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nes\Downloads\"/>
    </mc:Choice>
  </mc:AlternateContent>
  <xr:revisionPtr revIDLastSave="0" documentId="13_ncr:1_{1308CC28-275F-48B2-8E3C-163ED6608C31}" xr6:coauthVersionLast="47" xr6:coauthVersionMax="47" xr10:uidLastSave="{00000000-0000-0000-0000-000000000000}"/>
  <workbookProtection workbookAlgorithmName="SHA-512" workbookHashValue="VYlX10geO2OYNJyINSDSagTMAPSFnpTtGwE2s6KAX1B5WmXN9iYgeXCCzyx62I5VTn99u5rspgs0EA6TwEV9Zw==" workbookSaltValue="GiyrQ9or1u+0WDTc1lbLsA==" workbookSpinCount="100000" lockStructure="1"/>
  <bookViews>
    <workbookView xWindow="-120" yWindow="-120" windowWidth="20730" windowHeight="11040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4" sheetId="27" r:id="rId12"/>
    <sheet name="prihodi" sheetId="29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1" hidden="1">'p4'!$A$1:$C$1822</definedName>
    <definedName name="_xlnm._FilterDatabase" localSheetId="1" hidden="1">'Unos prihoda i primitaka'!$A$2:$I$501</definedName>
    <definedName name="_xlnm._FilterDatabase" localSheetId="2" hidden="1">'Unos rashoda i izdataka'!$A$2:$S$501</definedName>
    <definedName name="_xlnm._FilterDatabase" localSheetId="3" hidden="1">'Unos rashoda P4'!$A$2:$AH$1048576</definedName>
    <definedName name="Excel_BuiltIn_Print_Titles_3">'KORISNICI DP'!$A$1:$IK$2</definedName>
    <definedName name="Excel_BuiltIn_Print_Titles_3_1">'KORISNICI DP'!$A$1:$IJ$2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primitaka'!$A$2:$I$3</definedName>
    <definedName name="_xlnm.Print_Area" localSheetId="2">'Unos rashoda i izdataka'!$A$2:$L$3</definedName>
    <definedName name="_xlnm.Print_Area" localSheetId="3">'Unos rashoda P4'!$A$2:$J$3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35" l="1"/>
  <c r="L142" i="17"/>
  <c r="K142" i="17"/>
  <c r="J142" i="17"/>
  <c r="L113" i="17"/>
  <c r="K113" i="17"/>
  <c r="J113" i="17"/>
  <c r="K107" i="17"/>
  <c r="J94" i="17"/>
  <c r="J91" i="17"/>
  <c r="J90" i="17"/>
  <c r="J88" i="17"/>
  <c r="L81" i="17"/>
  <c r="K81" i="17"/>
  <c r="J81" i="17"/>
  <c r="J66" i="17"/>
  <c r="J63" i="17"/>
  <c r="J62" i="17"/>
  <c r="J61" i="17"/>
  <c r="L52" i="17"/>
  <c r="K52" i="17"/>
  <c r="J52" i="17"/>
  <c r="L42" i="17"/>
  <c r="L40" i="17"/>
  <c r="K40" i="17"/>
  <c r="J40" i="17"/>
  <c r="L36" i="17"/>
  <c r="K36" i="17"/>
  <c r="J36" i="17"/>
  <c r="L32" i="17"/>
  <c r="K32" i="17"/>
  <c r="J32" i="17"/>
  <c r="H15" i="4"/>
  <c r="I13" i="4"/>
  <c r="H13" i="4"/>
  <c r="G10" i="4"/>
  <c r="I8" i="4"/>
  <c r="H8" i="4"/>
  <c r="G8" i="4"/>
  <c r="I7" i="4"/>
  <c r="H7" i="4"/>
  <c r="G7" i="4"/>
  <c r="D559" i="30" l="1"/>
  <c r="D558" i="30"/>
  <c r="D557" i="30"/>
  <c r="D556" i="30"/>
  <c r="D555" i="30"/>
  <c r="D554" i="30"/>
  <c r="D553" i="30"/>
  <c r="D552" i="30"/>
  <c r="D551" i="30"/>
  <c r="D550" i="30"/>
  <c r="D549" i="30"/>
  <c r="D548" i="30"/>
  <c r="D547" i="30"/>
  <c r="D546" i="30"/>
  <c r="D545" i="30"/>
  <c r="D544" i="30"/>
  <c r="D543" i="30"/>
  <c r="D542" i="30"/>
  <c r="D541" i="30"/>
  <c r="D540" i="30"/>
  <c r="D539" i="30"/>
  <c r="D538" i="30"/>
  <c r="D537" i="30"/>
  <c r="D536" i="30"/>
  <c r="D535" i="30"/>
  <c r="D534" i="30"/>
  <c r="D533" i="30"/>
  <c r="D532" i="30"/>
  <c r="D531" i="30"/>
  <c r="D530" i="30"/>
  <c r="D529" i="30"/>
  <c r="D528" i="30"/>
  <c r="D527" i="30"/>
  <c r="D526" i="30"/>
  <c r="D525" i="30"/>
  <c r="D524" i="30"/>
  <c r="D523" i="30"/>
  <c r="D522" i="30"/>
  <c r="D521" i="30"/>
  <c r="D520" i="30"/>
  <c r="D519" i="30"/>
  <c r="D518" i="30"/>
  <c r="D517" i="30"/>
  <c r="D516" i="30"/>
  <c r="D515" i="30"/>
  <c r="D514" i="30"/>
  <c r="D513" i="30"/>
  <c r="D512" i="30"/>
  <c r="D511" i="30"/>
  <c r="D510" i="30"/>
  <c r="D509" i="30"/>
  <c r="D508" i="30"/>
  <c r="D507" i="30"/>
  <c r="D506" i="30"/>
  <c r="D505" i="30"/>
  <c r="D504" i="30"/>
  <c r="D503" i="30"/>
  <c r="D502" i="30"/>
  <c r="D501" i="30"/>
  <c r="D500" i="30"/>
  <c r="D499" i="30"/>
  <c r="D498" i="30"/>
  <c r="D497" i="30"/>
  <c r="D496" i="30"/>
  <c r="D495" i="30"/>
  <c r="D494" i="30"/>
  <c r="D493" i="30"/>
  <c r="D492" i="30"/>
  <c r="D491" i="30"/>
  <c r="D490" i="30"/>
  <c r="D489" i="30"/>
  <c r="D488" i="30"/>
  <c r="D487" i="30"/>
  <c r="D486" i="30"/>
  <c r="D485" i="30"/>
  <c r="D484" i="30"/>
  <c r="D483" i="30"/>
  <c r="D482" i="30"/>
  <c r="D481" i="30"/>
  <c r="D480" i="30"/>
  <c r="D479" i="30"/>
  <c r="D478" i="30"/>
  <c r="D477" i="30"/>
  <c r="D476" i="30"/>
  <c r="D475" i="30"/>
  <c r="D474" i="30"/>
  <c r="D473" i="30"/>
  <c r="D472" i="30"/>
  <c r="D471" i="30"/>
  <c r="D470" i="30"/>
  <c r="D469" i="30"/>
  <c r="D468" i="30"/>
  <c r="D467" i="30"/>
  <c r="D466" i="30"/>
  <c r="D465" i="30"/>
  <c r="D464" i="30"/>
  <c r="D463" i="30"/>
  <c r="D462" i="30"/>
  <c r="D461" i="30"/>
  <c r="D460" i="30"/>
  <c r="D459" i="30"/>
  <c r="D458" i="30"/>
  <c r="D457" i="30"/>
  <c r="D456" i="30"/>
  <c r="D455" i="30"/>
  <c r="D454" i="30"/>
  <c r="D453" i="30"/>
  <c r="D452" i="30"/>
  <c r="D451" i="30"/>
  <c r="D450" i="30"/>
  <c r="D449" i="30"/>
  <c r="D448" i="30"/>
  <c r="D447" i="30"/>
  <c r="D446" i="30"/>
  <c r="D445" i="30"/>
  <c r="D444" i="30"/>
  <c r="D443" i="30"/>
  <c r="D442" i="30"/>
  <c r="D441" i="30"/>
  <c r="D440" i="30"/>
  <c r="D439" i="30"/>
  <c r="D438" i="30"/>
  <c r="D437" i="30"/>
  <c r="D436" i="30"/>
  <c r="D435" i="30"/>
  <c r="D434" i="30"/>
  <c r="D433" i="30"/>
  <c r="D432" i="30"/>
  <c r="D431" i="30"/>
  <c r="D430" i="30"/>
  <c r="D429" i="30"/>
  <c r="D428" i="30"/>
  <c r="D427" i="30"/>
  <c r="D426" i="30"/>
  <c r="D425" i="30"/>
  <c r="D424" i="30"/>
  <c r="D423" i="30"/>
  <c r="D422" i="30"/>
  <c r="D421" i="30"/>
  <c r="D420" i="30"/>
  <c r="D419" i="30"/>
  <c r="D418" i="30"/>
  <c r="D417" i="30"/>
  <c r="D416" i="30"/>
  <c r="D415" i="30"/>
  <c r="D414" i="30"/>
  <c r="D413" i="30"/>
  <c r="D412" i="30"/>
  <c r="D411" i="30"/>
  <c r="D410" i="30"/>
  <c r="D409" i="30"/>
  <c r="D408" i="30"/>
  <c r="D407" i="30"/>
  <c r="D406" i="30"/>
  <c r="D405" i="30"/>
  <c r="D404" i="30"/>
  <c r="D403" i="30"/>
  <c r="D402" i="30"/>
  <c r="D401" i="30"/>
  <c r="D400" i="30"/>
  <c r="D399" i="30"/>
  <c r="D398" i="30"/>
  <c r="D397" i="30"/>
  <c r="D396" i="30"/>
  <c r="D395" i="30"/>
  <c r="D394" i="30"/>
  <c r="D393" i="30"/>
  <c r="D392" i="30"/>
  <c r="D391" i="30"/>
  <c r="D390" i="30"/>
  <c r="D389" i="30"/>
  <c r="D388" i="30"/>
  <c r="D387" i="30"/>
  <c r="D386" i="30"/>
  <c r="D385" i="30"/>
  <c r="D384" i="30"/>
  <c r="D383" i="30"/>
  <c r="D382" i="30"/>
  <c r="D381" i="30"/>
  <c r="D380" i="30"/>
  <c r="D379" i="30"/>
  <c r="D378" i="30"/>
  <c r="D377" i="30"/>
  <c r="D376" i="30"/>
  <c r="D375" i="30"/>
  <c r="D374" i="30"/>
  <c r="D373" i="30"/>
  <c r="D372" i="30"/>
  <c r="D371" i="30"/>
  <c r="D370" i="30"/>
  <c r="D369" i="30"/>
  <c r="D368" i="30"/>
  <c r="D367" i="30"/>
  <c r="D366" i="30"/>
  <c r="D365" i="30"/>
  <c r="D364" i="30"/>
  <c r="D363" i="30"/>
  <c r="D362" i="30"/>
  <c r="D361" i="30"/>
  <c r="D360" i="30"/>
  <c r="D359" i="30"/>
  <c r="D358" i="30"/>
  <c r="D357" i="30"/>
  <c r="D356" i="30"/>
  <c r="D355" i="30"/>
  <c r="D354" i="30"/>
  <c r="D353" i="30"/>
  <c r="D352" i="30"/>
  <c r="D351" i="30"/>
  <c r="D350" i="30"/>
  <c r="D349" i="30"/>
  <c r="D348" i="30"/>
  <c r="D347" i="30"/>
  <c r="D346" i="30"/>
  <c r="D345" i="30"/>
  <c r="D344" i="30"/>
  <c r="D343" i="30"/>
  <c r="D342" i="30"/>
  <c r="D341" i="30"/>
  <c r="D340" i="30"/>
  <c r="D339" i="30"/>
  <c r="D338" i="30"/>
  <c r="D337" i="30"/>
  <c r="D336" i="30"/>
  <c r="D335" i="30"/>
  <c r="D334" i="30"/>
  <c r="D333" i="30"/>
  <c r="D332" i="30"/>
  <c r="D331" i="30"/>
  <c r="D330" i="30"/>
  <c r="D329" i="30"/>
  <c r="D328" i="30"/>
  <c r="D327" i="30"/>
  <c r="D326" i="30"/>
  <c r="D325" i="30"/>
  <c r="D324" i="30"/>
  <c r="D323" i="30"/>
  <c r="D322" i="30"/>
  <c r="D321" i="30"/>
  <c r="D320" i="30"/>
  <c r="D319" i="30"/>
  <c r="D318" i="30"/>
  <c r="D317" i="30"/>
  <c r="D316" i="30"/>
  <c r="D315" i="30"/>
  <c r="D314" i="30"/>
  <c r="D313" i="30"/>
  <c r="D312" i="30"/>
  <c r="D311" i="30"/>
  <c r="D310" i="30"/>
  <c r="D309" i="30"/>
  <c r="D308" i="30"/>
  <c r="D307" i="30"/>
  <c r="D306" i="30"/>
  <c r="D305" i="30"/>
  <c r="D304" i="30"/>
  <c r="D303" i="30"/>
  <c r="D302" i="30"/>
  <c r="D301" i="30"/>
  <c r="D300" i="30"/>
  <c r="D299" i="30"/>
  <c r="D298" i="30"/>
  <c r="D297" i="30"/>
  <c r="D296" i="30"/>
  <c r="D295" i="30"/>
  <c r="D294" i="30"/>
  <c r="D293" i="30"/>
  <c r="D292" i="30"/>
  <c r="D291" i="30"/>
  <c r="D290" i="30"/>
  <c r="D289" i="30"/>
  <c r="D288" i="30"/>
  <c r="D287" i="30"/>
  <c r="D286" i="30"/>
  <c r="D285" i="30"/>
  <c r="D284" i="30"/>
  <c r="D283" i="30"/>
  <c r="D282" i="30"/>
  <c r="D281" i="30"/>
  <c r="D280" i="30"/>
  <c r="D279" i="30"/>
  <c r="D278" i="30"/>
  <c r="D277" i="30"/>
  <c r="D276" i="30"/>
  <c r="D275" i="30"/>
  <c r="D274" i="30"/>
  <c r="D273" i="30"/>
  <c r="D272" i="30"/>
  <c r="D271" i="30"/>
  <c r="D270" i="30"/>
  <c r="D269" i="30"/>
  <c r="D268" i="30"/>
  <c r="D267" i="30"/>
  <c r="D266" i="30"/>
  <c r="D265" i="30"/>
  <c r="D264" i="30"/>
  <c r="D263" i="30"/>
  <c r="D262" i="30"/>
  <c r="D261" i="30"/>
  <c r="D260" i="30"/>
  <c r="D259" i="30"/>
  <c r="D258" i="30"/>
  <c r="D257" i="30"/>
  <c r="D256" i="30"/>
  <c r="D255" i="30"/>
  <c r="D254" i="30"/>
  <c r="D253" i="30"/>
  <c r="D252" i="30"/>
  <c r="D251" i="30"/>
  <c r="D250" i="30"/>
  <c r="D249" i="30"/>
  <c r="D248" i="30"/>
  <c r="D247" i="30"/>
  <c r="D246" i="30"/>
  <c r="D245" i="30"/>
  <c r="D244" i="30"/>
  <c r="D243" i="30"/>
  <c r="D242" i="30"/>
  <c r="D241" i="30"/>
  <c r="D240" i="30"/>
  <c r="D239" i="30"/>
  <c r="D238" i="30"/>
  <c r="D237" i="30"/>
  <c r="D236" i="30"/>
  <c r="D235" i="30"/>
  <c r="D234" i="30"/>
  <c r="D233" i="30"/>
  <c r="D232" i="30"/>
  <c r="D231" i="30"/>
  <c r="D230" i="30"/>
  <c r="D229" i="30"/>
  <c r="D228" i="30"/>
  <c r="D227" i="30"/>
  <c r="D226" i="30"/>
  <c r="D225" i="30"/>
  <c r="D224" i="30"/>
  <c r="D223" i="30"/>
  <c r="D222" i="30"/>
  <c r="D221" i="30"/>
  <c r="D220" i="30"/>
  <c r="D219" i="30"/>
  <c r="D218" i="30"/>
  <c r="D217" i="30"/>
  <c r="D216" i="30"/>
  <c r="D215" i="30"/>
  <c r="D214" i="30"/>
  <c r="D213" i="30"/>
  <c r="D212" i="30"/>
  <c r="D211" i="30"/>
  <c r="D210" i="30"/>
  <c r="D209" i="30"/>
  <c r="D208" i="30"/>
  <c r="D207" i="30"/>
  <c r="D206" i="30"/>
  <c r="D205" i="30"/>
  <c r="D204" i="30"/>
  <c r="D203" i="30"/>
  <c r="D202" i="30"/>
  <c r="D201" i="30"/>
  <c r="D200" i="30"/>
  <c r="D199" i="30"/>
  <c r="D198" i="30"/>
  <c r="D197" i="30"/>
  <c r="D196" i="30"/>
  <c r="D195" i="30"/>
  <c r="D194" i="30"/>
  <c r="D193" i="30"/>
  <c r="D192" i="30"/>
  <c r="D191" i="30"/>
  <c r="D190" i="30"/>
  <c r="D189" i="30"/>
  <c r="D188" i="30"/>
  <c r="D187" i="30"/>
  <c r="D186" i="30"/>
  <c r="D185" i="30"/>
  <c r="D184" i="30"/>
  <c r="D183" i="30"/>
  <c r="D182" i="30"/>
  <c r="D181" i="30"/>
  <c r="D180" i="30"/>
  <c r="D179" i="30"/>
  <c r="D178" i="30"/>
  <c r="D177" i="30"/>
  <c r="D176" i="30"/>
  <c r="D175" i="30"/>
  <c r="D174" i="30"/>
  <c r="D173" i="30"/>
  <c r="D172" i="30"/>
  <c r="D171" i="30"/>
  <c r="D170" i="30"/>
  <c r="D169" i="30"/>
  <c r="D168" i="30"/>
  <c r="D167" i="30"/>
  <c r="D166" i="30"/>
  <c r="D165" i="30"/>
  <c r="D164" i="30"/>
  <c r="D163" i="30"/>
  <c r="D162" i="30"/>
  <c r="D161" i="30"/>
  <c r="D160" i="30"/>
  <c r="D159" i="30"/>
  <c r="D158" i="30"/>
  <c r="D157" i="30"/>
  <c r="D156" i="30"/>
  <c r="D155" i="30"/>
  <c r="D154" i="30"/>
  <c r="D153" i="30"/>
  <c r="D152" i="30"/>
  <c r="D151" i="30"/>
  <c r="D150" i="30"/>
  <c r="D149" i="30"/>
  <c r="D148" i="30"/>
  <c r="D147" i="30"/>
  <c r="D146" i="30"/>
  <c r="D145" i="30"/>
  <c r="D144" i="30"/>
  <c r="D143" i="30"/>
  <c r="D142" i="30"/>
  <c r="D141" i="30"/>
  <c r="D140" i="30"/>
  <c r="D139" i="30"/>
  <c r="D138" i="30"/>
  <c r="D137" i="30"/>
  <c r="D136" i="30"/>
  <c r="D135" i="30"/>
  <c r="D134" i="30"/>
  <c r="D133" i="30"/>
  <c r="D132" i="30"/>
  <c r="D131" i="30"/>
  <c r="D130" i="30"/>
  <c r="D129" i="30"/>
  <c r="D128" i="30"/>
  <c r="D127" i="30"/>
  <c r="D126" i="30"/>
  <c r="D125" i="30"/>
  <c r="D124" i="30"/>
  <c r="D123" i="30"/>
  <c r="D122" i="30"/>
  <c r="D121" i="30"/>
  <c r="D120" i="30"/>
  <c r="D119" i="30"/>
  <c r="D118" i="30"/>
  <c r="D117" i="30"/>
  <c r="D116" i="30"/>
  <c r="D115" i="30"/>
  <c r="D114" i="30"/>
  <c r="D113" i="30"/>
  <c r="D112" i="30"/>
  <c r="D111" i="30"/>
  <c r="D110" i="30"/>
  <c r="D109" i="30"/>
  <c r="D108" i="30"/>
  <c r="D107" i="30"/>
  <c r="D106" i="30"/>
  <c r="D105" i="30"/>
  <c r="D104" i="30"/>
  <c r="D103" i="30"/>
  <c r="D102" i="30"/>
  <c r="D101" i="30"/>
  <c r="D100" i="30"/>
  <c r="D99" i="30"/>
  <c r="D98" i="30"/>
  <c r="D97" i="30"/>
  <c r="D96" i="30"/>
  <c r="D95" i="30"/>
  <c r="D94" i="30"/>
  <c r="D93" i="30"/>
  <c r="D92" i="30"/>
  <c r="D91" i="30"/>
  <c r="D90" i="30"/>
  <c r="D89" i="30"/>
  <c r="D88" i="30"/>
  <c r="D87" i="30"/>
  <c r="D86" i="30"/>
  <c r="D85" i="30"/>
  <c r="D84" i="30"/>
  <c r="D83" i="30"/>
  <c r="D82" i="30"/>
  <c r="D81" i="30"/>
  <c r="D80" i="30"/>
  <c r="D79" i="30"/>
  <c r="D78" i="30"/>
  <c r="D77" i="30"/>
  <c r="D76" i="30"/>
  <c r="D75" i="30"/>
  <c r="D74" i="30"/>
  <c r="D73" i="30"/>
  <c r="D72" i="30"/>
  <c r="D71" i="30"/>
  <c r="D70" i="30"/>
  <c r="D69" i="30"/>
  <c r="D68" i="30"/>
  <c r="D67" i="30"/>
  <c r="D66" i="30"/>
  <c r="D65" i="30"/>
  <c r="D64" i="30"/>
  <c r="D63" i="30"/>
  <c r="D62" i="30"/>
  <c r="D61" i="30"/>
  <c r="D60" i="30"/>
  <c r="D59" i="30"/>
  <c r="D58" i="30"/>
  <c r="D57" i="30"/>
  <c r="D56" i="30"/>
  <c r="D55" i="30"/>
  <c r="D54" i="30"/>
  <c r="D53" i="30"/>
  <c r="D52" i="30"/>
  <c r="D51" i="30"/>
  <c r="D50" i="30"/>
  <c r="D49" i="30"/>
  <c r="D48" i="30"/>
  <c r="D47" i="30"/>
  <c r="D46" i="30"/>
  <c r="D45" i="30"/>
  <c r="D44" i="30"/>
  <c r="D43" i="30"/>
  <c r="D42" i="30"/>
  <c r="D41" i="30"/>
  <c r="D40" i="30"/>
  <c r="D39" i="30"/>
  <c r="D38" i="30"/>
  <c r="D37" i="30"/>
  <c r="D36" i="30"/>
  <c r="D35" i="30"/>
  <c r="D34" i="30"/>
  <c r="D33" i="30"/>
  <c r="D32" i="30"/>
  <c r="D31" i="30"/>
  <c r="D30" i="30"/>
  <c r="D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8" i="30"/>
  <c r="D7" i="30"/>
  <c r="D6" i="30"/>
  <c r="D5" i="30"/>
  <c r="D4" i="30"/>
  <c r="D3" i="30"/>
  <c r="D2" i="30"/>
  <c r="C1822" i="27"/>
  <c r="C1821" i="27"/>
  <c r="C1820" i="27"/>
  <c r="C1819" i="27"/>
  <c r="C1818" i="27"/>
  <c r="C1817" i="27"/>
  <c r="C1816" i="27"/>
  <c r="C1815" i="27"/>
  <c r="C1814" i="27"/>
  <c r="C1813" i="27"/>
  <c r="C1812" i="27"/>
  <c r="C1811" i="27"/>
  <c r="C1810" i="27"/>
  <c r="C1809" i="27"/>
  <c r="C1808" i="27"/>
  <c r="C1807" i="27"/>
  <c r="C1806" i="27"/>
  <c r="C1805" i="27"/>
  <c r="C1804" i="27"/>
  <c r="C1803" i="27"/>
  <c r="C1802" i="27"/>
  <c r="C1801" i="27"/>
  <c r="C1800" i="27"/>
  <c r="C1799" i="27"/>
  <c r="C1798" i="27"/>
  <c r="C1797" i="27"/>
  <c r="C1796" i="27"/>
  <c r="C1795" i="27"/>
  <c r="C1794" i="27"/>
  <c r="C1793" i="27"/>
  <c r="C1792" i="27"/>
  <c r="C1791" i="27"/>
  <c r="C1790" i="27"/>
  <c r="C1789" i="27"/>
  <c r="C1788" i="27"/>
  <c r="C1787" i="27"/>
  <c r="C1786" i="27"/>
  <c r="C1785" i="27"/>
  <c r="C1784" i="27"/>
  <c r="C1783" i="27"/>
  <c r="C1782" i="27"/>
  <c r="C1781" i="27"/>
  <c r="C1780" i="27"/>
  <c r="C1779" i="27"/>
  <c r="C1778" i="27"/>
  <c r="C1777" i="27"/>
  <c r="C1776" i="27"/>
  <c r="C1775" i="27"/>
  <c r="C1774" i="27"/>
  <c r="C1773" i="27"/>
  <c r="C1772" i="27"/>
  <c r="C1771" i="27"/>
  <c r="C1770" i="27"/>
  <c r="C1769" i="27"/>
  <c r="C1768" i="27"/>
  <c r="C1767" i="27"/>
  <c r="C1766" i="27"/>
  <c r="C1765" i="27"/>
  <c r="C1764" i="27"/>
  <c r="C1763" i="27"/>
  <c r="C1762" i="27"/>
  <c r="C1761" i="27"/>
  <c r="C1760" i="27"/>
  <c r="C1759" i="27"/>
  <c r="C1758" i="27"/>
  <c r="C1757" i="27"/>
  <c r="C1756" i="27"/>
  <c r="C1755" i="27"/>
  <c r="C1754" i="27"/>
  <c r="C1753" i="27"/>
  <c r="C1752" i="27"/>
  <c r="C1751" i="27"/>
  <c r="C1750" i="27"/>
  <c r="C1749" i="27"/>
  <c r="C1748" i="27"/>
  <c r="C1747" i="27"/>
  <c r="C1746" i="27"/>
  <c r="C1745" i="27"/>
  <c r="C1744" i="27"/>
  <c r="C1743" i="27"/>
  <c r="C1742" i="27"/>
  <c r="C1741" i="27"/>
  <c r="C1740" i="27"/>
  <c r="C1739" i="27"/>
  <c r="C1738" i="27"/>
  <c r="C1737" i="27"/>
  <c r="C1736" i="27"/>
  <c r="C1735" i="27"/>
  <c r="C1734" i="27"/>
  <c r="C1733" i="27"/>
  <c r="C1732" i="27"/>
  <c r="C1731" i="27"/>
  <c r="C1730" i="27"/>
  <c r="C1729" i="27"/>
  <c r="C1728" i="27"/>
  <c r="C1727" i="27"/>
  <c r="C1726" i="27"/>
  <c r="C1725" i="27"/>
  <c r="C1724" i="27"/>
  <c r="C1723" i="27"/>
  <c r="C1722" i="27"/>
  <c r="C1721" i="27"/>
  <c r="C1720" i="27"/>
  <c r="C1719" i="27"/>
  <c r="C1718" i="27"/>
  <c r="C1717" i="27"/>
  <c r="C1716" i="27"/>
  <c r="C1715" i="27"/>
  <c r="C1714" i="27"/>
  <c r="C1713" i="27"/>
  <c r="C1712" i="27"/>
  <c r="C1711" i="27"/>
  <c r="C1710" i="27"/>
  <c r="C1709" i="27"/>
  <c r="C1708" i="27"/>
  <c r="C1707" i="27"/>
  <c r="C1706" i="27"/>
  <c r="C1705" i="27"/>
  <c r="C1704" i="27"/>
  <c r="C1703" i="27"/>
  <c r="C1702" i="27"/>
  <c r="C1701" i="27"/>
  <c r="C1700" i="27"/>
  <c r="C1699" i="27"/>
  <c r="C1698" i="27"/>
  <c r="C1697" i="27"/>
  <c r="C1696" i="27"/>
  <c r="C1695" i="27"/>
  <c r="C1694" i="27"/>
  <c r="C1693" i="27"/>
  <c r="C1692" i="27"/>
  <c r="C1691" i="27"/>
  <c r="C1690" i="27"/>
  <c r="C1689" i="27"/>
  <c r="C1688" i="27"/>
  <c r="C1687" i="27"/>
  <c r="C1686" i="27"/>
  <c r="C1685" i="27"/>
  <c r="C1684" i="27"/>
  <c r="C1683" i="27"/>
  <c r="C1682" i="27"/>
  <c r="C1681" i="27"/>
  <c r="C1680" i="27"/>
  <c r="C1679" i="27"/>
  <c r="C1678" i="27"/>
  <c r="C1677" i="27"/>
  <c r="C1676" i="27"/>
  <c r="C1675" i="27"/>
  <c r="C1674" i="27"/>
  <c r="C1673" i="27"/>
  <c r="C1672" i="27"/>
  <c r="C1671" i="27"/>
  <c r="C1670" i="27"/>
  <c r="C1669" i="27"/>
  <c r="C1668" i="27"/>
  <c r="C1667" i="27"/>
  <c r="C1666" i="27"/>
  <c r="C1665" i="27"/>
  <c r="C1664" i="27"/>
  <c r="C1663" i="27"/>
  <c r="C1662" i="27"/>
  <c r="C1661" i="27"/>
  <c r="C1660" i="27"/>
  <c r="C1659" i="27"/>
  <c r="C1658" i="27"/>
  <c r="C1657" i="27"/>
  <c r="C1656" i="27"/>
  <c r="C1655" i="27"/>
  <c r="C1654" i="27"/>
  <c r="C1653" i="27"/>
  <c r="C1652" i="27"/>
  <c r="C1651" i="27"/>
  <c r="C1650" i="27"/>
  <c r="C1649" i="27"/>
  <c r="C1648" i="27"/>
  <c r="C1647" i="27"/>
  <c r="C1646" i="27"/>
  <c r="C1645" i="27"/>
  <c r="C1644" i="27"/>
  <c r="C1643" i="27"/>
  <c r="C1642" i="27"/>
  <c r="C1641" i="27"/>
  <c r="C1640" i="27"/>
  <c r="C1639" i="27"/>
  <c r="C1638" i="27"/>
  <c r="C1637" i="27"/>
  <c r="C1636" i="27"/>
  <c r="C1635" i="27"/>
  <c r="C1634" i="27"/>
  <c r="C1633" i="27"/>
  <c r="C1632" i="27"/>
  <c r="C1631" i="27"/>
  <c r="C1630" i="27"/>
  <c r="C1629" i="27"/>
  <c r="C1628" i="27"/>
  <c r="C1627" i="27"/>
  <c r="C1626" i="27"/>
  <c r="C1625" i="27"/>
  <c r="C1624" i="27"/>
  <c r="C1623" i="27"/>
  <c r="C1622" i="27"/>
  <c r="C1621" i="27"/>
  <c r="C1620" i="27"/>
  <c r="C1619" i="27"/>
  <c r="C1618" i="27"/>
  <c r="C1617" i="27"/>
  <c r="C1616" i="27"/>
  <c r="C1615" i="27"/>
  <c r="C1614" i="27"/>
  <c r="C1613" i="27"/>
  <c r="C1612" i="27"/>
  <c r="C1611" i="27"/>
  <c r="C1610" i="27"/>
  <c r="C1609" i="27"/>
  <c r="C1608" i="27"/>
  <c r="C1607" i="27"/>
  <c r="C1606" i="27"/>
  <c r="C1605" i="27"/>
  <c r="C1604" i="27"/>
  <c r="C1603" i="27"/>
  <c r="C1602" i="27"/>
  <c r="C1601" i="27"/>
  <c r="C1600" i="27"/>
  <c r="C1599" i="27"/>
  <c r="C1598" i="27"/>
  <c r="C1597" i="27"/>
  <c r="C1596" i="27"/>
  <c r="C1595" i="27"/>
  <c r="C1594" i="27"/>
  <c r="C1593" i="27"/>
  <c r="C1592" i="27"/>
  <c r="C1591" i="27"/>
  <c r="C1590" i="27"/>
  <c r="C1589" i="27"/>
  <c r="C1588" i="27"/>
  <c r="C1587" i="27"/>
  <c r="C1586" i="27"/>
  <c r="C1585" i="27"/>
  <c r="C1584" i="27"/>
  <c r="C1583" i="27"/>
  <c r="C1582" i="27"/>
  <c r="C1581" i="27"/>
  <c r="C1580" i="27"/>
  <c r="C1579" i="27"/>
  <c r="C1578" i="27"/>
  <c r="C1577" i="27"/>
  <c r="C1576" i="27"/>
  <c r="C1575" i="27"/>
  <c r="C1574" i="27"/>
  <c r="C1573" i="27"/>
  <c r="C1572" i="27"/>
  <c r="C1571" i="27"/>
  <c r="C1570" i="27"/>
  <c r="C1569" i="27"/>
  <c r="C1568" i="27"/>
  <c r="C1567" i="27"/>
  <c r="C1566" i="27"/>
  <c r="C1565" i="27"/>
  <c r="C1564" i="27"/>
  <c r="C1563" i="27"/>
  <c r="C1562" i="27"/>
  <c r="C1561" i="27"/>
  <c r="C1560" i="27"/>
  <c r="C1559" i="27"/>
  <c r="C1558" i="27"/>
  <c r="C1557" i="27"/>
  <c r="C1556" i="27"/>
  <c r="C1555" i="27"/>
  <c r="C1554" i="27"/>
  <c r="C1553" i="27"/>
  <c r="C1552" i="27"/>
  <c r="C1551" i="27"/>
  <c r="C1550" i="27"/>
  <c r="C1549" i="27"/>
  <c r="C1548" i="27"/>
  <c r="C1547" i="27"/>
  <c r="C1546" i="27"/>
  <c r="C1545" i="27"/>
  <c r="C1544" i="27"/>
  <c r="C1543" i="27"/>
  <c r="C1542" i="27"/>
  <c r="C1541" i="27"/>
  <c r="C1540" i="27"/>
  <c r="C1539" i="27"/>
  <c r="C1538" i="27"/>
  <c r="C1537" i="27"/>
  <c r="C1536" i="27"/>
  <c r="C1535" i="27"/>
  <c r="C1534" i="27"/>
  <c r="C1533" i="27"/>
  <c r="C1532" i="27"/>
  <c r="C1531" i="27"/>
  <c r="C1530" i="27"/>
  <c r="C1529" i="27"/>
  <c r="C1528" i="27"/>
  <c r="C1527" i="27"/>
  <c r="C1526" i="27"/>
  <c r="C1525" i="27"/>
  <c r="C1524" i="27"/>
  <c r="C1523" i="27"/>
  <c r="C1522" i="27"/>
  <c r="C1521" i="27"/>
  <c r="C1520" i="27"/>
  <c r="C1519" i="27"/>
  <c r="C1518" i="27"/>
  <c r="C1517" i="27"/>
  <c r="C1516" i="27"/>
  <c r="C1515" i="27"/>
  <c r="C1514" i="27"/>
  <c r="C1513" i="27"/>
  <c r="C1512" i="27"/>
  <c r="C1511" i="27"/>
  <c r="C1510" i="27"/>
  <c r="C1509" i="27"/>
  <c r="C1508" i="27"/>
  <c r="C1507" i="27"/>
  <c r="C1506" i="27"/>
  <c r="C1505" i="27"/>
  <c r="C1504" i="27"/>
  <c r="C1503" i="27"/>
  <c r="C1502" i="27"/>
  <c r="C1501" i="27"/>
  <c r="C1500" i="27"/>
  <c r="C1499" i="27"/>
  <c r="C1498" i="27"/>
  <c r="C1497" i="27"/>
  <c r="C1496" i="27"/>
  <c r="C1495" i="27"/>
  <c r="C1494" i="27"/>
  <c r="C1493" i="27"/>
  <c r="C1492" i="27"/>
  <c r="C1491" i="27"/>
  <c r="C1490" i="27"/>
  <c r="C1489" i="27"/>
  <c r="C1488" i="27"/>
  <c r="C1487" i="27"/>
  <c r="C1486" i="27"/>
  <c r="C1485" i="27"/>
  <c r="C1484" i="27"/>
  <c r="C1483" i="27"/>
  <c r="C1482" i="27"/>
  <c r="C1481" i="27"/>
  <c r="C1480" i="27"/>
  <c r="C1479" i="27"/>
  <c r="C1478" i="27"/>
  <c r="C1477" i="27"/>
  <c r="C1476" i="27"/>
  <c r="C1475" i="27"/>
  <c r="C1474" i="27"/>
  <c r="C1473" i="27"/>
  <c r="C1472" i="27"/>
  <c r="C1471" i="27"/>
  <c r="C1470" i="27"/>
  <c r="C1469" i="27"/>
  <c r="C1468" i="27"/>
  <c r="C1467" i="27"/>
  <c r="C1466" i="27"/>
  <c r="C1465" i="27"/>
  <c r="C1464" i="27"/>
  <c r="C1463" i="27"/>
  <c r="C1462" i="27"/>
  <c r="C1461" i="27"/>
  <c r="C1460" i="27"/>
  <c r="C1459" i="27"/>
  <c r="C1458" i="27"/>
  <c r="C1457" i="27"/>
  <c r="C1456" i="27"/>
  <c r="C1455" i="27"/>
  <c r="C1454" i="27"/>
  <c r="C1453" i="27"/>
  <c r="C1452" i="27"/>
  <c r="C1451" i="27"/>
  <c r="C1450" i="27"/>
  <c r="C1449" i="27"/>
  <c r="C1448" i="27"/>
  <c r="C1447" i="27"/>
  <c r="C1446" i="27"/>
  <c r="C1445" i="27"/>
  <c r="C1444" i="27"/>
  <c r="C1443" i="27"/>
  <c r="C1442" i="27"/>
  <c r="C1441" i="27"/>
  <c r="C1440" i="27"/>
  <c r="C1439" i="27"/>
  <c r="C1438" i="27"/>
  <c r="C1437" i="27"/>
  <c r="C1436" i="27"/>
  <c r="C1435" i="27"/>
  <c r="C1434" i="27"/>
  <c r="C1433" i="27"/>
  <c r="C1432" i="27"/>
  <c r="C1431" i="27"/>
  <c r="C1430" i="27"/>
  <c r="C1429" i="27"/>
  <c r="C1428" i="27"/>
  <c r="C1427" i="27"/>
  <c r="C1426" i="27"/>
  <c r="C1425" i="27"/>
  <c r="C1424" i="27"/>
  <c r="C1423" i="27"/>
  <c r="C1422" i="27"/>
  <c r="C1421" i="27"/>
  <c r="C1420" i="27"/>
  <c r="C1419" i="27"/>
  <c r="C1418" i="27"/>
  <c r="C1417" i="27"/>
  <c r="C1416" i="27"/>
  <c r="C1415" i="27"/>
  <c r="C1414" i="27"/>
  <c r="C1413" i="27"/>
  <c r="C1412" i="27"/>
  <c r="C1411" i="27"/>
  <c r="C1410" i="27"/>
  <c r="C1409" i="27"/>
  <c r="C1408" i="27"/>
  <c r="C1407" i="27"/>
  <c r="C1406" i="27"/>
  <c r="C1405" i="27"/>
  <c r="C1404" i="27"/>
  <c r="C1403" i="27"/>
  <c r="C1402" i="27"/>
  <c r="C1401" i="27"/>
  <c r="C1400" i="27"/>
  <c r="C1399" i="27"/>
  <c r="C1398" i="27"/>
  <c r="C1397" i="27"/>
  <c r="C1396" i="27"/>
  <c r="C1395" i="27"/>
  <c r="C1394" i="27"/>
  <c r="C1393" i="27"/>
  <c r="C1392" i="27"/>
  <c r="C1391" i="27"/>
  <c r="C1390" i="27"/>
  <c r="C1389" i="27"/>
  <c r="C1388" i="27"/>
  <c r="C1387" i="27"/>
  <c r="C1386" i="27"/>
  <c r="C1385" i="27"/>
  <c r="C1384" i="27"/>
  <c r="C1383" i="27"/>
  <c r="C1382" i="27"/>
  <c r="C1381" i="27"/>
  <c r="C1380" i="27"/>
  <c r="C1379" i="27"/>
  <c r="C1378" i="27"/>
  <c r="C1377" i="27"/>
  <c r="C1376" i="27"/>
  <c r="C1375" i="27"/>
  <c r="C1374" i="27"/>
  <c r="C1373" i="27"/>
  <c r="C1372" i="27"/>
  <c r="C1371" i="27"/>
  <c r="C1370" i="27"/>
  <c r="C1369" i="27"/>
  <c r="C1368" i="27"/>
  <c r="C1367" i="27"/>
  <c r="C1366" i="27"/>
  <c r="C1365" i="27"/>
  <c r="C1364" i="27"/>
  <c r="C1363" i="27"/>
  <c r="C1362" i="27"/>
  <c r="C1361" i="27"/>
  <c r="C1360" i="27"/>
  <c r="C1359" i="27"/>
  <c r="C1358" i="27"/>
  <c r="C1357" i="27"/>
  <c r="C1356" i="27"/>
  <c r="C1355" i="27"/>
  <c r="C1354" i="27"/>
  <c r="C1353" i="27"/>
  <c r="C1352" i="27"/>
  <c r="C1351" i="27"/>
  <c r="C1350" i="27"/>
  <c r="C1349" i="27"/>
  <c r="C1348" i="27"/>
  <c r="C1347" i="27"/>
  <c r="C1346" i="27"/>
  <c r="C1345" i="27"/>
  <c r="C1344" i="27"/>
  <c r="C1343" i="27"/>
  <c r="C1342" i="27"/>
  <c r="C1341" i="27"/>
  <c r="C1340" i="27"/>
  <c r="C1339" i="27"/>
  <c r="C1338" i="27"/>
  <c r="C1337" i="27"/>
  <c r="C1336" i="27"/>
  <c r="C1335" i="27"/>
  <c r="C1334" i="27"/>
  <c r="C1333" i="27"/>
  <c r="C1332" i="27"/>
  <c r="C1331" i="27"/>
  <c r="C1330" i="27"/>
  <c r="C1329" i="27"/>
  <c r="C1328" i="27"/>
  <c r="C1327" i="27"/>
  <c r="C1326" i="27"/>
  <c r="C1325" i="27"/>
  <c r="C1324" i="27"/>
  <c r="C1323" i="27"/>
  <c r="C1322" i="27"/>
  <c r="C1321" i="27"/>
  <c r="C1320" i="27"/>
  <c r="C1319" i="27"/>
  <c r="C1318" i="27"/>
  <c r="C1317" i="27"/>
  <c r="C1316" i="27"/>
  <c r="C1315" i="27"/>
  <c r="C1314" i="27"/>
  <c r="C1313" i="27"/>
  <c r="C1312" i="27"/>
  <c r="C1311" i="27"/>
  <c r="C1310" i="27"/>
  <c r="C1309" i="27"/>
  <c r="C1308" i="27"/>
  <c r="C1307" i="27"/>
  <c r="C1306" i="27"/>
  <c r="C1305" i="27"/>
  <c r="C1304" i="27"/>
  <c r="C1303" i="27"/>
  <c r="C1302" i="27"/>
  <c r="C1301" i="27"/>
  <c r="C1300" i="27"/>
  <c r="C1299" i="27"/>
  <c r="C1298" i="27"/>
  <c r="C1297" i="27"/>
  <c r="C1296" i="27"/>
  <c r="C1295" i="27"/>
  <c r="C1294" i="27"/>
  <c r="C1293" i="27"/>
  <c r="C1292" i="27"/>
  <c r="C1291" i="27"/>
  <c r="C1290" i="27"/>
  <c r="C1289" i="27"/>
  <c r="C1288" i="27"/>
  <c r="C1287" i="27"/>
  <c r="C1286" i="27"/>
  <c r="C1285" i="27"/>
  <c r="C1284" i="27"/>
  <c r="C1283" i="27"/>
  <c r="C1282" i="27"/>
  <c r="C1281" i="27"/>
  <c r="C1280" i="27"/>
  <c r="C1279" i="27"/>
  <c r="C1278" i="27"/>
  <c r="C1277" i="27"/>
  <c r="C1276" i="27"/>
  <c r="C1275" i="27"/>
  <c r="C1274" i="27"/>
  <c r="C1273" i="27"/>
  <c r="C1272" i="27"/>
  <c r="C1271" i="27"/>
  <c r="C1270" i="27"/>
  <c r="C1269" i="27"/>
  <c r="C1268" i="27"/>
  <c r="C1267" i="27"/>
  <c r="C1266" i="27"/>
  <c r="C1265" i="27"/>
  <c r="C1264" i="27"/>
  <c r="C1263" i="27"/>
  <c r="C1262" i="27"/>
  <c r="C1261" i="27"/>
  <c r="C1260" i="27"/>
  <c r="C1259" i="27"/>
  <c r="C1258" i="27"/>
  <c r="C1257" i="27"/>
  <c r="C1256" i="27"/>
  <c r="C1255" i="27"/>
  <c r="C1254" i="27"/>
  <c r="C1253" i="27"/>
  <c r="C1252" i="27"/>
  <c r="C1251" i="27"/>
  <c r="C1250" i="27"/>
  <c r="C1249" i="27"/>
  <c r="C1248" i="27"/>
  <c r="C1247" i="27"/>
  <c r="C1246" i="27"/>
  <c r="C1245" i="27"/>
  <c r="C1244" i="27"/>
  <c r="C1243" i="27"/>
  <c r="C1242" i="27"/>
  <c r="C1241" i="27"/>
  <c r="C1240" i="27"/>
  <c r="C1239" i="27"/>
  <c r="C1238" i="27"/>
  <c r="C1237" i="27"/>
  <c r="C1236" i="27"/>
  <c r="C1235" i="27"/>
  <c r="C1234" i="27"/>
  <c r="C1233" i="27"/>
  <c r="C1232" i="27"/>
  <c r="C1231" i="27"/>
  <c r="C1230" i="27"/>
  <c r="C1229" i="27"/>
  <c r="C1228" i="27"/>
  <c r="C1227" i="27"/>
  <c r="C1226" i="27"/>
  <c r="C1225" i="27"/>
  <c r="C1224" i="27"/>
  <c r="C1223" i="27"/>
  <c r="C1222" i="27"/>
  <c r="C1221" i="27"/>
  <c r="C1220" i="27"/>
  <c r="C1219" i="27"/>
  <c r="C1218" i="27"/>
  <c r="C1217" i="27"/>
  <c r="C1216" i="27"/>
  <c r="C1215" i="27"/>
  <c r="C1214" i="27"/>
  <c r="C1213" i="27"/>
  <c r="C1212" i="27"/>
  <c r="C1211" i="27"/>
  <c r="C1210" i="27"/>
  <c r="C1209" i="27"/>
  <c r="C1208" i="27"/>
  <c r="C1207" i="27"/>
  <c r="C1206" i="27"/>
  <c r="C1205" i="27"/>
  <c r="C1204" i="27"/>
  <c r="C1203" i="27"/>
  <c r="C1202" i="27"/>
  <c r="C1201" i="27"/>
  <c r="C1200" i="27"/>
  <c r="C1199" i="27"/>
  <c r="C1198" i="27"/>
  <c r="C1197" i="27"/>
  <c r="C1196" i="27"/>
  <c r="C1195" i="27"/>
  <c r="C1194" i="27"/>
  <c r="C1193" i="27"/>
  <c r="C1192" i="27"/>
  <c r="C1191" i="27"/>
  <c r="C1190" i="27"/>
  <c r="C1189" i="27"/>
  <c r="C1188" i="27"/>
  <c r="C1187" i="27"/>
  <c r="C1186" i="27"/>
  <c r="C1185" i="27"/>
  <c r="C1184" i="27"/>
  <c r="C1183" i="27"/>
  <c r="C1182" i="27"/>
  <c r="C1181" i="27"/>
  <c r="C1180" i="27"/>
  <c r="C1179" i="27"/>
  <c r="C1178" i="27"/>
  <c r="C1177" i="27"/>
  <c r="C1176" i="27"/>
  <c r="C1175" i="27"/>
  <c r="C1174" i="27"/>
  <c r="C1173" i="27"/>
  <c r="C1172" i="27"/>
  <c r="C1171" i="27"/>
  <c r="C1170" i="27"/>
  <c r="C1169" i="27"/>
  <c r="C1168" i="27"/>
  <c r="C1167" i="27"/>
  <c r="C1166" i="27"/>
  <c r="C1165" i="27"/>
  <c r="C1164" i="27"/>
  <c r="C1163" i="27"/>
  <c r="C1162" i="27"/>
  <c r="C1161" i="27"/>
  <c r="C1160" i="27"/>
  <c r="C1159" i="27"/>
  <c r="C1158" i="27"/>
  <c r="C1157" i="27"/>
  <c r="C1156" i="27"/>
  <c r="C1155" i="27"/>
  <c r="C1154" i="27"/>
  <c r="C1153" i="27"/>
  <c r="C1152" i="27"/>
  <c r="C1151" i="27"/>
  <c r="C1150" i="27"/>
  <c r="C1149" i="27"/>
  <c r="C1148" i="27"/>
  <c r="C1147" i="27"/>
  <c r="C1146" i="27"/>
  <c r="C1145" i="27"/>
  <c r="C1144" i="27"/>
  <c r="C1143" i="27"/>
  <c r="C1142" i="27"/>
  <c r="C1141" i="27"/>
  <c r="C1140" i="27"/>
  <c r="C1139" i="27"/>
  <c r="C1138" i="27"/>
  <c r="C1137" i="27"/>
  <c r="C1136" i="27"/>
  <c r="C1135" i="27"/>
  <c r="C1134" i="27"/>
  <c r="C1133" i="27"/>
  <c r="C1132" i="27"/>
  <c r="C1131" i="27"/>
  <c r="C1130" i="27"/>
  <c r="C1129" i="27"/>
  <c r="C1128" i="27"/>
  <c r="C1127" i="27"/>
  <c r="C1126" i="27"/>
  <c r="C1125" i="27"/>
  <c r="C1124" i="27"/>
  <c r="C1123" i="27"/>
  <c r="C1122" i="27"/>
  <c r="C1121" i="27"/>
  <c r="C1120" i="27"/>
  <c r="C1119" i="27"/>
  <c r="C1118" i="27"/>
  <c r="C1117" i="27"/>
  <c r="C1116" i="27"/>
  <c r="C1115" i="27"/>
  <c r="C1114" i="27"/>
  <c r="C1113" i="27"/>
  <c r="C1112" i="27"/>
  <c r="C1111" i="27"/>
  <c r="C1110" i="27"/>
  <c r="C1109" i="27"/>
  <c r="C1108" i="27"/>
  <c r="C1107" i="27"/>
  <c r="C1106" i="27"/>
  <c r="C1105" i="27"/>
  <c r="C1104" i="27"/>
  <c r="C1103" i="27"/>
  <c r="C1102" i="27"/>
  <c r="C1101" i="27"/>
  <c r="C1100" i="27"/>
  <c r="C1099" i="27"/>
  <c r="C1098" i="27"/>
  <c r="C1097" i="27"/>
  <c r="C1096" i="27"/>
  <c r="C1095" i="27"/>
  <c r="C1094" i="27"/>
  <c r="C1093" i="27"/>
  <c r="C1092" i="27"/>
  <c r="C1091" i="27"/>
  <c r="C1090" i="27"/>
  <c r="C1089" i="27"/>
  <c r="C1088" i="27"/>
  <c r="C1087" i="27"/>
  <c r="C1086" i="27"/>
  <c r="C1085" i="27"/>
  <c r="C1084" i="27"/>
  <c r="C1083" i="27"/>
  <c r="C1082" i="27"/>
  <c r="C1081" i="27"/>
  <c r="C1080" i="27"/>
  <c r="C1079" i="27"/>
  <c r="C1078" i="27"/>
  <c r="C1077" i="27"/>
  <c r="C1076" i="27"/>
  <c r="C1075" i="27"/>
  <c r="C1074" i="27"/>
  <c r="C1073" i="27"/>
  <c r="C1072" i="27"/>
  <c r="C1071" i="27"/>
  <c r="C1070" i="27"/>
  <c r="C1069" i="27"/>
  <c r="C1068" i="27"/>
  <c r="C1067" i="27"/>
  <c r="C1066" i="27"/>
  <c r="C1065" i="27"/>
  <c r="C1064" i="27"/>
  <c r="C1063" i="27"/>
  <c r="C1062" i="27"/>
  <c r="C1061" i="27"/>
  <c r="C1060" i="27"/>
  <c r="C1059" i="27"/>
  <c r="C1058" i="27"/>
  <c r="C1057" i="27"/>
  <c r="C1056" i="27"/>
  <c r="C1055" i="27"/>
  <c r="C1054" i="27"/>
  <c r="C1053" i="27"/>
  <c r="C1052" i="27"/>
  <c r="C1051" i="27"/>
  <c r="C1050" i="27"/>
  <c r="C1049" i="27"/>
  <c r="C1048" i="27"/>
  <c r="C1047" i="27"/>
  <c r="C1046" i="27"/>
  <c r="C1045" i="27"/>
  <c r="C1044" i="27"/>
  <c r="C1043" i="27"/>
  <c r="C1042" i="27"/>
  <c r="C1041" i="27"/>
  <c r="C1040" i="27"/>
  <c r="C1039" i="27"/>
  <c r="C1038" i="27"/>
  <c r="C1037" i="27"/>
  <c r="C1036" i="27"/>
  <c r="C1035" i="27"/>
  <c r="C1034" i="27"/>
  <c r="C1033" i="27"/>
  <c r="C1032" i="27"/>
  <c r="C1031" i="27"/>
  <c r="C1030" i="27"/>
  <c r="C1029" i="27"/>
  <c r="C1028" i="27"/>
  <c r="C1027" i="27"/>
  <c r="C1026" i="27"/>
  <c r="C1025" i="27"/>
  <c r="C1024" i="27"/>
  <c r="C1023" i="27"/>
  <c r="C1022" i="27"/>
  <c r="C1021" i="27"/>
  <c r="C1020" i="27"/>
  <c r="C1019" i="27"/>
  <c r="C1018" i="27"/>
  <c r="C1017" i="27"/>
  <c r="C1016" i="27"/>
  <c r="C1015" i="27"/>
  <c r="C1014" i="27"/>
  <c r="C1013" i="27"/>
  <c r="C1012" i="27"/>
  <c r="C1011" i="27"/>
  <c r="C1010" i="27"/>
  <c r="C1009" i="27"/>
  <c r="C1008" i="27"/>
  <c r="C1007" i="27"/>
  <c r="C1006" i="27"/>
  <c r="C1005" i="27"/>
  <c r="C1004" i="27"/>
  <c r="C1003" i="27"/>
  <c r="C1002" i="27"/>
  <c r="C1001" i="27"/>
  <c r="C1000" i="27"/>
  <c r="C999" i="27"/>
  <c r="C998" i="27"/>
  <c r="C997" i="27"/>
  <c r="C996" i="27"/>
  <c r="C995" i="27"/>
  <c r="C994" i="27"/>
  <c r="C993" i="27"/>
  <c r="C992" i="27"/>
  <c r="C991" i="27"/>
  <c r="C990" i="27"/>
  <c r="C989" i="27"/>
  <c r="C988" i="27"/>
  <c r="C987" i="27"/>
  <c r="C986" i="27"/>
  <c r="C985" i="27"/>
  <c r="C984" i="27"/>
  <c r="C983" i="27"/>
  <c r="C982" i="27"/>
  <c r="C981" i="27"/>
  <c r="C980" i="27"/>
  <c r="C979" i="27"/>
  <c r="C978" i="27"/>
  <c r="C977" i="27"/>
  <c r="C976" i="27"/>
  <c r="C975" i="27"/>
  <c r="C974" i="27"/>
  <c r="C973" i="27"/>
  <c r="C972" i="27"/>
  <c r="C971" i="27"/>
  <c r="C970" i="27"/>
  <c r="C969" i="27"/>
  <c r="C968" i="27"/>
  <c r="C967" i="27"/>
  <c r="C966" i="27"/>
  <c r="C965" i="27"/>
  <c r="C964" i="27"/>
  <c r="C963" i="27"/>
  <c r="C962" i="27"/>
  <c r="C961" i="27"/>
  <c r="C960" i="27"/>
  <c r="C959" i="27"/>
  <c r="C958" i="27"/>
  <c r="C957" i="27"/>
  <c r="C956" i="27"/>
  <c r="C955" i="27"/>
  <c r="C954" i="27"/>
  <c r="C953" i="27"/>
  <c r="C952" i="27"/>
  <c r="C951" i="27"/>
  <c r="C950" i="27"/>
  <c r="C949" i="27"/>
  <c r="C948" i="27"/>
  <c r="C947" i="27"/>
  <c r="C946" i="27"/>
  <c r="C945" i="27"/>
  <c r="C944" i="27"/>
  <c r="C943" i="27"/>
  <c r="C942" i="27"/>
  <c r="C941" i="27"/>
  <c r="C940" i="27"/>
  <c r="C939" i="27"/>
  <c r="C938" i="27"/>
  <c r="C937" i="27"/>
  <c r="C936" i="27"/>
  <c r="C935" i="27"/>
  <c r="C934" i="27"/>
  <c r="C933" i="27"/>
  <c r="C932" i="27"/>
  <c r="C931" i="27"/>
  <c r="C930" i="27"/>
  <c r="C929" i="27"/>
  <c r="C928" i="27"/>
  <c r="C927" i="27"/>
  <c r="C926" i="27"/>
  <c r="C925" i="27"/>
  <c r="C924" i="27"/>
  <c r="C923" i="27"/>
  <c r="C922" i="27"/>
  <c r="C921" i="27"/>
  <c r="C920" i="27"/>
  <c r="C919" i="27"/>
  <c r="C918" i="27"/>
  <c r="C917" i="27"/>
  <c r="C916" i="27"/>
  <c r="C915" i="27"/>
  <c r="C914" i="27"/>
  <c r="C913" i="27"/>
  <c r="C912" i="27"/>
  <c r="C911" i="27"/>
  <c r="C910" i="27"/>
  <c r="C909" i="27"/>
  <c r="C908" i="27"/>
  <c r="C907" i="27"/>
  <c r="C906" i="27"/>
  <c r="C905" i="27"/>
  <c r="C904" i="27"/>
  <c r="C903" i="27"/>
  <c r="C902" i="27"/>
  <c r="C901" i="27"/>
  <c r="C900" i="27"/>
  <c r="C899" i="27"/>
  <c r="C898" i="27"/>
  <c r="C897" i="27"/>
  <c r="C896" i="27"/>
  <c r="C895" i="27"/>
  <c r="C894" i="27"/>
  <c r="C893" i="27"/>
  <c r="C892" i="27"/>
  <c r="C891" i="27"/>
  <c r="C890" i="27"/>
  <c r="C889" i="27"/>
  <c r="C888" i="27"/>
  <c r="C887" i="27"/>
  <c r="C886" i="27"/>
  <c r="C885" i="27"/>
  <c r="C884" i="27"/>
  <c r="C883" i="27"/>
  <c r="C882" i="27"/>
  <c r="C881" i="27"/>
  <c r="C880" i="27"/>
  <c r="C879" i="27"/>
  <c r="C878" i="27"/>
  <c r="C877" i="27"/>
  <c r="C876" i="27"/>
  <c r="C875" i="27"/>
  <c r="C874" i="27"/>
  <c r="C873" i="27"/>
  <c r="C872" i="27"/>
  <c r="C871" i="27"/>
  <c r="C870" i="27"/>
  <c r="C869" i="27"/>
  <c r="C868" i="27"/>
  <c r="C867" i="27"/>
  <c r="C866" i="27"/>
  <c r="C865" i="27"/>
  <c r="C864" i="27"/>
  <c r="C863" i="27"/>
  <c r="C862" i="27"/>
  <c r="C861" i="27"/>
  <c r="C860" i="27"/>
  <c r="C859" i="27"/>
  <c r="C858" i="27"/>
  <c r="C857" i="27"/>
  <c r="C856" i="27"/>
  <c r="C855" i="27"/>
  <c r="C854" i="27"/>
  <c r="C853" i="27"/>
  <c r="C852" i="27"/>
  <c r="C851" i="27"/>
  <c r="C850" i="27"/>
  <c r="C849" i="27"/>
  <c r="C848" i="27"/>
  <c r="C847" i="27"/>
  <c r="C846" i="27"/>
  <c r="C845" i="27"/>
  <c r="C844" i="27"/>
  <c r="C843" i="27"/>
  <c r="C842" i="27"/>
  <c r="C841" i="27"/>
  <c r="C840" i="27"/>
  <c r="C839" i="27"/>
  <c r="C838" i="27"/>
  <c r="C837" i="27"/>
  <c r="C836" i="27"/>
  <c r="C835" i="27"/>
  <c r="C834" i="27"/>
  <c r="C833" i="27"/>
  <c r="C832" i="27"/>
  <c r="C831" i="27"/>
  <c r="C830" i="27"/>
  <c r="C829" i="27"/>
  <c r="C828" i="27"/>
  <c r="C827" i="27"/>
  <c r="C826" i="27"/>
  <c r="C825" i="27"/>
  <c r="C824" i="27"/>
  <c r="C823" i="27"/>
  <c r="C822" i="27"/>
  <c r="C821" i="27"/>
  <c r="C820" i="27"/>
  <c r="C819" i="27"/>
  <c r="C818" i="27"/>
  <c r="C817" i="27"/>
  <c r="C816" i="27"/>
  <c r="C815" i="27"/>
  <c r="C814" i="27"/>
  <c r="C813" i="27"/>
  <c r="C812" i="27"/>
  <c r="C811" i="27"/>
  <c r="C810" i="27"/>
  <c r="C809" i="27"/>
  <c r="C808" i="27"/>
  <c r="C807" i="27"/>
  <c r="C806" i="27"/>
  <c r="C805" i="27"/>
  <c r="C804" i="27"/>
  <c r="C803" i="27"/>
  <c r="C802" i="27"/>
  <c r="C801" i="27"/>
  <c r="C800" i="27"/>
  <c r="C799" i="27"/>
  <c r="C798" i="27"/>
  <c r="C797" i="27"/>
  <c r="C796" i="27"/>
  <c r="C795" i="27"/>
  <c r="C794" i="27"/>
  <c r="C793" i="27"/>
  <c r="C792" i="27"/>
  <c r="C791" i="27"/>
  <c r="C790" i="27"/>
  <c r="C789" i="27"/>
  <c r="C788" i="27"/>
  <c r="C787" i="27"/>
  <c r="C786" i="27"/>
  <c r="C785" i="27"/>
  <c r="C784" i="27"/>
  <c r="C783" i="27"/>
  <c r="C782" i="27"/>
  <c r="C781" i="27"/>
  <c r="C780" i="27"/>
  <c r="C779" i="27"/>
  <c r="C778" i="27"/>
  <c r="C777" i="27"/>
  <c r="C776" i="27"/>
  <c r="C775" i="27"/>
  <c r="C774" i="27"/>
  <c r="C773" i="27"/>
  <c r="C772" i="27"/>
  <c r="C771" i="27"/>
  <c r="C770" i="27"/>
  <c r="C769" i="27"/>
  <c r="C768" i="27"/>
  <c r="C767" i="27"/>
  <c r="C766" i="27"/>
  <c r="C765" i="27"/>
  <c r="C764" i="27"/>
  <c r="C763" i="27"/>
  <c r="C762" i="27"/>
  <c r="C761" i="27"/>
  <c r="C760" i="27"/>
  <c r="C759" i="27"/>
  <c r="C758" i="27"/>
  <c r="C757" i="27"/>
  <c r="C756" i="27"/>
  <c r="C755" i="27"/>
  <c r="C754" i="27"/>
  <c r="C753" i="27"/>
  <c r="C752" i="27"/>
  <c r="C751" i="27"/>
  <c r="C750" i="27"/>
  <c r="C749" i="27"/>
  <c r="C748" i="27"/>
  <c r="C747" i="27"/>
  <c r="C746" i="27"/>
  <c r="C745" i="27"/>
  <c r="C744" i="27"/>
  <c r="C743" i="27"/>
  <c r="C742" i="27"/>
  <c r="C741" i="27"/>
  <c r="C740" i="27"/>
  <c r="C739" i="27"/>
  <c r="C738" i="27"/>
  <c r="C737" i="27"/>
  <c r="C736" i="27"/>
  <c r="C735" i="27"/>
  <c r="C734" i="27"/>
  <c r="C733" i="27"/>
  <c r="C732" i="27"/>
  <c r="C731" i="27"/>
  <c r="C730" i="27"/>
  <c r="C729" i="27"/>
  <c r="C728" i="27"/>
  <c r="C727" i="27"/>
  <c r="C726" i="27"/>
  <c r="C725" i="27"/>
  <c r="C724" i="27"/>
  <c r="C723" i="27"/>
  <c r="C722" i="27"/>
  <c r="C721" i="27"/>
  <c r="C720" i="27"/>
  <c r="C719" i="27"/>
  <c r="C718" i="27"/>
  <c r="C717" i="27"/>
  <c r="C716" i="27"/>
  <c r="C715" i="27"/>
  <c r="C714" i="27"/>
  <c r="C713" i="27"/>
  <c r="C712" i="27"/>
  <c r="C711" i="27"/>
  <c r="C710" i="27"/>
  <c r="C709" i="27"/>
  <c r="C708" i="27"/>
  <c r="C707" i="27"/>
  <c r="C706" i="27"/>
  <c r="C705" i="27"/>
  <c r="C704" i="27"/>
  <c r="C703" i="27"/>
  <c r="C702" i="27"/>
  <c r="C701" i="27"/>
  <c r="C700" i="27"/>
  <c r="C699" i="27"/>
  <c r="C698" i="27"/>
  <c r="C697" i="27"/>
  <c r="C696" i="27"/>
  <c r="C695" i="27"/>
  <c r="C694" i="27"/>
  <c r="C693" i="27"/>
  <c r="C692" i="27"/>
  <c r="C691" i="27"/>
  <c r="C690" i="27"/>
  <c r="C689" i="27"/>
  <c r="C688" i="27"/>
  <c r="C687" i="27"/>
  <c r="C686" i="27"/>
  <c r="C685" i="27"/>
  <c r="C684" i="27"/>
  <c r="C683" i="27"/>
  <c r="C682" i="27"/>
  <c r="C681" i="27"/>
  <c r="C680" i="27"/>
  <c r="C679" i="27"/>
  <c r="C678" i="27"/>
  <c r="C677" i="27"/>
  <c r="C676" i="27"/>
  <c r="C675" i="27"/>
  <c r="C674" i="27"/>
  <c r="C673" i="27"/>
  <c r="C672" i="27"/>
  <c r="C671" i="27"/>
  <c r="C670" i="27"/>
  <c r="C669" i="27"/>
  <c r="C668" i="27"/>
  <c r="C667" i="27"/>
  <c r="C666" i="27"/>
  <c r="C665" i="27"/>
  <c r="C664" i="27"/>
  <c r="C663" i="27"/>
  <c r="C662" i="27"/>
  <c r="C661" i="27"/>
  <c r="C660" i="27"/>
  <c r="C659" i="27"/>
  <c r="C658" i="27"/>
  <c r="C657" i="27"/>
  <c r="C656" i="27"/>
  <c r="C655" i="27"/>
  <c r="C654" i="27"/>
  <c r="C653" i="27"/>
  <c r="C652" i="27"/>
  <c r="C651" i="27"/>
  <c r="C650" i="27"/>
  <c r="C649" i="27"/>
  <c r="C648" i="27"/>
  <c r="C647" i="27"/>
  <c r="C646" i="27"/>
  <c r="C645" i="27"/>
  <c r="C644" i="27"/>
  <c r="C643" i="27"/>
  <c r="C642" i="27"/>
  <c r="C641" i="27"/>
  <c r="C640" i="27"/>
  <c r="C639" i="27"/>
  <c r="C638" i="27"/>
  <c r="C637" i="27"/>
  <c r="C636" i="27"/>
  <c r="C635" i="27"/>
  <c r="C634" i="27"/>
  <c r="C633" i="27"/>
  <c r="C632" i="27"/>
  <c r="C631" i="27"/>
  <c r="C630" i="27"/>
  <c r="C629" i="27"/>
  <c r="C628" i="27"/>
  <c r="C627" i="27"/>
  <c r="C626" i="27"/>
  <c r="C625" i="27"/>
  <c r="C624" i="27"/>
  <c r="C623" i="27"/>
  <c r="C622" i="27"/>
  <c r="C621" i="27"/>
  <c r="C620" i="27"/>
  <c r="C619" i="27"/>
  <c r="C618" i="27"/>
  <c r="C617" i="27"/>
  <c r="C616" i="27"/>
  <c r="C615" i="27"/>
  <c r="C614" i="27"/>
  <c r="C613" i="27"/>
  <c r="C612" i="27"/>
  <c r="C611" i="27"/>
  <c r="C610" i="27"/>
  <c r="C609" i="27"/>
  <c r="C608" i="27"/>
  <c r="C607" i="27"/>
  <c r="C606" i="27"/>
  <c r="C605" i="27"/>
  <c r="C604" i="27"/>
  <c r="C603" i="27"/>
  <c r="C602" i="27"/>
  <c r="C601" i="27"/>
  <c r="C600" i="27"/>
  <c r="C599" i="27"/>
  <c r="C598" i="27"/>
  <c r="C597" i="27"/>
  <c r="C596" i="27"/>
  <c r="C595" i="27"/>
  <c r="C594" i="27"/>
  <c r="C593" i="27"/>
  <c r="C592" i="27"/>
  <c r="C591" i="27"/>
  <c r="C590" i="27"/>
  <c r="C589" i="27"/>
  <c r="C588" i="27"/>
  <c r="C587" i="27"/>
  <c r="C586" i="27"/>
  <c r="C585" i="27"/>
  <c r="C584" i="27"/>
  <c r="C583" i="27"/>
  <c r="C582" i="27"/>
  <c r="C581" i="27"/>
  <c r="C580" i="27"/>
  <c r="C579" i="27"/>
  <c r="C578" i="27"/>
  <c r="C577" i="27"/>
  <c r="C576" i="27"/>
  <c r="C575" i="27"/>
  <c r="C574" i="27"/>
  <c r="C573" i="27"/>
  <c r="C572" i="27"/>
  <c r="C571" i="27"/>
  <c r="C570" i="27"/>
  <c r="C569" i="27"/>
  <c r="C568" i="27"/>
  <c r="C567" i="27"/>
  <c r="C566" i="27"/>
  <c r="C565" i="27"/>
  <c r="C564" i="27"/>
  <c r="C563" i="27"/>
  <c r="C562" i="27"/>
  <c r="C561" i="27"/>
  <c r="C560" i="27"/>
  <c r="C559" i="27"/>
  <c r="C558" i="27"/>
  <c r="C557" i="27"/>
  <c r="C556" i="27"/>
  <c r="C555" i="27"/>
  <c r="C554" i="27"/>
  <c r="C553" i="27"/>
  <c r="C552" i="27"/>
  <c r="C551" i="27"/>
  <c r="C550" i="27"/>
  <c r="C549" i="27"/>
  <c r="C548" i="27"/>
  <c r="C547" i="27"/>
  <c r="C546" i="27"/>
  <c r="C545" i="27"/>
  <c r="C544" i="27"/>
  <c r="C543" i="27"/>
  <c r="C542" i="27"/>
  <c r="C541" i="27"/>
  <c r="C540" i="27"/>
  <c r="C539" i="27"/>
  <c r="C538" i="27"/>
  <c r="C537" i="27"/>
  <c r="C536" i="27"/>
  <c r="C535" i="27"/>
  <c r="C534" i="27"/>
  <c r="C533" i="27"/>
  <c r="C532" i="27"/>
  <c r="C531" i="27"/>
  <c r="C530" i="27"/>
  <c r="C529" i="27"/>
  <c r="C528" i="27"/>
  <c r="C527" i="27"/>
  <c r="C526" i="27"/>
  <c r="C525" i="27"/>
  <c r="C524" i="27"/>
  <c r="C523" i="27"/>
  <c r="C522" i="27"/>
  <c r="C521" i="27"/>
  <c r="C520" i="27"/>
  <c r="C519" i="27"/>
  <c r="C518" i="27"/>
  <c r="C517" i="27"/>
  <c r="C516" i="27"/>
  <c r="C515" i="27"/>
  <c r="C514" i="27"/>
  <c r="C513" i="27"/>
  <c r="C512" i="27"/>
  <c r="C511" i="27"/>
  <c r="C510" i="27"/>
  <c r="C509" i="27"/>
  <c r="C508" i="27"/>
  <c r="C507" i="27"/>
  <c r="C506" i="27"/>
  <c r="C505" i="27"/>
  <c r="C504" i="27"/>
  <c r="C503" i="27"/>
  <c r="C502" i="27"/>
  <c r="C501" i="27"/>
  <c r="C500" i="27"/>
  <c r="C499" i="27"/>
  <c r="C498" i="27"/>
  <c r="C497" i="27"/>
  <c r="C496" i="27"/>
  <c r="C495" i="27"/>
  <c r="C494" i="27"/>
  <c r="C493" i="27"/>
  <c r="C492" i="27"/>
  <c r="C491" i="27"/>
  <c r="C490" i="27"/>
  <c r="C489" i="27"/>
  <c r="C488" i="27"/>
  <c r="C487" i="27"/>
  <c r="C486" i="27"/>
  <c r="C485" i="27"/>
  <c r="C484" i="27"/>
  <c r="C483" i="27"/>
  <c r="C482" i="27"/>
  <c r="C481" i="27"/>
  <c r="C480" i="27"/>
  <c r="C479" i="27"/>
  <c r="C478" i="27"/>
  <c r="C477" i="27"/>
  <c r="C476" i="27"/>
  <c r="C475" i="27"/>
  <c r="C474" i="27"/>
  <c r="C473" i="27"/>
  <c r="C472" i="27"/>
  <c r="C471" i="27"/>
  <c r="C470" i="27"/>
  <c r="C469" i="27"/>
  <c r="C468" i="27"/>
  <c r="C467" i="27"/>
  <c r="C466" i="27"/>
  <c r="C465" i="27"/>
  <c r="C464" i="27"/>
  <c r="C463" i="27"/>
  <c r="C462" i="27"/>
  <c r="C461" i="27"/>
  <c r="C460" i="27"/>
  <c r="C459" i="27"/>
  <c r="C458" i="27"/>
  <c r="C457" i="27"/>
  <c r="C456" i="27"/>
  <c r="C455" i="27"/>
  <c r="C454" i="27"/>
  <c r="C453" i="27"/>
  <c r="C452" i="27"/>
  <c r="C451" i="27"/>
  <c r="C450" i="27"/>
  <c r="C449" i="27"/>
  <c r="C448" i="27"/>
  <c r="C447" i="27"/>
  <c r="C446" i="27"/>
  <c r="C445" i="27"/>
  <c r="C444" i="27"/>
  <c r="C443" i="27"/>
  <c r="C442" i="27"/>
  <c r="C441" i="27"/>
  <c r="C440" i="27"/>
  <c r="C439" i="27"/>
  <c r="C438" i="27"/>
  <c r="C437" i="27"/>
  <c r="C436" i="27"/>
  <c r="C435" i="27"/>
  <c r="C434" i="27"/>
  <c r="C433" i="27"/>
  <c r="C432" i="27"/>
  <c r="C431" i="27"/>
  <c r="C430" i="27"/>
  <c r="C429" i="27"/>
  <c r="C428" i="27"/>
  <c r="C427" i="27"/>
  <c r="C426" i="27"/>
  <c r="C425" i="27"/>
  <c r="C424" i="27"/>
  <c r="C423" i="27"/>
  <c r="C422" i="27"/>
  <c r="C421" i="27"/>
  <c r="C420" i="27"/>
  <c r="C419" i="27"/>
  <c r="C418" i="27"/>
  <c r="C417" i="27"/>
  <c r="C416" i="27"/>
  <c r="C415" i="27"/>
  <c r="C414" i="27"/>
  <c r="C413" i="27"/>
  <c r="C412" i="27"/>
  <c r="C411" i="27"/>
  <c r="C410" i="27"/>
  <c r="C409" i="27"/>
  <c r="C408" i="27"/>
  <c r="C407" i="27"/>
  <c r="C406" i="27"/>
  <c r="C405" i="27"/>
  <c r="C404" i="27"/>
  <c r="C403" i="27"/>
  <c r="C402" i="27"/>
  <c r="C401" i="27"/>
  <c r="C400" i="27"/>
  <c r="C399" i="27"/>
  <c r="C398" i="27"/>
  <c r="C397" i="27"/>
  <c r="C396" i="27"/>
  <c r="C395" i="27"/>
  <c r="C394" i="27"/>
  <c r="C393" i="27"/>
  <c r="C392" i="27"/>
  <c r="C391" i="27"/>
  <c r="C390" i="27"/>
  <c r="C389" i="27"/>
  <c r="C388" i="27"/>
  <c r="C387" i="27"/>
  <c r="C386" i="27"/>
  <c r="C385" i="27"/>
  <c r="C384" i="27"/>
  <c r="C383" i="27"/>
  <c r="C382" i="27"/>
  <c r="C381" i="27"/>
  <c r="C380" i="27"/>
  <c r="C379" i="27"/>
  <c r="C378" i="27"/>
  <c r="C377" i="27"/>
  <c r="C376" i="27"/>
  <c r="C375" i="27"/>
  <c r="C374" i="27"/>
  <c r="C373" i="27"/>
  <c r="C372" i="27"/>
  <c r="C371" i="27"/>
  <c r="C370" i="27"/>
  <c r="C369" i="27"/>
  <c r="C368" i="27"/>
  <c r="C367" i="27"/>
  <c r="C366" i="27"/>
  <c r="C365" i="27"/>
  <c r="C364" i="27"/>
  <c r="C363" i="27"/>
  <c r="C362" i="27"/>
  <c r="C361" i="27"/>
  <c r="C360" i="27"/>
  <c r="C359" i="27"/>
  <c r="C358" i="27"/>
  <c r="C357" i="27"/>
  <c r="C356" i="27"/>
  <c r="C355" i="27"/>
  <c r="C354" i="27"/>
  <c r="C353" i="27"/>
  <c r="C352" i="27"/>
  <c r="C351" i="27"/>
  <c r="C350" i="27"/>
  <c r="C349" i="27"/>
  <c r="C348" i="27"/>
  <c r="C347" i="27"/>
  <c r="C346" i="27"/>
  <c r="C345" i="27"/>
  <c r="C344" i="27"/>
  <c r="C343" i="27"/>
  <c r="C342" i="27"/>
  <c r="C341" i="27"/>
  <c r="C340" i="27"/>
  <c r="C339" i="27"/>
  <c r="C338" i="27"/>
  <c r="C337" i="27"/>
  <c r="C336" i="27"/>
  <c r="C335" i="27"/>
  <c r="C334" i="27"/>
  <c r="C333" i="27"/>
  <c r="C332" i="27"/>
  <c r="C331" i="27"/>
  <c r="C330" i="27"/>
  <c r="C329" i="27"/>
  <c r="C328" i="27"/>
  <c r="C327" i="27"/>
  <c r="C326" i="27"/>
  <c r="C325" i="27"/>
  <c r="C324" i="27"/>
  <c r="C323" i="27"/>
  <c r="C322" i="27"/>
  <c r="C321" i="27"/>
  <c r="C320" i="27"/>
  <c r="C319" i="27"/>
  <c r="C318" i="27"/>
  <c r="C317" i="27"/>
  <c r="C316" i="27"/>
  <c r="C315" i="27"/>
  <c r="C314" i="27"/>
  <c r="C313" i="27"/>
  <c r="C312" i="27"/>
  <c r="C311" i="27"/>
  <c r="C310" i="27"/>
  <c r="C309" i="27"/>
  <c r="C308" i="27"/>
  <c r="C307" i="27"/>
  <c r="C306" i="27"/>
  <c r="C305" i="27"/>
  <c r="C304" i="27"/>
  <c r="C303" i="27"/>
  <c r="C302" i="27"/>
  <c r="C301" i="27"/>
  <c r="C300" i="27"/>
  <c r="C299" i="27"/>
  <c r="C298" i="27"/>
  <c r="C297" i="27"/>
  <c r="C296" i="27"/>
  <c r="C295" i="27"/>
  <c r="C294" i="27"/>
  <c r="C293" i="27"/>
  <c r="C292" i="27"/>
  <c r="C291" i="27"/>
  <c r="C290" i="27"/>
  <c r="C289" i="27"/>
  <c r="C288" i="27"/>
  <c r="C287" i="27"/>
  <c r="C286" i="27"/>
  <c r="C285" i="27"/>
  <c r="C284" i="27"/>
  <c r="C283" i="27"/>
  <c r="C282" i="27"/>
  <c r="C281" i="27"/>
  <c r="C280" i="27"/>
  <c r="C279" i="27"/>
  <c r="C278" i="27"/>
  <c r="C277" i="27"/>
  <c r="C276" i="27"/>
  <c r="C275" i="27"/>
  <c r="C274" i="27"/>
  <c r="C273" i="27"/>
  <c r="C272" i="27"/>
  <c r="C271" i="27"/>
  <c r="C270" i="27"/>
  <c r="C269" i="27"/>
  <c r="C268" i="27"/>
  <c r="C267" i="27"/>
  <c r="C266" i="27"/>
  <c r="C265" i="27"/>
  <c r="C264" i="27"/>
  <c r="C263" i="27"/>
  <c r="C262" i="27"/>
  <c r="C261" i="27"/>
  <c r="C260" i="27"/>
  <c r="C259" i="27"/>
  <c r="C258" i="27"/>
  <c r="C257" i="27"/>
  <c r="C256" i="27"/>
  <c r="C255" i="27"/>
  <c r="C254" i="27"/>
  <c r="C253" i="27"/>
  <c r="C252" i="27"/>
  <c r="C251" i="27"/>
  <c r="C250" i="27"/>
  <c r="C249" i="27"/>
  <c r="C248" i="27"/>
  <c r="C247" i="27"/>
  <c r="C246" i="27"/>
  <c r="C245" i="27"/>
  <c r="C244" i="27"/>
  <c r="C243" i="27"/>
  <c r="C242" i="27"/>
  <c r="C241" i="27"/>
  <c r="C240" i="27"/>
  <c r="C239" i="27"/>
  <c r="C238" i="27"/>
  <c r="C237" i="27"/>
  <c r="C236" i="27"/>
  <c r="C235" i="27"/>
  <c r="C234" i="27"/>
  <c r="C233" i="27"/>
  <c r="C232" i="27"/>
  <c r="C231" i="27"/>
  <c r="C230" i="27"/>
  <c r="C229" i="27"/>
  <c r="C228" i="27"/>
  <c r="C227" i="27"/>
  <c r="C226" i="27"/>
  <c r="C225" i="27"/>
  <c r="C224" i="27"/>
  <c r="C223" i="27"/>
  <c r="C222" i="27"/>
  <c r="C221" i="27"/>
  <c r="C220" i="27"/>
  <c r="C219" i="27"/>
  <c r="C218" i="27"/>
  <c r="C217" i="27"/>
  <c r="C216" i="27"/>
  <c r="C215" i="27"/>
  <c r="C214" i="27"/>
  <c r="C213" i="27"/>
  <c r="C212" i="27"/>
  <c r="C211" i="27"/>
  <c r="C210" i="27"/>
  <c r="C209" i="27"/>
  <c r="C208" i="27"/>
  <c r="C207" i="27"/>
  <c r="C206" i="27"/>
  <c r="C205" i="27"/>
  <c r="C204" i="27"/>
  <c r="C203" i="27"/>
  <c r="C202" i="27"/>
  <c r="C201" i="27"/>
  <c r="C200" i="27"/>
  <c r="C199" i="27"/>
  <c r="C198" i="27"/>
  <c r="C197" i="27"/>
  <c r="C196" i="27"/>
  <c r="C195" i="27"/>
  <c r="C194" i="27"/>
  <c r="C193" i="27"/>
  <c r="C192" i="27"/>
  <c r="C191" i="27"/>
  <c r="C190" i="27"/>
  <c r="C189" i="27"/>
  <c r="C188" i="27"/>
  <c r="C187" i="27"/>
  <c r="C186" i="27"/>
  <c r="C185" i="27"/>
  <c r="C184" i="27"/>
  <c r="C183" i="27"/>
  <c r="C182" i="27"/>
  <c r="C181" i="27"/>
  <c r="C180" i="27"/>
  <c r="C179" i="27"/>
  <c r="C178" i="27"/>
  <c r="C177" i="27"/>
  <c r="C176" i="27"/>
  <c r="C175" i="27"/>
  <c r="C174" i="27"/>
  <c r="C173" i="27"/>
  <c r="C172" i="27"/>
  <c r="C171" i="27"/>
  <c r="C170" i="27"/>
  <c r="C169" i="27"/>
  <c r="C168" i="27"/>
  <c r="C167" i="27"/>
  <c r="C166" i="27"/>
  <c r="C165" i="27"/>
  <c r="C164" i="27"/>
  <c r="C163" i="27"/>
  <c r="C162" i="27"/>
  <c r="C161" i="27"/>
  <c r="C160" i="27"/>
  <c r="C159" i="27"/>
  <c r="C158" i="27"/>
  <c r="C157" i="27"/>
  <c r="C156" i="27"/>
  <c r="C155" i="27"/>
  <c r="C154" i="27"/>
  <c r="C153" i="27"/>
  <c r="C152" i="27"/>
  <c r="C151" i="27"/>
  <c r="C150" i="27"/>
  <c r="C149" i="27"/>
  <c r="C148" i="27"/>
  <c r="C147" i="27"/>
  <c r="C146" i="27"/>
  <c r="C145" i="27"/>
  <c r="C144" i="27"/>
  <c r="C143" i="27"/>
  <c r="C142" i="27"/>
  <c r="C141" i="27"/>
  <c r="C140" i="27"/>
  <c r="C139" i="27"/>
  <c r="C138" i="27"/>
  <c r="C137" i="27"/>
  <c r="C136" i="27"/>
  <c r="C135" i="27"/>
  <c r="C134" i="27"/>
  <c r="C133" i="27"/>
  <c r="C132" i="27"/>
  <c r="C131" i="27"/>
  <c r="C130" i="27"/>
  <c r="C129" i="27"/>
  <c r="C128" i="27"/>
  <c r="C127" i="27"/>
  <c r="C126" i="27"/>
  <c r="C125" i="27"/>
  <c r="C124" i="27"/>
  <c r="C123" i="27"/>
  <c r="C122" i="27"/>
  <c r="C121" i="27"/>
  <c r="C120" i="27"/>
  <c r="C119" i="27"/>
  <c r="C118" i="27"/>
  <c r="C117" i="27"/>
  <c r="C116" i="27"/>
  <c r="C115" i="27"/>
  <c r="C114" i="27"/>
  <c r="C113" i="27"/>
  <c r="C112" i="27"/>
  <c r="C111" i="27"/>
  <c r="C110" i="27"/>
  <c r="C109" i="27"/>
  <c r="C108" i="27"/>
  <c r="C107" i="27"/>
  <c r="C106" i="27"/>
  <c r="C105" i="27"/>
  <c r="C104" i="27"/>
  <c r="C103" i="27"/>
  <c r="C102" i="27"/>
  <c r="C101" i="27"/>
  <c r="C100" i="27"/>
  <c r="C99" i="27"/>
  <c r="C98" i="27"/>
  <c r="C97" i="27"/>
  <c r="C96" i="27"/>
  <c r="C95" i="27"/>
  <c r="C94" i="27"/>
  <c r="C93" i="27"/>
  <c r="C92" i="27"/>
  <c r="C91" i="27"/>
  <c r="C90" i="27"/>
  <c r="C89" i="27"/>
  <c r="C88" i="27"/>
  <c r="C87" i="27"/>
  <c r="C86" i="27"/>
  <c r="C85" i="27"/>
  <c r="C84" i="27"/>
  <c r="C83" i="27"/>
  <c r="C82" i="27"/>
  <c r="C81" i="27"/>
  <c r="C80" i="27"/>
  <c r="C79" i="27"/>
  <c r="C78" i="27"/>
  <c r="C77" i="27"/>
  <c r="C76" i="27"/>
  <c r="C75" i="27"/>
  <c r="C74" i="27"/>
  <c r="C73" i="27"/>
  <c r="C72" i="27"/>
  <c r="C71" i="27"/>
  <c r="C70" i="27"/>
  <c r="C69" i="27"/>
  <c r="C68" i="27"/>
  <c r="C67" i="27"/>
  <c r="C66" i="27"/>
  <c r="C65" i="27"/>
  <c r="C64" i="27"/>
  <c r="C63" i="27"/>
  <c r="C62" i="27"/>
  <c r="C61" i="27"/>
  <c r="C60" i="27"/>
  <c r="C59" i="27"/>
  <c r="C58" i="27"/>
  <c r="C57" i="27"/>
  <c r="C56" i="27"/>
  <c r="C55" i="27"/>
  <c r="C54" i="27"/>
  <c r="C53" i="27"/>
  <c r="C52" i="27"/>
  <c r="C51" i="27"/>
  <c r="C50" i="27"/>
  <c r="C49" i="27"/>
  <c r="C48" i="27"/>
  <c r="C47" i="27"/>
  <c r="C46" i="27"/>
  <c r="C45" i="27"/>
  <c r="C44" i="27"/>
  <c r="C43" i="27"/>
  <c r="C42" i="27"/>
  <c r="C41" i="27"/>
  <c r="C40" i="27"/>
  <c r="C39" i="27"/>
  <c r="C38" i="27"/>
  <c r="C37" i="27"/>
  <c r="C36" i="27"/>
  <c r="C35" i="27"/>
  <c r="C34" i="27"/>
  <c r="C33" i="27"/>
  <c r="C32" i="27"/>
  <c r="C31" i="27"/>
  <c r="C30" i="27"/>
  <c r="C29" i="27"/>
  <c r="C28" i="27"/>
  <c r="C27" i="27"/>
  <c r="C26" i="27"/>
  <c r="C25" i="27"/>
  <c r="C24" i="27"/>
  <c r="C23" i="27"/>
  <c r="C22" i="27"/>
  <c r="C21" i="27"/>
  <c r="C20" i="27"/>
  <c r="C19" i="27"/>
  <c r="C18" i="27"/>
  <c r="C17" i="27"/>
  <c r="C16" i="27"/>
  <c r="C15" i="27"/>
  <c r="C14" i="27"/>
  <c r="C13" i="27"/>
  <c r="C12" i="27"/>
  <c r="C11" i="27"/>
  <c r="C10" i="27"/>
  <c r="C9" i="27"/>
  <c r="C8" i="27"/>
  <c r="C7" i="27"/>
  <c r="C6" i="27"/>
  <c r="C5" i="27"/>
  <c r="H14" i="38"/>
  <c r="H13" i="38"/>
  <c r="D13" i="38"/>
  <c r="D12" i="38" s="1"/>
  <c r="C13" i="38"/>
  <c r="C12" i="38" s="1"/>
  <c r="H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D5" i="33" s="1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C6" i="33"/>
  <c r="C5" i="33" s="1"/>
  <c r="D54" i="36"/>
  <c r="C54" i="36"/>
  <c r="H53" i="36"/>
  <c r="H52" i="36"/>
  <c r="D52" i="36"/>
  <c r="C52" i="36"/>
  <c r="H51" i="36"/>
  <c r="H50" i="36"/>
  <c r="H49" i="36"/>
  <c r="D49" i="36"/>
  <c r="C49" i="36"/>
  <c r="H48" i="36"/>
  <c r="H47" i="36"/>
  <c r="H46" i="36"/>
  <c r="H45" i="36"/>
  <c r="H44" i="36"/>
  <c r="H43" i="36"/>
  <c r="H42" i="36"/>
  <c r="H41" i="36"/>
  <c r="H40" i="36"/>
  <c r="D40" i="36"/>
  <c r="C40" i="36"/>
  <c r="H39" i="36"/>
  <c r="H38" i="36"/>
  <c r="H37" i="36"/>
  <c r="D37" i="36"/>
  <c r="C37" i="36"/>
  <c r="H36" i="36"/>
  <c r="H35" i="36"/>
  <c r="D35" i="36"/>
  <c r="C35" i="36"/>
  <c r="H34" i="36"/>
  <c r="H33" i="36"/>
  <c r="H32" i="36"/>
  <c r="D32" i="36"/>
  <c r="C32" i="36"/>
  <c r="H31" i="36"/>
  <c r="C31" i="36"/>
  <c r="D28" i="36"/>
  <c r="C28" i="36"/>
  <c r="H27" i="36"/>
  <c r="H26" i="36"/>
  <c r="D26" i="36"/>
  <c r="C26" i="36"/>
  <c r="H25" i="36"/>
  <c r="H24" i="36"/>
  <c r="H23" i="36"/>
  <c r="D23" i="36"/>
  <c r="C23" i="36"/>
  <c r="H22" i="36"/>
  <c r="H21" i="36"/>
  <c r="H20" i="36"/>
  <c r="H19" i="36"/>
  <c r="H18" i="36"/>
  <c r="H17" i="36"/>
  <c r="H16" i="36"/>
  <c r="H15" i="36"/>
  <c r="H14" i="36"/>
  <c r="D14" i="36"/>
  <c r="C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D5" i="36" s="1"/>
  <c r="C6" i="36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E26" i="35" s="1"/>
  <c r="D27" i="35"/>
  <c r="D26" i="35" s="1"/>
  <c r="I26" i="35"/>
  <c r="I21" i="35"/>
  <c r="I20" i="35"/>
  <c r="I19" i="35"/>
  <c r="E19" i="35"/>
  <c r="D19" i="35"/>
  <c r="I18" i="35"/>
  <c r="I17" i="35"/>
  <c r="I16" i="35"/>
  <c r="I15" i="35"/>
  <c r="I14" i="35"/>
  <c r="I13" i="35"/>
  <c r="I12" i="35"/>
  <c r="I11" i="35"/>
  <c r="E11" i="35"/>
  <c r="E10" i="35" s="1"/>
  <c r="D11" i="35"/>
  <c r="I10" i="35"/>
  <c r="W26" i="34"/>
  <c r="W25" i="34"/>
  <c r="W24" i="34"/>
  <c r="W23" i="34"/>
  <c r="D23" i="34"/>
  <c r="W22" i="34"/>
  <c r="W21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D21" i="34"/>
  <c r="W20" i="34"/>
  <c r="W19" i="34"/>
  <c r="W18" i="34"/>
  <c r="W17" i="34"/>
  <c r="W16" i="34"/>
  <c r="W15" i="34"/>
  <c r="D15" i="34"/>
  <c r="W14" i="34"/>
  <c r="W13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D13" i="34" s="1"/>
  <c r="F13" i="34"/>
  <c r="E13" i="34"/>
  <c r="W12" i="34"/>
  <c r="W11" i="34"/>
  <c r="W10" i="34"/>
  <c r="W9" i="34"/>
  <c r="XFD8" i="34"/>
  <c r="XFC8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D7" i="34"/>
  <c r="W6" i="34"/>
  <c r="W8" i="34" s="1"/>
  <c r="D5" i="34"/>
  <c r="AH1778" i="25"/>
  <c r="AG1778" i="25"/>
  <c r="AH1777" i="25"/>
  <c r="AG1777" i="25"/>
  <c r="AH1776" i="25"/>
  <c r="AG1776" i="25"/>
  <c r="AH1775" i="25"/>
  <c r="AG1775" i="25"/>
  <c r="AH1774" i="25"/>
  <c r="AG1774" i="25"/>
  <c r="AH1773" i="25"/>
  <c r="AG1773" i="25"/>
  <c r="AH1772" i="25"/>
  <c r="AG1772" i="25"/>
  <c r="AH1771" i="25"/>
  <c r="AG1771" i="25"/>
  <c r="AH1770" i="25"/>
  <c r="AG1770" i="25"/>
  <c r="AH1769" i="25"/>
  <c r="AG1769" i="25"/>
  <c r="AH1768" i="25"/>
  <c r="AG1768" i="25"/>
  <c r="AH1767" i="25"/>
  <c r="AG1767" i="25"/>
  <c r="AH1766" i="25"/>
  <c r="AG1766" i="25"/>
  <c r="AH1765" i="25"/>
  <c r="AG1765" i="25"/>
  <c r="AH1764" i="25"/>
  <c r="AG1764" i="25"/>
  <c r="AH1763" i="25"/>
  <c r="AG1763" i="25"/>
  <c r="AH1762" i="25"/>
  <c r="AG1762" i="25"/>
  <c r="AH1761" i="25"/>
  <c r="AG1761" i="25"/>
  <c r="AH1760" i="25"/>
  <c r="AG1760" i="25"/>
  <c r="AH1759" i="25"/>
  <c r="AG1759" i="25"/>
  <c r="AH1758" i="25"/>
  <c r="AG1758" i="25"/>
  <c r="AH1757" i="25"/>
  <c r="AG1757" i="25"/>
  <c r="AH1756" i="25"/>
  <c r="AG1756" i="25"/>
  <c r="AH1755" i="25"/>
  <c r="AG1755" i="25"/>
  <c r="AH1754" i="25"/>
  <c r="AG1754" i="25"/>
  <c r="AH1753" i="25"/>
  <c r="AG1753" i="25"/>
  <c r="AH1752" i="25"/>
  <c r="AG1752" i="25"/>
  <c r="AH1751" i="25"/>
  <c r="AG1751" i="25"/>
  <c r="AH1750" i="25"/>
  <c r="AG1750" i="25"/>
  <c r="AH1749" i="25"/>
  <c r="AG1749" i="25"/>
  <c r="AH1748" i="25"/>
  <c r="AG1748" i="25"/>
  <c r="AH1747" i="25"/>
  <c r="AG1747" i="25"/>
  <c r="AH1746" i="25"/>
  <c r="AG1746" i="25"/>
  <c r="AH1745" i="25"/>
  <c r="AG1745" i="25"/>
  <c r="AH1744" i="25"/>
  <c r="AG1744" i="25"/>
  <c r="AH1743" i="25"/>
  <c r="AG1743" i="25"/>
  <c r="AH1742" i="25"/>
  <c r="AG1742" i="25"/>
  <c r="AH1741" i="25"/>
  <c r="AG1741" i="25"/>
  <c r="AH1740" i="25"/>
  <c r="AG1740" i="25"/>
  <c r="AH1739" i="25"/>
  <c r="AG1739" i="25"/>
  <c r="AH1738" i="25"/>
  <c r="AG1738" i="25"/>
  <c r="AH1737" i="25"/>
  <c r="AG1737" i="25"/>
  <c r="AH1736" i="25"/>
  <c r="AG1736" i="25"/>
  <c r="AH1735" i="25"/>
  <c r="AG1735" i="25"/>
  <c r="AH1734" i="25"/>
  <c r="AG1734" i="25"/>
  <c r="AH1733" i="25"/>
  <c r="AG1733" i="25"/>
  <c r="AH1732" i="25"/>
  <c r="AG1732" i="25"/>
  <c r="AH1731" i="25"/>
  <c r="AG1731" i="25"/>
  <c r="AH1730" i="25"/>
  <c r="AG1730" i="25"/>
  <c r="AH1729" i="25"/>
  <c r="AG1729" i="25"/>
  <c r="AH1728" i="25"/>
  <c r="AG1728" i="25"/>
  <c r="AH1727" i="25"/>
  <c r="AG1727" i="25"/>
  <c r="AH1726" i="25"/>
  <c r="AG1726" i="25"/>
  <c r="AH1725" i="25"/>
  <c r="AG1725" i="25"/>
  <c r="AH1724" i="25"/>
  <c r="AG1724" i="25"/>
  <c r="AH1723" i="25"/>
  <c r="AG1723" i="25"/>
  <c r="AH1722" i="25"/>
  <c r="AG1722" i="25"/>
  <c r="AH1721" i="25"/>
  <c r="AG1721" i="25"/>
  <c r="AH1720" i="25"/>
  <c r="AG1720" i="25"/>
  <c r="AH1719" i="25"/>
  <c r="AG1719" i="25"/>
  <c r="AH1718" i="25"/>
  <c r="AG1718" i="25"/>
  <c r="AH1717" i="25"/>
  <c r="AG1717" i="25"/>
  <c r="AH1716" i="25"/>
  <c r="AG1716" i="25"/>
  <c r="AH1715" i="25"/>
  <c r="AG1715" i="25"/>
  <c r="AH1714" i="25"/>
  <c r="AG1714" i="25"/>
  <c r="AH1713" i="25"/>
  <c r="AG1713" i="25"/>
  <c r="AH1712" i="25"/>
  <c r="AG1712" i="25"/>
  <c r="AH1711" i="25"/>
  <c r="AG1711" i="25"/>
  <c r="AH1710" i="25"/>
  <c r="AG1710" i="25"/>
  <c r="AH1709" i="25"/>
  <c r="AG1709" i="25"/>
  <c r="AH1708" i="25"/>
  <c r="AG1708" i="25"/>
  <c r="AH1707" i="25"/>
  <c r="AG1707" i="25"/>
  <c r="AH1706" i="25"/>
  <c r="AG1706" i="25"/>
  <c r="AH1705" i="25"/>
  <c r="AG1705" i="25"/>
  <c r="AH1704" i="25"/>
  <c r="AG1704" i="25"/>
  <c r="AH1703" i="25"/>
  <c r="AG1703" i="25"/>
  <c r="AH1702" i="25"/>
  <c r="AG1702" i="25"/>
  <c r="AH1701" i="25"/>
  <c r="AG1701" i="25"/>
  <c r="AH1700" i="25"/>
  <c r="AG1700" i="25"/>
  <c r="AH1699" i="25"/>
  <c r="AG1699" i="25"/>
  <c r="AH1698" i="25"/>
  <c r="AG1698" i="25"/>
  <c r="AH1697" i="25"/>
  <c r="AG1697" i="25"/>
  <c r="AH1696" i="25"/>
  <c r="AG1696" i="25"/>
  <c r="AH1695" i="25"/>
  <c r="AG1695" i="25"/>
  <c r="AH1694" i="25"/>
  <c r="AG1694" i="25"/>
  <c r="AH1693" i="25"/>
  <c r="AG1693" i="25"/>
  <c r="AH1692" i="25"/>
  <c r="AG1692" i="25"/>
  <c r="AH1691" i="25"/>
  <c r="AG1691" i="25"/>
  <c r="AH1690" i="25"/>
  <c r="AG1690" i="25"/>
  <c r="AH1689" i="25"/>
  <c r="AG1689" i="25"/>
  <c r="AH1688" i="25"/>
  <c r="AG1688" i="25"/>
  <c r="AH1687" i="25"/>
  <c r="AG1687" i="25"/>
  <c r="AH1686" i="25"/>
  <c r="AG1686" i="25"/>
  <c r="AH1685" i="25"/>
  <c r="AG1685" i="25"/>
  <c r="AH1684" i="25"/>
  <c r="AG1684" i="25"/>
  <c r="AH1683" i="25"/>
  <c r="AG1683" i="25"/>
  <c r="AH1682" i="25"/>
  <c r="AG1682" i="25"/>
  <c r="AH1681" i="25"/>
  <c r="AG1681" i="25"/>
  <c r="AH1680" i="25"/>
  <c r="AG1680" i="25"/>
  <c r="AH1679" i="25"/>
  <c r="AG1679" i="25"/>
  <c r="AH1678" i="25"/>
  <c r="AG1678" i="25"/>
  <c r="AH1677" i="25"/>
  <c r="AG1677" i="25"/>
  <c r="AH1676" i="25"/>
  <c r="AG1676" i="25"/>
  <c r="AH1675" i="25"/>
  <c r="AG1675" i="25"/>
  <c r="AH1674" i="25"/>
  <c r="AG1674" i="25"/>
  <c r="AH1673" i="25"/>
  <c r="AG1673" i="25"/>
  <c r="AH1672" i="25"/>
  <c r="AG1672" i="25"/>
  <c r="AH1671" i="25"/>
  <c r="AG1671" i="25"/>
  <c r="AH1670" i="25"/>
  <c r="AG1670" i="25"/>
  <c r="AH1669" i="25"/>
  <c r="AG1669" i="25"/>
  <c r="AH1668" i="25"/>
  <c r="AG1668" i="25"/>
  <c r="AH1667" i="25"/>
  <c r="AG1667" i="25"/>
  <c r="AH1666" i="25"/>
  <c r="AG1666" i="25"/>
  <c r="AH1665" i="25"/>
  <c r="AG1665" i="25"/>
  <c r="AH1664" i="25"/>
  <c r="AG1664" i="25"/>
  <c r="AH1663" i="25"/>
  <c r="AG1663" i="25"/>
  <c r="AH1662" i="25"/>
  <c r="AG1662" i="25"/>
  <c r="AH1661" i="25"/>
  <c r="AG1661" i="25"/>
  <c r="AH1660" i="25"/>
  <c r="AG1660" i="25"/>
  <c r="AH1659" i="25"/>
  <c r="AG1659" i="25"/>
  <c r="AH1658" i="25"/>
  <c r="AG1658" i="25"/>
  <c r="AH1657" i="25"/>
  <c r="AG1657" i="25"/>
  <c r="AH1656" i="25"/>
  <c r="AG1656" i="25"/>
  <c r="AH1655" i="25"/>
  <c r="AG1655" i="25"/>
  <c r="AH1654" i="25"/>
  <c r="AG1654" i="25"/>
  <c r="AH1653" i="25"/>
  <c r="AG1653" i="25"/>
  <c r="AH1652" i="25"/>
  <c r="AG1652" i="25"/>
  <c r="AH1651" i="25"/>
  <c r="AG1651" i="25"/>
  <c r="AH1650" i="25"/>
  <c r="AG1650" i="25"/>
  <c r="AH1649" i="25"/>
  <c r="AG1649" i="25"/>
  <c r="AH1648" i="25"/>
  <c r="AG1648" i="25"/>
  <c r="AH1647" i="25"/>
  <c r="AG1647" i="25"/>
  <c r="AH1646" i="25"/>
  <c r="AG1646" i="25"/>
  <c r="AH1645" i="25"/>
  <c r="AG1645" i="25"/>
  <c r="AH1644" i="25"/>
  <c r="AG1644" i="25"/>
  <c r="AH1643" i="25"/>
  <c r="AG1643" i="25"/>
  <c r="AH1642" i="25"/>
  <c r="AG1642" i="25"/>
  <c r="AH1641" i="25"/>
  <c r="AG1641" i="25"/>
  <c r="AH1640" i="25"/>
  <c r="AG1640" i="25"/>
  <c r="AH1639" i="25"/>
  <c r="AG1639" i="25"/>
  <c r="AH1638" i="25"/>
  <c r="AG1638" i="25"/>
  <c r="AH1637" i="25"/>
  <c r="AG1637" i="25"/>
  <c r="AH1636" i="25"/>
  <c r="AG1636" i="25"/>
  <c r="AH1635" i="25"/>
  <c r="AG1635" i="25"/>
  <c r="AH1634" i="25"/>
  <c r="AG1634" i="25"/>
  <c r="AH1633" i="25"/>
  <c r="AG1633" i="25"/>
  <c r="AH1632" i="25"/>
  <c r="AG1632" i="25"/>
  <c r="AH1631" i="25"/>
  <c r="AG1631" i="25"/>
  <c r="AH1630" i="25"/>
  <c r="AG1630" i="25"/>
  <c r="AH1629" i="25"/>
  <c r="AG1629" i="25"/>
  <c r="AH1628" i="25"/>
  <c r="AG1628" i="25"/>
  <c r="AH1627" i="25"/>
  <c r="AG1627" i="25"/>
  <c r="AH1626" i="25"/>
  <c r="AG1626" i="25"/>
  <c r="AH1625" i="25"/>
  <c r="AG1625" i="25"/>
  <c r="AH1624" i="25"/>
  <c r="AG1624" i="25"/>
  <c r="AH1623" i="25"/>
  <c r="AG1623" i="25"/>
  <c r="AH1622" i="25"/>
  <c r="AG1622" i="25"/>
  <c r="AH1621" i="25"/>
  <c r="AG1621" i="25"/>
  <c r="AH1620" i="25"/>
  <c r="AG1620" i="25"/>
  <c r="AH1619" i="25"/>
  <c r="AG1619" i="25"/>
  <c r="AH1618" i="25"/>
  <c r="AG1618" i="25"/>
  <c r="AH1617" i="25"/>
  <c r="AG1617" i="25"/>
  <c r="AH1616" i="25"/>
  <c r="AG1616" i="25"/>
  <c r="AH1615" i="25"/>
  <c r="AG1615" i="25"/>
  <c r="AH1614" i="25"/>
  <c r="AG1614" i="25"/>
  <c r="AH1613" i="25"/>
  <c r="AG1613" i="25"/>
  <c r="AH1612" i="25"/>
  <c r="AG1612" i="25"/>
  <c r="AH1611" i="25"/>
  <c r="AG1611" i="25"/>
  <c r="AH1610" i="25"/>
  <c r="AG1610" i="25"/>
  <c r="AH1609" i="25"/>
  <c r="AG1609" i="25"/>
  <c r="AH1608" i="25"/>
  <c r="AG1608" i="25"/>
  <c r="AH1607" i="25"/>
  <c r="AG1607" i="25"/>
  <c r="AH1606" i="25"/>
  <c r="AG1606" i="25"/>
  <c r="AH1605" i="25"/>
  <c r="AG1605" i="25"/>
  <c r="AH1604" i="25"/>
  <c r="AG1604" i="25"/>
  <c r="AH1603" i="25"/>
  <c r="AG1603" i="25"/>
  <c r="AH1602" i="25"/>
  <c r="AG1602" i="25"/>
  <c r="AH1601" i="25"/>
  <c r="AG1601" i="25"/>
  <c r="AH1600" i="25"/>
  <c r="AG1600" i="25"/>
  <c r="AH1599" i="25"/>
  <c r="AG1599" i="25"/>
  <c r="AH1598" i="25"/>
  <c r="AG1598" i="25"/>
  <c r="AH1597" i="25"/>
  <c r="AG1597" i="25"/>
  <c r="AH1596" i="25"/>
  <c r="AG1596" i="25"/>
  <c r="AH1595" i="25"/>
  <c r="AG1595" i="25"/>
  <c r="AH1594" i="25"/>
  <c r="AG1594" i="25"/>
  <c r="AH1593" i="25"/>
  <c r="AG1593" i="25"/>
  <c r="AH1592" i="25"/>
  <c r="AG1592" i="25"/>
  <c r="AH1591" i="25"/>
  <c r="AG1591" i="25"/>
  <c r="AH1590" i="25"/>
  <c r="AG1590" i="25"/>
  <c r="AH1589" i="25"/>
  <c r="AG1589" i="25"/>
  <c r="AH1588" i="25"/>
  <c r="AG1588" i="25"/>
  <c r="AH1587" i="25"/>
  <c r="AG1587" i="25"/>
  <c r="AH1586" i="25"/>
  <c r="AG1586" i="25"/>
  <c r="AH1585" i="25"/>
  <c r="AG1585" i="25"/>
  <c r="AH1584" i="25"/>
  <c r="AG1584" i="25"/>
  <c r="AH1583" i="25"/>
  <c r="AG1583" i="25"/>
  <c r="AH1582" i="25"/>
  <c r="AG1582" i="25"/>
  <c r="AH1581" i="25"/>
  <c r="AG1581" i="25"/>
  <c r="AH1580" i="25"/>
  <c r="AG1580" i="25"/>
  <c r="AH1579" i="25"/>
  <c r="AG1579" i="25"/>
  <c r="AH1578" i="25"/>
  <c r="AG1578" i="25"/>
  <c r="AH1577" i="25"/>
  <c r="AG1577" i="25"/>
  <c r="AH1576" i="25"/>
  <c r="AG1576" i="25"/>
  <c r="AH1575" i="25"/>
  <c r="AG1575" i="25"/>
  <c r="AH1574" i="25"/>
  <c r="AG1574" i="25"/>
  <c r="AH1573" i="25"/>
  <c r="AG1573" i="25"/>
  <c r="AH1572" i="25"/>
  <c r="AG1572" i="25"/>
  <c r="AH1571" i="25"/>
  <c r="AG1571" i="25"/>
  <c r="AH1570" i="25"/>
  <c r="AG1570" i="25"/>
  <c r="AH1569" i="25"/>
  <c r="AG1569" i="25"/>
  <c r="AH1568" i="25"/>
  <c r="AG1568" i="25"/>
  <c r="AH1567" i="25"/>
  <c r="AG1567" i="25"/>
  <c r="AH1566" i="25"/>
  <c r="AG1566" i="25"/>
  <c r="AH1565" i="25"/>
  <c r="AG1565" i="25"/>
  <c r="AH1564" i="25"/>
  <c r="AG1564" i="25"/>
  <c r="AH1563" i="25"/>
  <c r="AG1563" i="25"/>
  <c r="AH1562" i="25"/>
  <c r="AG1562" i="25"/>
  <c r="AH1561" i="25"/>
  <c r="AG1561" i="25"/>
  <c r="AH1560" i="25"/>
  <c r="AG1560" i="25"/>
  <c r="AH1559" i="25"/>
  <c r="AG1559" i="25"/>
  <c r="AH1558" i="25"/>
  <c r="AG1558" i="25"/>
  <c r="AH1557" i="25"/>
  <c r="AG1557" i="25"/>
  <c r="AH1556" i="25"/>
  <c r="AG1556" i="25"/>
  <c r="AH1555" i="25"/>
  <c r="AG1555" i="25"/>
  <c r="AH1554" i="25"/>
  <c r="AG1554" i="25"/>
  <c r="AH1553" i="25"/>
  <c r="AG1553" i="25"/>
  <c r="AH1552" i="25"/>
  <c r="AG1552" i="25"/>
  <c r="AH1551" i="25"/>
  <c r="AG1551" i="25"/>
  <c r="AH1550" i="25"/>
  <c r="AG1550" i="25"/>
  <c r="AH1549" i="25"/>
  <c r="AG1549" i="25"/>
  <c r="AH1548" i="25"/>
  <c r="AG1548" i="25"/>
  <c r="AH1547" i="25"/>
  <c r="AG1547" i="25"/>
  <c r="AH1546" i="25"/>
  <c r="AG1546" i="25"/>
  <c r="AH1545" i="25"/>
  <c r="AG1545" i="25"/>
  <c r="AH1544" i="25"/>
  <c r="AG1544" i="25"/>
  <c r="AH1543" i="25"/>
  <c r="AG1543" i="25"/>
  <c r="AH1542" i="25"/>
  <c r="AG1542" i="25"/>
  <c r="AH1541" i="25"/>
  <c r="AG1541" i="25"/>
  <c r="AH1540" i="25"/>
  <c r="AG1540" i="25"/>
  <c r="AH1539" i="25"/>
  <c r="AG1539" i="25"/>
  <c r="AH1538" i="25"/>
  <c r="AG1538" i="25"/>
  <c r="AH1537" i="25"/>
  <c r="AG1537" i="25"/>
  <c r="AH1536" i="25"/>
  <c r="AG1536" i="25"/>
  <c r="AH1535" i="25"/>
  <c r="AG1535" i="25"/>
  <c r="AH1534" i="25"/>
  <c r="AG1534" i="25"/>
  <c r="AH1533" i="25"/>
  <c r="AG1533" i="25"/>
  <c r="AH1532" i="25"/>
  <c r="AG1532" i="25"/>
  <c r="AH1531" i="25"/>
  <c r="AG1531" i="25"/>
  <c r="AH1530" i="25"/>
  <c r="AG1530" i="25"/>
  <c r="AH1529" i="25"/>
  <c r="AG1529" i="25"/>
  <c r="AH1528" i="25"/>
  <c r="AG1528" i="25"/>
  <c r="AH1527" i="25"/>
  <c r="AG1527" i="25"/>
  <c r="AH1526" i="25"/>
  <c r="AG1526" i="25"/>
  <c r="AH1525" i="25"/>
  <c r="AG1525" i="25"/>
  <c r="AH1524" i="25"/>
  <c r="AG1524" i="25"/>
  <c r="AH1523" i="25"/>
  <c r="AG1523" i="25"/>
  <c r="AH1522" i="25"/>
  <c r="AG1522" i="25"/>
  <c r="AH1521" i="25"/>
  <c r="AG1521" i="25"/>
  <c r="AH1520" i="25"/>
  <c r="AG1520" i="25"/>
  <c r="AH1519" i="25"/>
  <c r="AG1519" i="25"/>
  <c r="AH1518" i="25"/>
  <c r="AG1518" i="25"/>
  <c r="AH1517" i="25"/>
  <c r="AG1517" i="25"/>
  <c r="AH1516" i="25"/>
  <c r="AG1516" i="25"/>
  <c r="AH1515" i="25"/>
  <c r="AG1515" i="25"/>
  <c r="AH1514" i="25"/>
  <c r="AG1514" i="25"/>
  <c r="AH1513" i="25"/>
  <c r="AG1513" i="25"/>
  <c r="AH1512" i="25"/>
  <c r="AG1512" i="25"/>
  <c r="AH1511" i="25"/>
  <c r="AG1511" i="25"/>
  <c r="AH1510" i="25"/>
  <c r="AG1510" i="25"/>
  <c r="AH1509" i="25"/>
  <c r="AG1509" i="25"/>
  <c r="AH1508" i="25"/>
  <c r="AG1508" i="25"/>
  <c r="AH1507" i="25"/>
  <c r="AG1507" i="25"/>
  <c r="AH1506" i="25"/>
  <c r="AG1506" i="25"/>
  <c r="AH1505" i="25"/>
  <c r="AG1505" i="25"/>
  <c r="AH1504" i="25"/>
  <c r="AG1504" i="25"/>
  <c r="AH1503" i="25"/>
  <c r="AG1503" i="25"/>
  <c r="AH1502" i="25"/>
  <c r="AG1502" i="25"/>
  <c r="AH1501" i="25"/>
  <c r="AG1501" i="25"/>
  <c r="AH1500" i="25"/>
  <c r="AG1500" i="25"/>
  <c r="AH1499" i="25"/>
  <c r="AG1499" i="25"/>
  <c r="AH1498" i="25"/>
  <c r="AG1498" i="25"/>
  <c r="AH1497" i="25"/>
  <c r="AG1497" i="25"/>
  <c r="AH1496" i="25"/>
  <c r="AG1496" i="25"/>
  <c r="AH1495" i="25"/>
  <c r="AG1495" i="25"/>
  <c r="AH1494" i="25"/>
  <c r="AG1494" i="25"/>
  <c r="AH1493" i="25"/>
  <c r="AG1493" i="25"/>
  <c r="AH1492" i="25"/>
  <c r="AG1492" i="25"/>
  <c r="AH1491" i="25"/>
  <c r="AG1491" i="25"/>
  <c r="AH1490" i="25"/>
  <c r="AG1490" i="25"/>
  <c r="AH1489" i="25"/>
  <c r="AG1489" i="25"/>
  <c r="AH1488" i="25"/>
  <c r="AG1488" i="25"/>
  <c r="AH1487" i="25"/>
  <c r="AG1487" i="25"/>
  <c r="AH1486" i="25"/>
  <c r="AG1486" i="25"/>
  <c r="AH1485" i="25"/>
  <c r="AG1485" i="25"/>
  <c r="AH1484" i="25"/>
  <c r="AG1484" i="25"/>
  <c r="AH1483" i="25"/>
  <c r="AG1483" i="25"/>
  <c r="AH1482" i="25"/>
  <c r="AG1482" i="25"/>
  <c r="AH1481" i="25"/>
  <c r="AG1481" i="25"/>
  <c r="AH1480" i="25"/>
  <c r="AG1480" i="25"/>
  <c r="AH1479" i="25"/>
  <c r="AG1479" i="25"/>
  <c r="AH1478" i="25"/>
  <c r="AG1478" i="25"/>
  <c r="AH1477" i="25"/>
  <c r="AG1477" i="25"/>
  <c r="AH1476" i="25"/>
  <c r="AG1476" i="25"/>
  <c r="AH1475" i="25"/>
  <c r="AG1475" i="25"/>
  <c r="AH1474" i="25"/>
  <c r="AG1474" i="25"/>
  <c r="AH1473" i="25"/>
  <c r="AG1473" i="25"/>
  <c r="AH1472" i="25"/>
  <c r="AG1472" i="25"/>
  <c r="AH1471" i="25"/>
  <c r="AG1471" i="25"/>
  <c r="AH1470" i="25"/>
  <c r="AG1470" i="25"/>
  <c r="AH1469" i="25"/>
  <c r="AG1469" i="25"/>
  <c r="AH1468" i="25"/>
  <c r="AG1468" i="25"/>
  <c r="AH1467" i="25"/>
  <c r="AG1467" i="25"/>
  <c r="AH1466" i="25"/>
  <c r="AG1466" i="25"/>
  <c r="AH1465" i="25"/>
  <c r="AG1465" i="25"/>
  <c r="AH1464" i="25"/>
  <c r="AG1464" i="25"/>
  <c r="AH1463" i="25"/>
  <c r="AG1463" i="25"/>
  <c r="AH1462" i="25"/>
  <c r="AG1462" i="25"/>
  <c r="AH1461" i="25"/>
  <c r="AG1461" i="25"/>
  <c r="AH1460" i="25"/>
  <c r="AG1460" i="25"/>
  <c r="AH1459" i="25"/>
  <c r="AG1459" i="25"/>
  <c r="AH1458" i="25"/>
  <c r="AG1458" i="25"/>
  <c r="AH1457" i="25"/>
  <c r="AG1457" i="25"/>
  <c r="AH1456" i="25"/>
  <c r="AG1456" i="25"/>
  <c r="AH1455" i="25"/>
  <c r="AG1455" i="25"/>
  <c r="AH1454" i="25"/>
  <c r="AG1454" i="25"/>
  <c r="AH1453" i="25"/>
  <c r="AG1453" i="25"/>
  <c r="AH1452" i="25"/>
  <c r="AG1452" i="25"/>
  <c r="AH1451" i="25"/>
  <c r="AG1451" i="25"/>
  <c r="AH1450" i="25"/>
  <c r="AG1450" i="25"/>
  <c r="AH1449" i="25"/>
  <c r="AG1449" i="25"/>
  <c r="AH1448" i="25"/>
  <c r="AG1448" i="25"/>
  <c r="AH1447" i="25"/>
  <c r="AG1447" i="25"/>
  <c r="AH1446" i="25"/>
  <c r="AG1446" i="25"/>
  <c r="AH1445" i="25"/>
  <c r="AG1445" i="25"/>
  <c r="AH1444" i="25"/>
  <c r="AG1444" i="25"/>
  <c r="AH1443" i="25"/>
  <c r="AG1443" i="25"/>
  <c r="AH1442" i="25"/>
  <c r="AG1442" i="25"/>
  <c r="AH1441" i="25"/>
  <c r="AG1441" i="25"/>
  <c r="AH1440" i="25"/>
  <c r="AG1440" i="25"/>
  <c r="AH1439" i="25"/>
  <c r="AG1439" i="25"/>
  <c r="AH1438" i="25"/>
  <c r="AG1438" i="25"/>
  <c r="AH1437" i="25"/>
  <c r="AG1437" i="25"/>
  <c r="AH1436" i="25"/>
  <c r="AG1436" i="25"/>
  <c r="AH1435" i="25"/>
  <c r="AG1435" i="25"/>
  <c r="AH1434" i="25"/>
  <c r="AG1434" i="25"/>
  <c r="AH1433" i="25"/>
  <c r="AG1433" i="25"/>
  <c r="AH1432" i="25"/>
  <c r="AG1432" i="25"/>
  <c r="AH1431" i="25"/>
  <c r="AG1431" i="25"/>
  <c r="AH1430" i="25"/>
  <c r="AG1430" i="25"/>
  <c r="AH1429" i="25"/>
  <c r="AG1429" i="25"/>
  <c r="AH1428" i="25"/>
  <c r="AG1428" i="25"/>
  <c r="AH1427" i="25"/>
  <c r="AG1427" i="25"/>
  <c r="AH1426" i="25"/>
  <c r="AG1426" i="25"/>
  <c r="AH1425" i="25"/>
  <c r="AG1425" i="25"/>
  <c r="AH1424" i="25"/>
  <c r="AG1424" i="25"/>
  <c r="AH1423" i="25"/>
  <c r="AG1423" i="25"/>
  <c r="AH1422" i="25"/>
  <c r="AG1422" i="25"/>
  <c r="AH1421" i="25"/>
  <c r="AG1421" i="25"/>
  <c r="AH1420" i="25"/>
  <c r="AG1420" i="25"/>
  <c r="AH1419" i="25"/>
  <c r="AG1419" i="25"/>
  <c r="AH1418" i="25"/>
  <c r="AG1418" i="25"/>
  <c r="AH1417" i="25"/>
  <c r="AG1417" i="25"/>
  <c r="AH1416" i="25"/>
  <c r="AG1416" i="25"/>
  <c r="AH1415" i="25"/>
  <c r="AG1415" i="25"/>
  <c r="AH1414" i="25"/>
  <c r="AG1414" i="25"/>
  <c r="AH1413" i="25"/>
  <c r="AG1413" i="25"/>
  <c r="AH1412" i="25"/>
  <c r="AG1412" i="25"/>
  <c r="AH1411" i="25"/>
  <c r="AG1411" i="25"/>
  <c r="AH1410" i="25"/>
  <c r="AG1410" i="25"/>
  <c r="AH1409" i="25"/>
  <c r="AG1409" i="25"/>
  <c r="AH1408" i="25"/>
  <c r="AG1408" i="25"/>
  <c r="AH1407" i="25"/>
  <c r="AG1407" i="25"/>
  <c r="AH1406" i="25"/>
  <c r="AG1406" i="25"/>
  <c r="AH1405" i="25"/>
  <c r="AG1405" i="25"/>
  <c r="AH1404" i="25"/>
  <c r="AG1404" i="25"/>
  <c r="AH1403" i="25"/>
  <c r="AG1403" i="25"/>
  <c r="AH1402" i="25"/>
  <c r="AG1402" i="25"/>
  <c r="AH1401" i="25"/>
  <c r="AG1401" i="25"/>
  <c r="AH1400" i="25"/>
  <c r="AG1400" i="25"/>
  <c r="AH1399" i="25"/>
  <c r="AG1399" i="25"/>
  <c r="AH1398" i="25"/>
  <c r="AG1398" i="25"/>
  <c r="AH1397" i="25"/>
  <c r="AG1397" i="25"/>
  <c r="AH1396" i="25"/>
  <c r="AG1396" i="25"/>
  <c r="AH1395" i="25"/>
  <c r="AG1395" i="25"/>
  <c r="AH1394" i="25"/>
  <c r="AG1394" i="25"/>
  <c r="AH1393" i="25"/>
  <c r="AG1393" i="25"/>
  <c r="AH1392" i="25"/>
  <c r="AG1392" i="25"/>
  <c r="AH1391" i="25"/>
  <c r="AG1391" i="25"/>
  <c r="AH1390" i="25"/>
  <c r="AG1390" i="25"/>
  <c r="AH1389" i="25"/>
  <c r="AG1389" i="25"/>
  <c r="AH1388" i="25"/>
  <c r="AG1388" i="25"/>
  <c r="AH1387" i="25"/>
  <c r="AG1387" i="25"/>
  <c r="AH1386" i="25"/>
  <c r="AG1386" i="25"/>
  <c r="AH1385" i="25"/>
  <c r="AG1385" i="25"/>
  <c r="AH1384" i="25"/>
  <c r="AG1384" i="25"/>
  <c r="AH1383" i="25"/>
  <c r="AG1383" i="25"/>
  <c r="AH1382" i="25"/>
  <c r="AG1382" i="25"/>
  <c r="AH1381" i="25"/>
  <c r="AG1381" i="25"/>
  <c r="AH1380" i="25"/>
  <c r="AG1380" i="25"/>
  <c r="AH1379" i="25"/>
  <c r="AG1379" i="25"/>
  <c r="AH1378" i="25"/>
  <c r="AG1378" i="25"/>
  <c r="AH1377" i="25"/>
  <c r="AG1377" i="25"/>
  <c r="AH1376" i="25"/>
  <c r="AG1376" i="25"/>
  <c r="AH1375" i="25"/>
  <c r="AG1375" i="25"/>
  <c r="AH1374" i="25"/>
  <c r="AG1374" i="25"/>
  <c r="AH1373" i="25"/>
  <c r="AG1373" i="25"/>
  <c r="AH1372" i="25"/>
  <c r="AG1372" i="25"/>
  <c r="AH1371" i="25"/>
  <c r="AG1371" i="25"/>
  <c r="AH1370" i="25"/>
  <c r="AG1370" i="25"/>
  <c r="AH1369" i="25"/>
  <c r="AG1369" i="25"/>
  <c r="AH1368" i="25"/>
  <c r="AG1368" i="25"/>
  <c r="AH1367" i="25"/>
  <c r="AG1367" i="25"/>
  <c r="AH1366" i="25"/>
  <c r="AG1366" i="25"/>
  <c r="AH1365" i="25"/>
  <c r="AG1365" i="25"/>
  <c r="AH1364" i="25"/>
  <c r="AG1364" i="25"/>
  <c r="AH1363" i="25"/>
  <c r="AG1363" i="25"/>
  <c r="AH1362" i="25"/>
  <c r="AG1362" i="25"/>
  <c r="AH1361" i="25"/>
  <c r="AG1361" i="25"/>
  <c r="AH1360" i="25"/>
  <c r="AG1360" i="25"/>
  <c r="AH1359" i="25"/>
  <c r="AG1359" i="25"/>
  <c r="AH1358" i="25"/>
  <c r="AG1358" i="25"/>
  <c r="AH1357" i="25"/>
  <c r="AG1357" i="25"/>
  <c r="AH1356" i="25"/>
  <c r="AG1356" i="25"/>
  <c r="AH1355" i="25"/>
  <c r="AG1355" i="25"/>
  <c r="AH1354" i="25"/>
  <c r="AG1354" i="25"/>
  <c r="AH1353" i="25"/>
  <c r="AG1353" i="25"/>
  <c r="AH1352" i="25"/>
  <c r="AG1352" i="25"/>
  <c r="AH1351" i="25"/>
  <c r="AG1351" i="25"/>
  <c r="AH1350" i="25"/>
  <c r="AG1350" i="25"/>
  <c r="AH1349" i="25"/>
  <c r="AG1349" i="25"/>
  <c r="AH1348" i="25"/>
  <c r="AG1348" i="25"/>
  <c r="AH1347" i="25"/>
  <c r="AG1347" i="25"/>
  <c r="AH1346" i="25"/>
  <c r="AG1346" i="25"/>
  <c r="AH1345" i="25"/>
  <c r="AG1345" i="25"/>
  <c r="AH1344" i="25"/>
  <c r="AG1344" i="25"/>
  <c r="AH1343" i="25"/>
  <c r="AG1343" i="25"/>
  <c r="AH1342" i="25"/>
  <c r="AG1342" i="25"/>
  <c r="AH1341" i="25"/>
  <c r="AG1341" i="25"/>
  <c r="AH1340" i="25"/>
  <c r="AG1340" i="25"/>
  <c r="AH1339" i="25"/>
  <c r="AG1339" i="25"/>
  <c r="AH1338" i="25"/>
  <c r="AG1338" i="25"/>
  <c r="AH1337" i="25"/>
  <c r="AG1337" i="25"/>
  <c r="AH1336" i="25"/>
  <c r="AG1336" i="25"/>
  <c r="AH1335" i="25"/>
  <c r="AG1335" i="25"/>
  <c r="AH1334" i="25"/>
  <c r="AG1334" i="25"/>
  <c r="AH1333" i="25"/>
  <c r="AG1333" i="25"/>
  <c r="AH1332" i="25"/>
  <c r="AG1332" i="25"/>
  <c r="AH1331" i="25"/>
  <c r="AG1331" i="25"/>
  <c r="AH1330" i="25"/>
  <c r="AG1330" i="25"/>
  <c r="AH1329" i="25"/>
  <c r="AG1329" i="25"/>
  <c r="AH1328" i="25"/>
  <c r="AG1328" i="25"/>
  <c r="AH1327" i="25"/>
  <c r="AG1327" i="25"/>
  <c r="AH1326" i="25"/>
  <c r="AG1326" i="25"/>
  <c r="AH1325" i="25"/>
  <c r="AG1325" i="25"/>
  <c r="AH1324" i="25"/>
  <c r="AG1324" i="25"/>
  <c r="AH1323" i="25"/>
  <c r="AG1323" i="25"/>
  <c r="AH1322" i="25"/>
  <c r="AG1322" i="25"/>
  <c r="AH1321" i="25"/>
  <c r="AG1321" i="25"/>
  <c r="AH1320" i="25"/>
  <c r="AG1320" i="25"/>
  <c r="AH1319" i="25"/>
  <c r="AG1319" i="25"/>
  <c r="AH1318" i="25"/>
  <c r="AG1318" i="25"/>
  <c r="AH1317" i="25"/>
  <c r="AG1317" i="25"/>
  <c r="AH1316" i="25"/>
  <c r="AG1316" i="25"/>
  <c r="AH1315" i="25"/>
  <c r="AG1315" i="25"/>
  <c r="AH1314" i="25"/>
  <c r="AG1314" i="25"/>
  <c r="AH1313" i="25"/>
  <c r="AG1313" i="25"/>
  <c r="AH1312" i="25"/>
  <c r="AG1312" i="25"/>
  <c r="AH1311" i="25"/>
  <c r="AG1311" i="25"/>
  <c r="AH1310" i="25"/>
  <c r="AG1310" i="25"/>
  <c r="AH1309" i="25"/>
  <c r="AG1309" i="25"/>
  <c r="AH1308" i="25"/>
  <c r="AG1308" i="25"/>
  <c r="AH1307" i="25"/>
  <c r="AG1307" i="25"/>
  <c r="AH1306" i="25"/>
  <c r="AG1306" i="25"/>
  <c r="AH1305" i="25"/>
  <c r="AG1305" i="25"/>
  <c r="AH1304" i="25"/>
  <c r="AG1304" i="25"/>
  <c r="AH1303" i="25"/>
  <c r="AG1303" i="25"/>
  <c r="AH1302" i="25"/>
  <c r="AG1302" i="25"/>
  <c r="AH1301" i="25"/>
  <c r="AG1301" i="25"/>
  <c r="AH1300" i="25"/>
  <c r="AG1300" i="25"/>
  <c r="AH1299" i="25"/>
  <c r="AG1299" i="25"/>
  <c r="AH1298" i="25"/>
  <c r="AG1298" i="25"/>
  <c r="AH1297" i="25"/>
  <c r="AG1297" i="25"/>
  <c r="AH1296" i="25"/>
  <c r="AG1296" i="25"/>
  <c r="AH1295" i="25"/>
  <c r="AG1295" i="25"/>
  <c r="AH1294" i="25"/>
  <c r="AG1294" i="25"/>
  <c r="AH1293" i="25"/>
  <c r="AG1293" i="25"/>
  <c r="AH1292" i="25"/>
  <c r="AG1292" i="25"/>
  <c r="AH1291" i="25"/>
  <c r="AG1291" i="25"/>
  <c r="AH1290" i="25"/>
  <c r="AG1290" i="25"/>
  <c r="AH1289" i="25"/>
  <c r="AG1289" i="25"/>
  <c r="AH1288" i="25"/>
  <c r="AG1288" i="25"/>
  <c r="AH1287" i="25"/>
  <c r="AG1287" i="25"/>
  <c r="AH1286" i="25"/>
  <c r="AG1286" i="25"/>
  <c r="AH1285" i="25"/>
  <c r="AG1285" i="25"/>
  <c r="AH1284" i="25"/>
  <c r="AG1284" i="25"/>
  <c r="AH1283" i="25"/>
  <c r="AG1283" i="25"/>
  <c r="AH1282" i="25"/>
  <c r="AG1282" i="25"/>
  <c r="AH1281" i="25"/>
  <c r="AG1281" i="25"/>
  <c r="AH1280" i="25"/>
  <c r="AG1280" i="25"/>
  <c r="AH1279" i="25"/>
  <c r="AG1279" i="25"/>
  <c r="AH1278" i="25"/>
  <c r="AG1278" i="25"/>
  <c r="AH1277" i="25"/>
  <c r="AG1277" i="25"/>
  <c r="AH1276" i="25"/>
  <c r="AG1276" i="25"/>
  <c r="AH1275" i="25"/>
  <c r="AG1275" i="25"/>
  <c r="AH1274" i="25"/>
  <c r="AG1274" i="25"/>
  <c r="AH1273" i="25"/>
  <c r="AG1273" i="25"/>
  <c r="AH1272" i="25"/>
  <c r="AG1272" i="25"/>
  <c r="AH1271" i="25"/>
  <c r="AG1271" i="25"/>
  <c r="AH1270" i="25"/>
  <c r="AG1270" i="25"/>
  <c r="AH1269" i="25"/>
  <c r="AG1269" i="25"/>
  <c r="AH1268" i="25"/>
  <c r="AG1268" i="25"/>
  <c r="AH1267" i="25"/>
  <c r="AG1267" i="25"/>
  <c r="AH1266" i="25"/>
  <c r="AG1266" i="25"/>
  <c r="AH1265" i="25"/>
  <c r="AG1265" i="25"/>
  <c r="AH1264" i="25"/>
  <c r="AG1264" i="25"/>
  <c r="AH1263" i="25"/>
  <c r="AG1263" i="25"/>
  <c r="AH1262" i="25"/>
  <c r="AG1262" i="25"/>
  <c r="AH1261" i="25"/>
  <c r="AG1261" i="25"/>
  <c r="AH1260" i="25"/>
  <c r="AG1260" i="25"/>
  <c r="AH1259" i="25"/>
  <c r="AG1259" i="25"/>
  <c r="AH1258" i="25"/>
  <c r="AG1258" i="25"/>
  <c r="AH1257" i="25"/>
  <c r="AG1257" i="25"/>
  <c r="AH1256" i="25"/>
  <c r="AG1256" i="25"/>
  <c r="AH1255" i="25"/>
  <c r="AG1255" i="25"/>
  <c r="AH1254" i="25"/>
  <c r="AG1254" i="25"/>
  <c r="AH1253" i="25"/>
  <c r="AG1253" i="25"/>
  <c r="AH1252" i="25"/>
  <c r="AG1252" i="25"/>
  <c r="AH1251" i="25"/>
  <c r="AG1251" i="25"/>
  <c r="AH1250" i="25"/>
  <c r="AG1250" i="25"/>
  <c r="AH1249" i="25"/>
  <c r="AG1249" i="25"/>
  <c r="AH1248" i="25"/>
  <c r="AG1248" i="25"/>
  <c r="AH1247" i="25"/>
  <c r="AG1247" i="25"/>
  <c r="AH1246" i="25"/>
  <c r="AG1246" i="25"/>
  <c r="AH1245" i="25"/>
  <c r="AG1245" i="25"/>
  <c r="AH1244" i="25"/>
  <c r="AG1244" i="25"/>
  <c r="AH1243" i="25"/>
  <c r="AG1243" i="25"/>
  <c r="AH1242" i="25"/>
  <c r="AG1242" i="25"/>
  <c r="AH1241" i="25"/>
  <c r="AG1241" i="25"/>
  <c r="AH1240" i="25"/>
  <c r="AG1240" i="25"/>
  <c r="AH1239" i="25"/>
  <c r="AG1239" i="25"/>
  <c r="AH1238" i="25"/>
  <c r="AG1238" i="25"/>
  <c r="AH1237" i="25"/>
  <c r="AG1237" i="25"/>
  <c r="AH1236" i="25"/>
  <c r="AG1236" i="25"/>
  <c r="AH1235" i="25"/>
  <c r="AG1235" i="25"/>
  <c r="AH1234" i="25"/>
  <c r="AG1234" i="25"/>
  <c r="AH1233" i="25"/>
  <c r="AG1233" i="25"/>
  <c r="AH1232" i="25"/>
  <c r="AG1232" i="25"/>
  <c r="AH1231" i="25"/>
  <c r="AG1231" i="25"/>
  <c r="AH1230" i="25"/>
  <c r="AG1230" i="25"/>
  <c r="AH1229" i="25"/>
  <c r="AG1229" i="25"/>
  <c r="AH1228" i="25"/>
  <c r="AG1228" i="25"/>
  <c r="AH1227" i="25"/>
  <c r="AG1227" i="25"/>
  <c r="AH1226" i="25"/>
  <c r="AG1226" i="25"/>
  <c r="AH1225" i="25"/>
  <c r="AG1225" i="25"/>
  <c r="AH1224" i="25"/>
  <c r="AG1224" i="25"/>
  <c r="AH1223" i="25"/>
  <c r="AG1223" i="25"/>
  <c r="AH1222" i="25"/>
  <c r="AG1222" i="25"/>
  <c r="AH1221" i="25"/>
  <c r="AG1221" i="25"/>
  <c r="AH1220" i="25"/>
  <c r="AG1220" i="25"/>
  <c r="AH1219" i="25"/>
  <c r="AG1219" i="25"/>
  <c r="AH1218" i="25"/>
  <c r="AG1218" i="25"/>
  <c r="AH1217" i="25"/>
  <c r="AG1217" i="25"/>
  <c r="AH1216" i="25"/>
  <c r="AG1216" i="25"/>
  <c r="AH1215" i="25"/>
  <c r="AG1215" i="25"/>
  <c r="AH1214" i="25"/>
  <c r="AG1214" i="25"/>
  <c r="AH1213" i="25"/>
  <c r="AG1213" i="25"/>
  <c r="AH1212" i="25"/>
  <c r="AG1212" i="25"/>
  <c r="AH1211" i="25"/>
  <c r="AG1211" i="25"/>
  <c r="AH1210" i="25"/>
  <c r="AG1210" i="25"/>
  <c r="AH1209" i="25"/>
  <c r="AG1209" i="25"/>
  <c r="AH1208" i="25"/>
  <c r="AG1208" i="25"/>
  <c r="AH1207" i="25"/>
  <c r="AG1207" i="25"/>
  <c r="AH1206" i="25"/>
  <c r="AG1206" i="25"/>
  <c r="AH1205" i="25"/>
  <c r="AG1205" i="25"/>
  <c r="AH1204" i="25"/>
  <c r="AG1204" i="25"/>
  <c r="AH1203" i="25"/>
  <c r="AG1203" i="25"/>
  <c r="AH1202" i="25"/>
  <c r="AG1202" i="25"/>
  <c r="AH1201" i="25"/>
  <c r="AG1201" i="25"/>
  <c r="AH1200" i="25"/>
  <c r="AG1200" i="25"/>
  <c r="AH1199" i="25"/>
  <c r="AG1199" i="25"/>
  <c r="AH1198" i="25"/>
  <c r="AG1198" i="25"/>
  <c r="AH1197" i="25"/>
  <c r="AG1197" i="25"/>
  <c r="AH1196" i="25"/>
  <c r="AG1196" i="25"/>
  <c r="AH1195" i="25"/>
  <c r="AG1195" i="25"/>
  <c r="AH1194" i="25"/>
  <c r="AG1194" i="25"/>
  <c r="AH1193" i="25"/>
  <c r="AG1193" i="25"/>
  <c r="AH1192" i="25"/>
  <c r="AG1192" i="25"/>
  <c r="AH1191" i="25"/>
  <c r="AG1191" i="25"/>
  <c r="AH1190" i="25"/>
  <c r="AG1190" i="25"/>
  <c r="AH1189" i="25"/>
  <c r="AG1189" i="25"/>
  <c r="AH1188" i="25"/>
  <c r="AG1188" i="25"/>
  <c r="AH1187" i="25"/>
  <c r="AG1187" i="25"/>
  <c r="AH1186" i="25"/>
  <c r="AG1186" i="25"/>
  <c r="AH1185" i="25"/>
  <c r="AG1185" i="25"/>
  <c r="AH1184" i="25"/>
  <c r="AG1184" i="25"/>
  <c r="AH1183" i="25"/>
  <c r="AG1183" i="25"/>
  <c r="AH1182" i="25"/>
  <c r="AG1182" i="25"/>
  <c r="AH1181" i="25"/>
  <c r="AG1181" i="25"/>
  <c r="AH1180" i="25"/>
  <c r="AG1180" i="25"/>
  <c r="AH1179" i="25"/>
  <c r="AG1179" i="25"/>
  <c r="AH1178" i="25"/>
  <c r="AG1178" i="25"/>
  <c r="AH1177" i="25"/>
  <c r="AG1177" i="25"/>
  <c r="AH1176" i="25"/>
  <c r="AG1176" i="25"/>
  <c r="AH1175" i="25"/>
  <c r="AG1175" i="25"/>
  <c r="AH1174" i="25"/>
  <c r="AG1174" i="25"/>
  <c r="AH1173" i="25"/>
  <c r="AG1173" i="25"/>
  <c r="AH1172" i="25"/>
  <c r="AG1172" i="25"/>
  <c r="AH1171" i="25"/>
  <c r="AG1171" i="25"/>
  <c r="AH1170" i="25"/>
  <c r="AG1170" i="25"/>
  <c r="AH1169" i="25"/>
  <c r="AG1169" i="25"/>
  <c r="AH1168" i="25"/>
  <c r="AG1168" i="25"/>
  <c r="AH1167" i="25"/>
  <c r="AG1167" i="25"/>
  <c r="AH1166" i="25"/>
  <c r="AG1166" i="25"/>
  <c r="AH1165" i="25"/>
  <c r="AG1165" i="25"/>
  <c r="AH1164" i="25"/>
  <c r="AG1164" i="25"/>
  <c r="AH1163" i="25"/>
  <c r="AG1163" i="25"/>
  <c r="AH1162" i="25"/>
  <c r="AG1162" i="25"/>
  <c r="AH1161" i="25"/>
  <c r="AG1161" i="25"/>
  <c r="AH1160" i="25"/>
  <c r="AG1160" i="25"/>
  <c r="AH1159" i="25"/>
  <c r="AG1159" i="25"/>
  <c r="AH1158" i="25"/>
  <c r="AG1158" i="25"/>
  <c r="AH1157" i="25"/>
  <c r="AG1157" i="25"/>
  <c r="AH1156" i="25"/>
  <c r="AG1156" i="25"/>
  <c r="AH1155" i="25"/>
  <c r="AG1155" i="25"/>
  <c r="AH1154" i="25"/>
  <c r="AG1154" i="25"/>
  <c r="AH1153" i="25"/>
  <c r="AG1153" i="25"/>
  <c r="AH1152" i="25"/>
  <c r="AG1152" i="25"/>
  <c r="AH1151" i="25"/>
  <c r="AG1151" i="25"/>
  <c r="AH1150" i="25"/>
  <c r="AG1150" i="25"/>
  <c r="AH1149" i="25"/>
  <c r="AG1149" i="25"/>
  <c r="AH1148" i="25"/>
  <c r="AG1148" i="25"/>
  <c r="AH1147" i="25"/>
  <c r="AG1147" i="25"/>
  <c r="AH1146" i="25"/>
  <c r="AG1146" i="25"/>
  <c r="AH1145" i="25"/>
  <c r="AG1145" i="25"/>
  <c r="AH1144" i="25"/>
  <c r="AG1144" i="25"/>
  <c r="AH1143" i="25"/>
  <c r="AG1143" i="25"/>
  <c r="AH1142" i="25"/>
  <c r="AG1142" i="25"/>
  <c r="AH1141" i="25"/>
  <c r="AG1141" i="25"/>
  <c r="AH1140" i="25"/>
  <c r="AG1140" i="25"/>
  <c r="AH1139" i="25"/>
  <c r="AG1139" i="25"/>
  <c r="AH1138" i="25"/>
  <c r="AG1138" i="25"/>
  <c r="AH1137" i="25"/>
  <c r="AG1137" i="25"/>
  <c r="AH1136" i="25"/>
  <c r="AG1136" i="25"/>
  <c r="AH1135" i="25"/>
  <c r="AG1135" i="25"/>
  <c r="AH1134" i="25"/>
  <c r="AG1134" i="25"/>
  <c r="AH1133" i="25"/>
  <c r="AG1133" i="25"/>
  <c r="AH1132" i="25"/>
  <c r="AG1132" i="25"/>
  <c r="AH1131" i="25"/>
  <c r="AG1131" i="25"/>
  <c r="AH1130" i="25"/>
  <c r="AG1130" i="25"/>
  <c r="AH1129" i="25"/>
  <c r="AG1129" i="25"/>
  <c r="AH1128" i="25"/>
  <c r="AG1128" i="25"/>
  <c r="AH1127" i="25"/>
  <c r="AG1127" i="25"/>
  <c r="AH1126" i="25"/>
  <c r="AG1126" i="25"/>
  <c r="AH1125" i="25"/>
  <c r="AG1125" i="25"/>
  <c r="AH1124" i="25"/>
  <c r="AG1124" i="25"/>
  <c r="AH1123" i="25"/>
  <c r="AG1123" i="25"/>
  <c r="AH1122" i="25"/>
  <c r="AG1122" i="25"/>
  <c r="AH1121" i="25"/>
  <c r="AG1121" i="25"/>
  <c r="AH1120" i="25"/>
  <c r="AG1120" i="25"/>
  <c r="AH1119" i="25"/>
  <c r="AG1119" i="25"/>
  <c r="AH1118" i="25"/>
  <c r="AG1118" i="25"/>
  <c r="AH1117" i="25"/>
  <c r="AG1117" i="25"/>
  <c r="AH1116" i="25"/>
  <c r="AG1116" i="25"/>
  <c r="AH1115" i="25"/>
  <c r="AG1115" i="25"/>
  <c r="AH1114" i="25"/>
  <c r="AG1114" i="25"/>
  <c r="AH1113" i="25"/>
  <c r="AG1113" i="25"/>
  <c r="AH1112" i="25"/>
  <c r="AG1112" i="25"/>
  <c r="AH1111" i="25"/>
  <c r="AG1111" i="25"/>
  <c r="AH1110" i="25"/>
  <c r="AG1110" i="25"/>
  <c r="AH1109" i="25"/>
  <c r="AG1109" i="25"/>
  <c r="AH1108" i="25"/>
  <c r="AG1108" i="25"/>
  <c r="AH1107" i="25"/>
  <c r="AG1107" i="25"/>
  <c r="AH1106" i="25"/>
  <c r="AG1106" i="25"/>
  <c r="AH1105" i="25"/>
  <c r="AG1105" i="25"/>
  <c r="AH1104" i="25"/>
  <c r="AG1104" i="25"/>
  <c r="AH1103" i="25"/>
  <c r="AG1103" i="25"/>
  <c r="AH1102" i="25"/>
  <c r="AG1102" i="25"/>
  <c r="AH1101" i="25"/>
  <c r="AG1101" i="25"/>
  <c r="AH1100" i="25"/>
  <c r="AG1100" i="25"/>
  <c r="AH1099" i="25"/>
  <c r="AG1099" i="25"/>
  <c r="AH1098" i="25"/>
  <c r="AG1098" i="25"/>
  <c r="AH1097" i="25"/>
  <c r="AG1097" i="25"/>
  <c r="AH1096" i="25"/>
  <c r="AG1096" i="25"/>
  <c r="AH1095" i="25"/>
  <c r="AG1095" i="25"/>
  <c r="AH1094" i="25"/>
  <c r="AG1094" i="25"/>
  <c r="AH1093" i="25"/>
  <c r="AG1093" i="25"/>
  <c r="AH1092" i="25"/>
  <c r="AG1092" i="25"/>
  <c r="AH1091" i="25"/>
  <c r="AG1091" i="25"/>
  <c r="AH1090" i="25"/>
  <c r="AG1090" i="25"/>
  <c r="AH1089" i="25"/>
  <c r="AG1089" i="25"/>
  <c r="AH1088" i="25"/>
  <c r="AG1088" i="25"/>
  <c r="AH1087" i="25"/>
  <c r="AG1087" i="25"/>
  <c r="AH1086" i="25"/>
  <c r="AG1086" i="25"/>
  <c r="AH1085" i="25"/>
  <c r="AG1085" i="25"/>
  <c r="AH1084" i="25"/>
  <c r="AG1084" i="25"/>
  <c r="AH1083" i="25"/>
  <c r="AG1083" i="25"/>
  <c r="AH1082" i="25"/>
  <c r="AG1082" i="25"/>
  <c r="AH1081" i="25"/>
  <c r="AG1081" i="25"/>
  <c r="AH1080" i="25"/>
  <c r="AG1080" i="25"/>
  <c r="AH1079" i="25"/>
  <c r="AG1079" i="25"/>
  <c r="AH1078" i="25"/>
  <c r="AG1078" i="25"/>
  <c r="AH1077" i="25"/>
  <c r="AG1077" i="25"/>
  <c r="AH1076" i="25"/>
  <c r="AG1076" i="25"/>
  <c r="AH1075" i="25"/>
  <c r="AG1075" i="25"/>
  <c r="AH1074" i="25"/>
  <c r="AG1074" i="25"/>
  <c r="AH1073" i="25"/>
  <c r="AG1073" i="25"/>
  <c r="AH1072" i="25"/>
  <c r="AG1072" i="25"/>
  <c r="AH1071" i="25"/>
  <c r="AG1071" i="25"/>
  <c r="AH1070" i="25"/>
  <c r="AG1070" i="25"/>
  <c r="AH1069" i="25"/>
  <c r="AG1069" i="25"/>
  <c r="AH1068" i="25"/>
  <c r="AG1068" i="25"/>
  <c r="AH1067" i="25"/>
  <c r="AG1067" i="25"/>
  <c r="AH1066" i="25"/>
  <c r="AG1066" i="25"/>
  <c r="AH1065" i="25"/>
  <c r="AG1065" i="25"/>
  <c r="AH1064" i="25"/>
  <c r="AG1064" i="25"/>
  <c r="AH1063" i="25"/>
  <c r="AG1063" i="25"/>
  <c r="AH1062" i="25"/>
  <c r="AG1062" i="25"/>
  <c r="AH1061" i="25"/>
  <c r="AG1061" i="25"/>
  <c r="AH1060" i="25"/>
  <c r="AG1060" i="25"/>
  <c r="AH1059" i="25"/>
  <c r="AG1059" i="25"/>
  <c r="AH1058" i="25"/>
  <c r="AG1058" i="25"/>
  <c r="AH1057" i="25"/>
  <c r="AG1057" i="25"/>
  <c r="AH1056" i="25"/>
  <c r="AG1056" i="25"/>
  <c r="AH1055" i="25"/>
  <c r="AG1055" i="25"/>
  <c r="AH1054" i="25"/>
  <c r="AG1054" i="25"/>
  <c r="AH1053" i="25"/>
  <c r="AG1053" i="25"/>
  <c r="AH1052" i="25"/>
  <c r="AG1052" i="25"/>
  <c r="AH1051" i="25"/>
  <c r="AG1051" i="25"/>
  <c r="AH1050" i="25"/>
  <c r="AG1050" i="25"/>
  <c r="AH1049" i="25"/>
  <c r="AG1049" i="25"/>
  <c r="AH1048" i="25"/>
  <c r="AG1048" i="25"/>
  <c r="AH1047" i="25"/>
  <c r="AG1047" i="25"/>
  <c r="AH1046" i="25"/>
  <c r="AG1046" i="25"/>
  <c r="AH1045" i="25"/>
  <c r="AG1045" i="25"/>
  <c r="AH1044" i="25"/>
  <c r="AG1044" i="25"/>
  <c r="AH1043" i="25"/>
  <c r="AG1043" i="25"/>
  <c r="AH1042" i="25"/>
  <c r="AG1042" i="25"/>
  <c r="AH1041" i="25"/>
  <c r="AG1041" i="25"/>
  <c r="AH1040" i="25"/>
  <c r="AG1040" i="25"/>
  <c r="AH1039" i="25"/>
  <c r="AG1039" i="25"/>
  <c r="AH1038" i="25"/>
  <c r="AG1038" i="25"/>
  <c r="AH1037" i="25"/>
  <c r="AG1037" i="25"/>
  <c r="AH1036" i="25"/>
  <c r="AG1036" i="25"/>
  <c r="AH1035" i="25"/>
  <c r="AG1035" i="25"/>
  <c r="AH1034" i="25"/>
  <c r="AG1034" i="25"/>
  <c r="AH1033" i="25"/>
  <c r="AG1033" i="25"/>
  <c r="AH1032" i="25"/>
  <c r="AG1032" i="25"/>
  <c r="AH1031" i="25"/>
  <c r="AG1031" i="25"/>
  <c r="AH1030" i="25"/>
  <c r="AG1030" i="25"/>
  <c r="AH1029" i="25"/>
  <c r="AG1029" i="25"/>
  <c r="AH1028" i="25"/>
  <c r="AG1028" i="25"/>
  <c r="AH1027" i="25"/>
  <c r="AG1027" i="25"/>
  <c r="AH1026" i="25"/>
  <c r="AG1026" i="25"/>
  <c r="AH1025" i="25"/>
  <c r="AG1025" i="25"/>
  <c r="AH1024" i="25"/>
  <c r="AG1024" i="25"/>
  <c r="AH1023" i="25"/>
  <c r="AG1023" i="25"/>
  <c r="AH1022" i="25"/>
  <c r="AG1022" i="25"/>
  <c r="AH1021" i="25"/>
  <c r="AG1021" i="25"/>
  <c r="AH1020" i="25"/>
  <c r="AG1020" i="25"/>
  <c r="AH1019" i="25"/>
  <c r="AG1019" i="25"/>
  <c r="AH1018" i="25"/>
  <c r="AG1018" i="25"/>
  <c r="AH1017" i="25"/>
  <c r="AG1017" i="25"/>
  <c r="AH1016" i="25"/>
  <c r="AG1016" i="25"/>
  <c r="AH1015" i="25"/>
  <c r="AG1015" i="25"/>
  <c r="AH1014" i="25"/>
  <c r="AG1014" i="25"/>
  <c r="AH1013" i="25"/>
  <c r="AG1013" i="25"/>
  <c r="AH1012" i="25"/>
  <c r="AG1012" i="25"/>
  <c r="AH1011" i="25"/>
  <c r="AG1011" i="25"/>
  <c r="AH1010" i="25"/>
  <c r="AG1010" i="25"/>
  <c r="AH1009" i="25"/>
  <c r="AG1009" i="25"/>
  <c r="AH1008" i="25"/>
  <c r="AG1008" i="25"/>
  <c r="AH1007" i="25"/>
  <c r="AG1007" i="25"/>
  <c r="AH1006" i="25"/>
  <c r="AG1006" i="25"/>
  <c r="AH1005" i="25"/>
  <c r="AG1005" i="25"/>
  <c r="AH1004" i="25"/>
  <c r="AG1004" i="25"/>
  <c r="AH1003" i="25"/>
  <c r="AG1003" i="25"/>
  <c r="AH1002" i="25"/>
  <c r="AG1002" i="25"/>
  <c r="AH1001" i="25"/>
  <c r="AG1001" i="25"/>
  <c r="AH1000" i="25"/>
  <c r="AG1000" i="25"/>
  <c r="AH999" i="25"/>
  <c r="AG999" i="25"/>
  <c r="AH998" i="25"/>
  <c r="AG998" i="25"/>
  <c r="AH997" i="25"/>
  <c r="AG997" i="25"/>
  <c r="AH996" i="25"/>
  <c r="AG996" i="25"/>
  <c r="AH995" i="25"/>
  <c r="AG995" i="25"/>
  <c r="AH994" i="25"/>
  <c r="AG994" i="25"/>
  <c r="AH993" i="25"/>
  <c r="AG993" i="25"/>
  <c r="AH992" i="25"/>
  <c r="AG992" i="25"/>
  <c r="AH991" i="25"/>
  <c r="AG991" i="25"/>
  <c r="AH990" i="25"/>
  <c r="AG990" i="25"/>
  <c r="AH989" i="25"/>
  <c r="AG989" i="25"/>
  <c r="AH988" i="25"/>
  <c r="AG988" i="25"/>
  <c r="AH987" i="25"/>
  <c r="AG987" i="25"/>
  <c r="AH986" i="25"/>
  <c r="AG986" i="25"/>
  <c r="AH985" i="25"/>
  <c r="AG985" i="25"/>
  <c r="AH984" i="25"/>
  <c r="AG984" i="25"/>
  <c r="AH983" i="25"/>
  <c r="AG983" i="25"/>
  <c r="AH982" i="25"/>
  <c r="AG982" i="25"/>
  <c r="AH981" i="25"/>
  <c r="AG981" i="25"/>
  <c r="AH980" i="25"/>
  <c r="AG980" i="25"/>
  <c r="AH979" i="25"/>
  <c r="AG979" i="25"/>
  <c r="AH978" i="25"/>
  <c r="AG978" i="25"/>
  <c r="AH977" i="25"/>
  <c r="AG977" i="25"/>
  <c r="AH976" i="25"/>
  <c r="AG976" i="25"/>
  <c r="AH975" i="25"/>
  <c r="AG975" i="25"/>
  <c r="AH974" i="25"/>
  <c r="AG974" i="25"/>
  <c r="AH973" i="25"/>
  <c r="AG973" i="25"/>
  <c r="AH972" i="25"/>
  <c r="AG972" i="25"/>
  <c r="AH971" i="25"/>
  <c r="AG971" i="25"/>
  <c r="AH970" i="25"/>
  <c r="AG970" i="25"/>
  <c r="AH969" i="25"/>
  <c r="AG969" i="25"/>
  <c r="AH968" i="25"/>
  <c r="AG968" i="25"/>
  <c r="AH967" i="25"/>
  <c r="AG967" i="25"/>
  <c r="AH966" i="25"/>
  <c r="AG966" i="25"/>
  <c r="AH965" i="25"/>
  <c r="AG965" i="25"/>
  <c r="AH964" i="25"/>
  <c r="AG964" i="25"/>
  <c r="AH963" i="25"/>
  <c r="AG963" i="25"/>
  <c r="AH962" i="25"/>
  <c r="AG962" i="25"/>
  <c r="AH961" i="25"/>
  <c r="AG961" i="25"/>
  <c r="AH960" i="25"/>
  <c r="AG960" i="25"/>
  <c r="AH959" i="25"/>
  <c r="AG959" i="25"/>
  <c r="AH958" i="25"/>
  <c r="AG958" i="25"/>
  <c r="AH957" i="25"/>
  <c r="AG957" i="25"/>
  <c r="AH956" i="25"/>
  <c r="AG956" i="25"/>
  <c r="AH955" i="25"/>
  <c r="AG955" i="25"/>
  <c r="AH954" i="25"/>
  <c r="AG954" i="25"/>
  <c r="AH953" i="25"/>
  <c r="AG953" i="25"/>
  <c r="AH952" i="25"/>
  <c r="AG952" i="25"/>
  <c r="AH951" i="25"/>
  <c r="AG951" i="25"/>
  <c r="AH950" i="25"/>
  <c r="AG950" i="25"/>
  <c r="AH949" i="25"/>
  <c r="AG949" i="25"/>
  <c r="AH948" i="25"/>
  <c r="AG948" i="25"/>
  <c r="AH947" i="25"/>
  <c r="AG947" i="25"/>
  <c r="AH946" i="25"/>
  <c r="AG946" i="25"/>
  <c r="AH945" i="25"/>
  <c r="AG945" i="25"/>
  <c r="AH944" i="25"/>
  <c r="AG944" i="25"/>
  <c r="AH943" i="25"/>
  <c r="AG943" i="25"/>
  <c r="AH942" i="25"/>
  <c r="AG942" i="25"/>
  <c r="AH941" i="25"/>
  <c r="AG941" i="25"/>
  <c r="AH940" i="25"/>
  <c r="AG940" i="25"/>
  <c r="AH939" i="25"/>
  <c r="AG939" i="25"/>
  <c r="AH938" i="25"/>
  <c r="AG938" i="25"/>
  <c r="AH937" i="25"/>
  <c r="AG937" i="25"/>
  <c r="AH936" i="25"/>
  <c r="AG936" i="25"/>
  <c r="AH935" i="25"/>
  <c r="AG935" i="25"/>
  <c r="AH934" i="25"/>
  <c r="AG934" i="25"/>
  <c r="AH933" i="25"/>
  <c r="AG933" i="25"/>
  <c r="AH932" i="25"/>
  <c r="AG932" i="25"/>
  <c r="AH931" i="25"/>
  <c r="AG931" i="25"/>
  <c r="AH930" i="25"/>
  <c r="AG930" i="25"/>
  <c r="AH929" i="25"/>
  <c r="AG929" i="25"/>
  <c r="AH928" i="25"/>
  <c r="AG928" i="25"/>
  <c r="AH927" i="25"/>
  <c r="AG927" i="25"/>
  <c r="AH926" i="25"/>
  <c r="AG926" i="25"/>
  <c r="AH925" i="25"/>
  <c r="AG925" i="25"/>
  <c r="AH924" i="25"/>
  <c r="AG924" i="25"/>
  <c r="AH923" i="25"/>
  <c r="AG923" i="25"/>
  <c r="AH922" i="25"/>
  <c r="AG922" i="25"/>
  <c r="AH921" i="25"/>
  <c r="AG921" i="25"/>
  <c r="AH920" i="25"/>
  <c r="AG920" i="25"/>
  <c r="AH919" i="25"/>
  <c r="AG919" i="25"/>
  <c r="AH918" i="25"/>
  <c r="AG918" i="25"/>
  <c r="AH917" i="25"/>
  <c r="AG917" i="25"/>
  <c r="AH916" i="25"/>
  <c r="AG916" i="25"/>
  <c r="AH915" i="25"/>
  <c r="AG915" i="25"/>
  <c r="AH914" i="25"/>
  <c r="AG914" i="25"/>
  <c r="AH913" i="25"/>
  <c r="AG913" i="25"/>
  <c r="AH912" i="25"/>
  <c r="AG912" i="25"/>
  <c r="AH911" i="25"/>
  <c r="AG911" i="25"/>
  <c r="AH910" i="25"/>
  <c r="AG910" i="25"/>
  <c r="AH909" i="25"/>
  <c r="AG909" i="25"/>
  <c r="AH908" i="25"/>
  <c r="AG908" i="25"/>
  <c r="AH907" i="25"/>
  <c r="AG907" i="25"/>
  <c r="AH906" i="25"/>
  <c r="AG906" i="25"/>
  <c r="AH905" i="25"/>
  <c r="AG905" i="25"/>
  <c r="AH904" i="25"/>
  <c r="AG904" i="25"/>
  <c r="AH903" i="25"/>
  <c r="AG903" i="25"/>
  <c r="AH902" i="25"/>
  <c r="AG902" i="25"/>
  <c r="AH901" i="25"/>
  <c r="AG901" i="25"/>
  <c r="AH900" i="25"/>
  <c r="AG900" i="25"/>
  <c r="AH899" i="25"/>
  <c r="AG899" i="25"/>
  <c r="AH898" i="25"/>
  <c r="AG898" i="25"/>
  <c r="AH897" i="25"/>
  <c r="AG897" i="25"/>
  <c r="AH896" i="25"/>
  <c r="AG896" i="25"/>
  <c r="AH895" i="25"/>
  <c r="AG895" i="25"/>
  <c r="AH894" i="25"/>
  <c r="AG894" i="25"/>
  <c r="AH893" i="25"/>
  <c r="AG893" i="25"/>
  <c r="AH892" i="25"/>
  <c r="AG892" i="25"/>
  <c r="AH891" i="25"/>
  <c r="AG891" i="25"/>
  <c r="AH890" i="25"/>
  <c r="AG890" i="25"/>
  <c r="AH889" i="25"/>
  <c r="AG889" i="25"/>
  <c r="AH888" i="25"/>
  <c r="AG888" i="25"/>
  <c r="AH887" i="25"/>
  <c r="AG887" i="25"/>
  <c r="AH886" i="25"/>
  <c r="AG886" i="25"/>
  <c r="AH885" i="25"/>
  <c r="AG885" i="25"/>
  <c r="AH884" i="25"/>
  <c r="AG884" i="25"/>
  <c r="AH883" i="25"/>
  <c r="AG883" i="25"/>
  <c r="AH882" i="25"/>
  <c r="AG882" i="25"/>
  <c r="AH881" i="25"/>
  <c r="AG881" i="25"/>
  <c r="AH880" i="25"/>
  <c r="AG880" i="25"/>
  <c r="AH879" i="25"/>
  <c r="AG879" i="25"/>
  <c r="AH878" i="25"/>
  <c r="AG878" i="25"/>
  <c r="AH877" i="25"/>
  <c r="AG877" i="25"/>
  <c r="AH876" i="25"/>
  <c r="AG876" i="25"/>
  <c r="AH875" i="25"/>
  <c r="AG875" i="25"/>
  <c r="AH874" i="25"/>
  <c r="AG874" i="25"/>
  <c r="AH873" i="25"/>
  <c r="AG873" i="25"/>
  <c r="AH872" i="25"/>
  <c r="AG872" i="25"/>
  <c r="AH871" i="25"/>
  <c r="AG871" i="25"/>
  <c r="AH870" i="25"/>
  <c r="AG870" i="25"/>
  <c r="AH869" i="25"/>
  <c r="AG869" i="25"/>
  <c r="AH868" i="25"/>
  <c r="AG868" i="25"/>
  <c r="AH867" i="25"/>
  <c r="AG867" i="25"/>
  <c r="AH866" i="25"/>
  <c r="AG866" i="25"/>
  <c r="AH865" i="25"/>
  <c r="AG865" i="25"/>
  <c r="AH864" i="25"/>
  <c r="AG864" i="25"/>
  <c r="AH863" i="25"/>
  <c r="AG863" i="25"/>
  <c r="AH862" i="25"/>
  <c r="AG862" i="25"/>
  <c r="AH861" i="25"/>
  <c r="AG861" i="25"/>
  <c r="AH860" i="25"/>
  <c r="AG860" i="25"/>
  <c r="AH859" i="25"/>
  <c r="AG859" i="25"/>
  <c r="AH858" i="25"/>
  <c r="AG858" i="25"/>
  <c r="AH857" i="25"/>
  <c r="AG857" i="25"/>
  <c r="AH856" i="25"/>
  <c r="AG856" i="25"/>
  <c r="AH855" i="25"/>
  <c r="AG855" i="25"/>
  <c r="AH854" i="25"/>
  <c r="AG854" i="25"/>
  <c r="AH853" i="25"/>
  <c r="AG853" i="25"/>
  <c r="AH852" i="25"/>
  <c r="AG852" i="25"/>
  <c r="AH851" i="25"/>
  <c r="AG851" i="25"/>
  <c r="AH850" i="25"/>
  <c r="AG850" i="25"/>
  <c r="AH849" i="25"/>
  <c r="AG849" i="25"/>
  <c r="AH848" i="25"/>
  <c r="AG848" i="25"/>
  <c r="AH847" i="25"/>
  <c r="AG847" i="25"/>
  <c r="AH846" i="25"/>
  <c r="AG846" i="25"/>
  <c r="AH845" i="25"/>
  <c r="AG845" i="25"/>
  <c r="AH844" i="25"/>
  <c r="AG844" i="25"/>
  <c r="AH843" i="25"/>
  <c r="AG843" i="25"/>
  <c r="AH842" i="25"/>
  <c r="AG842" i="25"/>
  <c r="AH841" i="25"/>
  <c r="AG841" i="25"/>
  <c r="AH840" i="25"/>
  <c r="AG840" i="25"/>
  <c r="AH839" i="25"/>
  <c r="AG839" i="25"/>
  <c r="AH838" i="25"/>
  <c r="AG838" i="25"/>
  <c r="AH837" i="25"/>
  <c r="AG837" i="25"/>
  <c r="AH836" i="25"/>
  <c r="AG836" i="25"/>
  <c r="AH835" i="25"/>
  <c r="AG835" i="25"/>
  <c r="AH834" i="25"/>
  <c r="AG834" i="25"/>
  <c r="AH833" i="25"/>
  <c r="AG833" i="25"/>
  <c r="AH832" i="25"/>
  <c r="AG832" i="25"/>
  <c r="AH831" i="25"/>
  <c r="AG831" i="25"/>
  <c r="AH830" i="25"/>
  <c r="AG830" i="25"/>
  <c r="AH829" i="25"/>
  <c r="AG829" i="25"/>
  <c r="AH828" i="25"/>
  <c r="AG828" i="25"/>
  <c r="AH827" i="25"/>
  <c r="AG827" i="25"/>
  <c r="AH826" i="25"/>
  <c r="AG826" i="25"/>
  <c r="AH825" i="25"/>
  <c r="AG825" i="25"/>
  <c r="AH824" i="25"/>
  <c r="AG824" i="25"/>
  <c r="AH823" i="25"/>
  <c r="AG823" i="25"/>
  <c r="AH822" i="25"/>
  <c r="AG822" i="25"/>
  <c r="AH821" i="25"/>
  <c r="AG821" i="25"/>
  <c r="AH820" i="25"/>
  <c r="AG820" i="25"/>
  <c r="AH819" i="25"/>
  <c r="AG819" i="25"/>
  <c r="AH818" i="25"/>
  <c r="AG818" i="25"/>
  <c r="AH817" i="25"/>
  <c r="AG817" i="25"/>
  <c r="AH816" i="25"/>
  <c r="AG816" i="25"/>
  <c r="AH815" i="25"/>
  <c r="AG815" i="25"/>
  <c r="AH814" i="25"/>
  <c r="AG814" i="25"/>
  <c r="AH813" i="25"/>
  <c r="AG813" i="25"/>
  <c r="AH812" i="25"/>
  <c r="AG812" i="25"/>
  <c r="AH811" i="25"/>
  <c r="AG811" i="25"/>
  <c r="AH810" i="25"/>
  <c r="AG810" i="25"/>
  <c r="AH809" i="25"/>
  <c r="AG809" i="25"/>
  <c r="AH808" i="25"/>
  <c r="AG808" i="25"/>
  <c r="AH807" i="25"/>
  <c r="AG807" i="25"/>
  <c r="AH806" i="25"/>
  <c r="AG806" i="25"/>
  <c r="AH805" i="25"/>
  <c r="AG805" i="25"/>
  <c r="AH804" i="25"/>
  <c r="AG804" i="25"/>
  <c r="AH803" i="25"/>
  <c r="AG803" i="25"/>
  <c r="AH802" i="25"/>
  <c r="AG802" i="25"/>
  <c r="AH801" i="25"/>
  <c r="AG801" i="25"/>
  <c r="AH800" i="25"/>
  <c r="AG800" i="25"/>
  <c r="AH799" i="25"/>
  <c r="AG799" i="25"/>
  <c r="AH798" i="25"/>
  <c r="AG798" i="25"/>
  <c r="AH797" i="25"/>
  <c r="AG797" i="25"/>
  <c r="AH796" i="25"/>
  <c r="AG796" i="25"/>
  <c r="AH795" i="25"/>
  <c r="AG795" i="25"/>
  <c r="AH794" i="25"/>
  <c r="AG794" i="25"/>
  <c r="AH793" i="25"/>
  <c r="AG793" i="25"/>
  <c r="AH792" i="25"/>
  <c r="AG792" i="25"/>
  <c r="AH791" i="25"/>
  <c r="AG791" i="25"/>
  <c r="AH790" i="25"/>
  <c r="AG790" i="25"/>
  <c r="AH789" i="25"/>
  <c r="AG789" i="25"/>
  <c r="AH788" i="25"/>
  <c r="AG788" i="25"/>
  <c r="AH787" i="25"/>
  <c r="AG787" i="25"/>
  <c r="AH786" i="25"/>
  <c r="AG786" i="25"/>
  <c r="AH785" i="25"/>
  <c r="AG785" i="25"/>
  <c r="AH784" i="25"/>
  <c r="AG784" i="25"/>
  <c r="AH783" i="25"/>
  <c r="AG783" i="25"/>
  <c r="AH782" i="25"/>
  <c r="AG782" i="25"/>
  <c r="AH781" i="25"/>
  <c r="AG781" i="25"/>
  <c r="AH780" i="25"/>
  <c r="AG780" i="25"/>
  <c r="AH779" i="25"/>
  <c r="AG779" i="25"/>
  <c r="AH778" i="25"/>
  <c r="AG778" i="25"/>
  <c r="AH777" i="25"/>
  <c r="AG777" i="25"/>
  <c r="AH776" i="25"/>
  <c r="AG776" i="25"/>
  <c r="AH775" i="25"/>
  <c r="AG775" i="25"/>
  <c r="AH774" i="25"/>
  <c r="AG774" i="25"/>
  <c r="AH773" i="25"/>
  <c r="AG773" i="25"/>
  <c r="AH772" i="25"/>
  <c r="AG772" i="25"/>
  <c r="AH771" i="25"/>
  <c r="AG771" i="25"/>
  <c r="AH770" i="25"/>
  <c r="AG770" i="25"/>
  <c r="AH769" i="25"/>
  <c r="AG769" i="25"/>
  <c r="AH768" i="25"/>
  <c r="AG768" i="25"/>
  <c r="AH767" i="25"/>
  <c r="AG767" i="25"/>
  <c r="AH766" i="25"/>
  <c r="AG766" i="25"/>
  <c r="AH765" i="25"/>
  <c r="AG765" i="25"/>
  <c r="AH764" i="25"/>
  <c r="AG764" i="25"/>
  <c r="AH763" i="25"/>
  <c r="AG763" i="25"/>
  <c r="AH762" i="25"/>
  <c r="AG762" i="25"/>
  <c r="AH761" i="25"/>
  <c r="AG761" i="25"/>
  <c r="AH760" i="25"/>
  <c r="AG760" i="25"/>
  <c r="AH759" i="25"/>
  <c r="AG759" i="25"/>
  <c r="AH758" i="25"/>
  <c r="AG758" i="25"/>
  <c r="AH757" i="25"/>
  <c r="AG757" i="25"/>
  <c r="AH756" i="25"/>
  <c r="AG756" i="25"/>
  <c r="AH755" i="25"/>
  <c r="AG755" i="25"/>
  <c r="AH754" i="25"/>
  <c r="AG754" i="25"/>
  <c r="AH753" i="25"/>
  <c r="AG753" i="25"/>
  <c r="AH752" i="25"/>
  <c r="AG752" i="25"/>
  <c r="AH751" i="25"/>
  <c r="AG751" i="25"/>
  <c r="AH750" i="25"/>
  <c r="AG750" i="25"/>
  <c r="AH749" i="25"/>
  <c r="AG749" i="25"/>
  <c r="AH748" i="25"/>
  <c r="AG748" i="25"/>
  <c r="AH747" i="25"/>
  <c r="AG747" i="25"/>
  <c r="AH746" i="25"/>
  <c r="AG746" i="25"/>
  <c r="AH745" i="25"/>
  <c r="AG745" i="25"/>
  <c r="AH744" i="25"/>
  <c r="AG744" i="25"/>
  <c r="AH743" i="25"/>
  <c r="AG743" i="25"/>
  <c r="AH742" i="25"/>
  <c r="AG742" i="25"/>
  <c r="AH741" i="25"/>
  <c r="AG741" i="25"/>
  <c r="AH740" i="25"/>
  <c r="AG740" i="25"/>
  <c r="AH739" i="25"/>
  <c r="AG739" i="25"/>
  <c r="AH738" i="25"/>
  <c r="AG738" i="25"/>
  <c r="AH737" i="25"/>
  <c r="AG737" i="25"/>
  <c r="AH736" i="25"/>
  <c r="AG736" i="25"/>
  <c r="AH735" i="25"/>
  <c r="AG735" i="25"/>
  <c r="AH734" i="25"/>
  <c r="AG734" i="25"/>
  <c r="AH733" i="25"/>
  <c r="AG733" i="25"/>
  <c r="AH732" i="25"/>
  <c r="AG732" i="25"/>
  <c r="AH731" i="25"/>
  <c r="AG731" i="25"/>
  <c r="AH730" i="25"/>
  <c r="AG730" i="25"/>
  <c r="AH729" i="25"/>
  <c r="AG729" i="25"/>
  <c r="AH728" i="25"/>
  <c r="AG728" i="25"/>
  <c r="AH727" i="25"/>
  <c r="AG727" i="25"/>
  <c r="AH726" i="25"/>
  <c r="AG726" i="25"/>
  <c r="AH725" i="25"/>
  <c r="AG725" i="25"/>
  <c r="AH724" i="25"/>
  <c r="AG724" i="25"/>
  <c r="AH723" i="25"/>
  <c r="AG723" i="25"/>
  <c r="AH722" i="25"/>
  <c r="AG722" i="25"/>
  <c r="AH721" i="25"/>
  <c r="AG721" i="25"/>
  <c r="AH720" i="25"/>
  <c r="AG720" i="25"/>
  <c r="AH719" i="25"/>
  <c r="AG719" i="25"/>
  <c r="AH718" i="25"/>
  <c r="AG718" i="25"/>
  <c r="AH717" i="25"/>
  <c r="AG717" i="25"/>
  <c r="AH716" i="25"/>
  <c r="AG716" i="25"/>
  <c r="AH715" i="25"/>
  <c r="AG715" i="25"/>
  <c r="AH714" i="25"/>
  <c r="AG714" i="25"/>
  <c r="AH713" i="25"/>
  <c r="AG713" i="25"/>
  <c r="AH712" i="25"/>
  <c r="AG712" i="25"/>
  <c r="AH711" i="25"/>
  <c r="AG711" i="25"/>
  <c r="AH710" i="25"/>
  <c r="AG710" i="25"/>
  <c r="AH709" i="25"/>
  <c r="AG709" i="25"/>
  <c r="AH708" i="25"/>
  <c r="AG708" i="25"/>
  <c r="AH707" i="25"/>
  <c r="AG707" i="25"/>
  <c r="AH706" i="25"/>
  <c r="AG706" i="25"/>
  <c r="AH705" i="25"/>
  <c r="AG705" i="25"/>
  <c r="AH704" i="25"/>
  <c r="AG704" i="25"/>
  <c r="AH703" i="25"/>
  <c r="AG703" i="25"/>
  <c r="AH702" i="25"/>
  <c r="AG702" i="25"/>
  <c r="AH701" i="25"/>
  <c r="AG701" i="25"/>
  <c r="AH700" i="25"/>
  <c r="AG700" i="25"/>
  <c r="AH699" i="25"/>
  <c r="AG699" i="25"/>
  <c r="AH698" i="25"/>
  <c r="AG698" i="25"/>
  <c r="AH697" i="25"/>
  <c r="AG697" i="25"/>
  <c r="AH696" i="25"/>
  <c r="AG696" i="25"/>
  <c r="AH695" i="25"/>
  <c r="AG695" i="25"/>
  <c r="AH694" i="25"/>
  <c r="AG694" i="25"/>
  <c r="AH693" i="25"/>
  <c r="AG693" i="25"/>
  <c r="AH692" i="25"/>
  <c r="AG692" i="25"/>
  <c r="AH691" i="25"/>
  <c r="AG691" i="25"/>
  <c r="AH690" i="25"/>
  <c r="AG690" i="25"/>
  <c r="AH689" i="25"/>
  <c r="AG689" i="25"/>
  <c r="AH688" i="25"/>
  <c r="AG688" i="25"/>
  <c r="AH687" i="25"/>
  <c r="AG687" i="25"/>
  <c r="AH686" i="25"/>
  <c r="AG686" i="25"/>
  <c r="AH685" i="25"/>
  <c r="AG685" i="25"/>
  <c r="AH684" i="25"/>
  <c r="AG684" i="25"/>
  <c r="AH683" i="25"/>
  <c r="AG683" i="25"/>
  <c r="AH682" i="25"/>
  <c r="AG682" i="25"/>
  <c r="AH681" i="25"/>
  <c r="AG681" i="25"/>
  <c r="AH680" i="25"/>
  <c r="AG680" i="25"/>
  <c r="AH679" i="25"/>
  <c r="AG679" i="25"/>
  <c r="AH678" i="25"/>
  <c r="AG678" i="25"/>
  <c r="AH677" i="25"/>
  <c r="AG677" i="25"/>
  <c r="AH676" i="25"/>
  <c r="AG676" i="25"/>
  <c r="AH675" i="25"/>
  <c r="AG675" i="25"/>
  <c r="AH674" i="25"/>
  <c r="AG674" i="25"/>
  <c r="AH673" i="25"/>
  <c r="AG673" i="25"/>
  <c r="AH672" i="25"/>
  <c r="AG672" i="25"/>
  <c r="AH671" i="25"/>
  <c r="AG671" i="25"/>
  <c r="AH670" i="25"/>
  <c r="AG670" i="25"/>
  <c r="AH669" i="25"/>
  <c r="AG669" i="25"/>
  <c r="AH668" i="25"/>
  <c r="AG668" i="25"/>
  <c r="AH667" i="25"/>
  <c r="AG667" i="25"/>
  <c r="AH666" i="25"/>
  <c r="AG666" i="25"/>
  <c r="AH665" i="25"/>
  <c r="AG665" i="25"/>
  <c r="AH664" i="25"/>
  <c r="AG664" i="25"/>
  <c r="AH663" i="25"/>
  <c r="AG663" i="25"/>
  <c r="AH662" i="25"/>
  <c r="AG662" i="25"/>
  <c r="AH661" i="25"/>
  <c r="AG661" i="25"/>
  <c r="AH660" i="25"/>
  <c r="AG660" i="25"/>
  <c r="AH659" i="25"/>
  <c r="AG659" i="25"/>
  <c r="AH658" i="25"/>
  <c r="AG658" i="25"/>
  <c r="AH657" i="25"/>
  <c r="AG657" i="25"/>
  <c r="AH656" i="25"/>
  <c r="AG656" i="25"/>
  <c r="AH655" i="25"/>
  <c r="AG655" i="25"/>
  <c r="AH654" i="25"/>
  <c r="AG654" i="25"/>
  <c r="AH653" i="25"/>
  <c r="AG653" i="25"/>
  <c r="AH652" i="25"/>
  <c r="AG652" i="25"/>
  <c r="AH651" i="25"/>
  <c r="AG651" i="25"/>
  <c r="AH650" i="25"/>
  <c r="AG650" i="25"/>
  <c r="AH649" i="25"/>
  <c r="AG649" i="25"/>
  <c r="AH648" i="25"/>
  <c r="AG648" i="25"/>
  <c r="AH647" i="25"/>
  <c r="AG647" i="25"/>
  <c r="AH646" i="25"/>
  <c r="AG646" i="25"/>
  <c r="AH645" i="25"/>
  <c r="AG645" i="25"/>
  <c r="AH644" i="25"/>
  <c r="AG644" i="25"/>
  <c r="AH643" i="25"/>
  <c r="AG643" i="25"/>
  <c r="AH642" i="25"/>
  <c r="AG642" i="25"/>
  <c r="AH641" i="25"/>
  <c r="AG641" i="25"/>
  <c r="AH640" i="25"/>
  <c r="AG640" i="25"/>
  <c r="AH639" i="25"/>
  <c r="AG639" i="25"/>
  <c r="AH638" i="25"/>
  <c r="AG638" i="25"/>
  <c r="AH637" i="25"/>
  <c r="AG637" i="25"/>
  <c r="AH636" i="25"/>
  <c r="AG636" i="25"/>
  <c r="AH635" i="25"/>
  <c r="AG635" i="25"/>
  <c r="AH634" i="25"/>
  <c r="AG634" i="25"/>
  <c r="AH633" i="25"/>
  <c r="AG633" i="25"/>
  <c r="AH632" i="25"/>
  <c r="AG632" i="25"/>
  <c r="AH631" i="25"/>
  <c r="AG631" i="25"/>
  <c r="AH630" i="25"/>
  <c r="AG630" i="25"/>
  <c r="AH629" i="25"/>
  <c r="AG629" i="25"/>
  <c r="AH628" i="25"/>
  <c r="AG628" i="25"/>
  <c r="AH627" i="25"/>
  <c r="AG627" i="25"/>
  <c r="AH626" i="25"/>
  <c r="AG626" i="25"/>
  <c r="AH625" i="25"/>
  <c r="AG625" i="25"/>
  <c r="AH624" i="25"/>
  <c r="AG624" i="25"/>
  <c r="AH623" i="25"/>
  <c r="AG623" i="25"/>
  <c r="AH622" i="25"/>
  <c r="AG622" i="25"/>
  <c r="AH621" i="25"/>
  <c r="AG621" i="25"/>
  <c r="AH620" i="25"/>
  <c r="AG620" i="25"/>
  <c r="AH619" i="25"/>
  <c r="AG619" i="25"/>
  <c r="AH618" i="25"/>
  <c r="AG618" i="25"/>
  <c r="AH617" i="25"/>
  <c r="AG617" i="25"/>
  <c r="AH616" i="25"/>
  <c r="AG616" i="25"/>
  <c r="AH615" i="25"/>
  <c r="AG615" i="25"/>
  <c r="AH614" i="25"/>
  <c r="AG614" i="25"/>
  <c r="AH613" i="25"/>
  <c r="AG613" i="25"/>
  <c r="AH612" i="25"/>
  <c r="AG612" i="25"/>
  <c r="AH611" i="25"/>
  <c r="AG611" i="25"/>
  <c r="AH610" i="25"/>
  <c r="AG610" i="25"/>
  <c r="AH609" i="25"/>
  <c r="AG609" i="25"/>
  <c r="AH608" i="25"/>
  <c r="AG608" i="25"/>
  <c r="AH607" i="25"/>
  <c r="AG607" i="25"/>
  <c r="AH606" i="25"/>
  <c r="AG606" i="25"/>
  <c r="AH605" i="25"/>
  <c r="AG605" i="25"/>
  <c r="AH604" i="25"/>
  <c r="AG604" i="25"/>
  <c r="AH603" i="25"/>
  <c r="AG603" i="25"/>
  <c r="AH602" i="25"/>
  <c r="AG602" i="25"/>
  <c r="AH601" i="25"/>
  <c r="AG601" i="25"/>
  <c r="AH600" i="25"/>
  <c r="AG600" i="25"/>
  <c r="AH599" i="25"/>
  <c r="AG599" i="25"/>
  <c r="AH598" i="25"/>
  <c r="AG598" i="25"/>
  <c r="AH597" i="25"/>
  <c r="AG597" i="25"/>
  <c r="AH596" i="25"/>
  <c r="AG596" i="25"/>
  <c r="AH595" i="25"/>
  <c r="AG595" i="25"/>
  <c r="AH594" i="25"/>
  <c r="AG594" i="25"/>
  <c r="AH593" i="25"/>
  <c r="AG593" i="25"/>
  <c r="AH592" i="25"/>
  <c r="AG592" i="25"/>
  <c r="AH591" i="25"/>
  <c r="AG591" i="25"/>
  <c r="AH590" i="25"/>
  <c r="AG590" i="25"/>
  <c r="AH589" i="25"/>
  <c r="AG589" i="25"/>
  <c r="AH588" i="25"/>
  <c r="AG588" i="25"/>
  <c r="AH587" i="25"/>
  <c r="AG587" i="25"/>
  <c r="AH586" i="25"/>
  <c r="AG586" i="25"/>
  <c r="AH585" i="25"/>
  <c r="AG585" i="25"/>
  <c r="AH584" i="25"/>
  <c r="AG584" i="25"/>
  <c r="AH583" i="25"/>
  <c r="AG583" i="25"/>
  <c r="AH582" i="25"/>
  <c r="AG582" i="25"/>
  <c r="AH581" i="25"/>
  <c r="AG581" i="25"/>
  <c r="AH580" i="25"/>
  <c r="AG580" i="25"/>
  <c r="AH579" i="25"/>
  <c r="AG579" i="25"/>
  <c r="AH578" i="25"/>
  <c r="AG578" i="25"/>
  <c r="AH577" i="25"/>
  <c r="AG577" i="25"/>
  <c r="AH576" i="25"/>
  <c r="AG576" i="25"/>
  <c r="AH575" i="25"/>
  <c r="AG575" i="25"/>
  <c r="AH574" i="25"/>
  <c r="AG574" i="25"/>
  <c r="AH573" i="25"/>
  <c r="AG573" i="25"/>
  <c r="AH572" i="25"/>
  <c r="AG572" i="25"/>
  <c r="AH571" i="25"/>
  <c r="AG571" i="25"/>
  <c r="AH570" i="25"/>
  <c r="AG570" i="25"/>
  <c r="AH569" i="25"/>
  <c r="AG569" i="25"/>
  <c r="AH568" i="25"/>
  <c r="AG568" i="25"/>
  <c r="AH567" i="25"/>
  <c r="AG567" i="25"/>
  <c r="AH566" i="25"/>
  <c r="AG566" i="25"/>
  <c r="AH565" i="25"/>
  <c r="AG565" i="25"/>
  <c r="AH564" i="25"/>
  <c r="AG564" i="25"/>
  <c r="AH563" i="25"/>
  <c r="AG563" i="25"/>
  <c r="AH562" i="25"/>
  <c r="AG562" i="25"/>
  <c r="AH561" i="25"/>
  <c r="AG561" i="25"/>
  <c r="AH560" i="25"/>
  <c r="AG560" i="25"/>
  <c r="AH559" i="25"/>
  <c r="AG559" i="25"/>
  <c r="AH558" i="25"/>
  <c r="AG558" i="25"/>
  <c r="AH557" i="25"/>
  <c r="AG557" i="25"/>
  <c r="AH556" i="25"/>
  <c r="AG556" i="25"/>
  <c r="AH555" i="25"/>
  <c r="AG555" i="25"/>
  <c r="AH554" i="25"/>
  <c r="AG554" i="25"/>
  <c r="AH553" i="25"/>
  <c r="AG553" i="25"/>
  <c r="AH552" i="25"/>
  <c r="AG552" i="25"/>
  <c r="AH551" i="25"/>
  <c r="AG551" i="25"/>
  <c r="AH550" i="25"/>
  <c r="AG550" i="25"/>
  <c r="AH549" i="25"/>
  <c r="AG549" i="25"/>
  <c r="AH548" i="25"/>
  <c r="AG548" i="25"/>
  <c r="AH547" i="25"/>
  <c r="AG547" i="25"/>
  <c r="AH546" i="25"/>
  <c r="AG546" i="25"/>
  <c r="AH545" i="25"/>
  <c r="AG545" i="25"/>
  <c r="AH544" i="25"/>
  <c r="AG544" i="25"/>
  <c r="AH543" i="25"/>
  <c r="AG543" i="25"/>
  <c r="AH542" i="25"/>
  <c r="AG542" i="25"/>
  <c r="AH541" i="25"/>
  <c r="AG541" i="25"/>
  <c r="AH540" i="25"/>
  <c r="AG540" i="25"/>
  <c r="AH539" i="25"/>
  <c r="AG539" i="25"/>
  <c r="AH538" i="25"/>
  <c r="AG538" i="25"/>
  <c r="AH537" i="25"/>
  <c r="AG537" i="25"/>
  <c r="AH536" i="25"/>
  <c r="AG536" i="25"/>
  <c r="AH535" i="25"/>
  <c r="AG535" i="25"/>
  <c r="AH534" i="25"/>
  <c r="AG534" i="25"/>
  <c r="AH533" i="25"/>
  <c r="AG533" i="25"/>
  <c r="AH532" i="25"/>
  <c r="AG532" i="25"/>
  <c r="AH531" i="25"/>
  <c r="AG531" i="25"/>
  <c r="AH530" i="25"/>
  <c r="AG530" i="25"/>
  <c r="AH529" i="25"/>
  <c r="AG529" i="25"/>
  <c r="AH528" i="25"/>
  <c r="AG528" i="25"/>
  <c r="AH527" i="25"/>
  <c r="AG527" i="25"/>
  <c r="AH526" i="25"/>
  <c r="AG526" i="25"/>
  <c r="AH525" i="25"/>
  <c r="AG525" i="25"/>
  <c r="AH524" i="25"/>
  <c r="AG524" i="25"/>
  <c r="AH523" i="25"/>
  <c r="AG523" i="25"/>
  <c r="AH522" i="25"/>
  <c r="AG522" i="25"/>
  <c r="AH521" i="25"/>
  <c r="AG521" i="25"/>
  <c r="AH520" i="25"/>
  <c r="AG520" i="25"/>
  <c r="AH519" i="25"/>
  <c r="AG519" i="25"/>
  <c r="AH518" i="25"/>
  <c r="AG518" i="25"/>
  <c r="AH517" i="25"/>
  <c r="AG517" i="25"/>
  <c r="AH516" i="25"/>
  <c r="AG516" i="25"/>
  <c r="AH515" i="25"/>
  <c r="AG515" i="25"/>
  <c r="AH514" i="25"/>
  <c r="AG514" i="25"/>
  <c r="AH513" i="25"/>
  <c r="AG513" i="25"/>
  <c r="AH512" i="25"/>
  <c r="AG512" i="25"/>
  <c r="AH511" i="25"/>
  <c r="AG511" i="25"/>
  <c r="AH510" i="25"/>
  <c r="AG510" i="25"/>
  <c r="AH509" i="25"/>
  <c r="AG509" i="25"/>
  <c r="AH508" i="25"/>
  <c r="AG508" i="25"/>
  <c r="AH507" i="25"/>
  <c r="AG507" i="25"/>
  <c r="AH506" i="25"/>
  <c r="AG506" i="25"/>
  <c r="AH505" i="25"/>
  <c r="AG505" i="25"/>
  <c r="AH504" i="25"/>
  <c r="AG504" i="25"/>
  <c r="AH503" i="25"/>
  <c r="AG503" i="25"/>
  <c r="AH502" i="25"/>
  <c r="AG502" i="25"/>
  <c r="AH501" i="25"/>
  <c r="AG501" i="25"/>
  <c r="U501" i="25"/>
  <c r="T501" i="25" s="1"/>
  <c r="S501" i="25"/>
  <c r="R501" i="25"/>
  <c r="Q501" i="25"/>
  <c r="G501" i="25"/>
  <c r="F501" i="25"/>
  <c r="D501" i="25"/>
  <c r="B501" i="25"/>
  <c r="AG500" i="25"/>
  <c r="AH500" i="25" s="1"/>
  <c r="U500" i="25"/>
  <c r="S500" i="25"/>
  <c r="R500" i="25"/>
  <c r="Q500" i="25"/>
  <c r="G500" i="25"/>
  <c r="T500" i="25" s="1"/>
  <c r="F500" i="25"/>
  <c r="D500" i="25"/>
  <c r="B500" i="25"/>
  <c r="AH499" i="25"/>
  <c r="AG499" i="25"/>
  <c r="U499" i="25"/>
  <c r="T499" i="25" s="1"/>
  <c r="S499" i="25"/>
  <c r="R499" i="25"/>
  <c r="Q499" i="25"/>
  <c r="G499" i="25"/>
  <c r="F499" i="25"/>
  <c r="D499" i="25"/>
  <c r="B499" i="25"/>
  <c r="AG498" i="25"/>
  <c r="AH498" i="25" s="1"/>
  <c r="U498" i="25"/>
  <c r="S498" i="25"/>
  <c r="R498" i="25"/>
  <c r="Q498" i="25"/>
  <c r="G498" i="25"/>
  <c r="T498" i="25" s="1"/>
  <c r="F498" i="25"/>
  <c r="D498" i="25"/>
  <c r="B498" i="25"/>
  <c r="AH497" i="25"/>
  <c r="AG497" i="25"/>
  <c r="U497" i="25"/>
  <c r="T497" i="25" s="1"/>
  <c r="S497" i="25"/>
  <c r="R497" i="25"/>
  <c r="Q497" i="25"/>
  <c r="G497" i="25"/>
  <c r="F497" i="25"/>
  <c r="D497" i="25"/>
  <c r="B497" i="25"/>
  <c r="AG496" i="25"/>
  <c r="AH496" i="25" s="1"/>
  <c r="U496" i="25"/>
  <c r="S496" i="25"/>
  <c r="R496" i="25"/>
  <c r="Q496" i="25"/>
  <c r="G496" i="25"/>
  <c r="T496" i="25" s="1"/>
  <c r="F496" i="25"/>
  <c r="D496" i="25"/>
  <c r="B496" i="25"/>
  <c r="AH495" i="25"/>
  <c r="AG495" i="25"/>
  <c r="U495" i="25"/>
  <c r="T495" i="25" s="1"/>
  <c r="S495" i="25"/>
  <c r="R495" i="25"/>
  <c r="Q495" i="25"/>
  <c r="G495" i="25"/>
  <c r="F495" i="25"/>
  <c r="D495" i="25"/>
  <c r="B495" i="25"/>
  <c r="AG494" i="25"/>
  <c r="AH494" i="25" s="1"/>
  <c r="U494" i="25"/>
  <c r="S494" i="25"/>
  <c r="R494" i="25"/>
  <c r="Q494" i="25"/>
  <c r="G494" i="25"/>
  <c r="T494" i="25" s="1"/>
  <c r="F494" i="25"/>
  <c r="D494" i="25"/>
  <c r="B494" i="25"/>
  <c r="AH493" i="25"/>
  <c r="AG493" i="25"/>
  <c r="U493" i="25"/>
  <c r="T493" i="25" s="1"/>
  <c r="S493" i="25"/>
  <c r="R493" i="25"/>
  <c r="Q493" i="25"/>
  <c r="G493" i="25"/>
  <c r="F493" i="25"/>
  <c r="D493" i="25"/>
  <c r="B493" i="25"/>
  <c r="AG492" i="25"/>
  <c r="AH492" i="25" s="1"/>
  <c r="U492" i="25"/>
  <c r="S492" i="25"/>
  <c r="R492" i="25"/>
  <c r="Q492" i="25"/>
  <c r="G492" i="25"/>
  <c r="T492" i="25" s="1"/>
  <c r="F492" i="25"/>
  <c r="D492" i="25"/>
  <c r="B492" i="25"/>
  <c r="AH491" i="25"/>
  <c r="AG491" i="25"/>
  <c r="U491" i="25"/>
  <c r="T491" i="25" s="1"/>
  <c r="S491" i="25"/>
  <c r="R491" i="25"/>
  <c r="Q491" i="25"/>
  <c r="G491" i="25"/>
  <c r="F491" i="25"/>
  <c r="D491" i="25"/>
  <c r="B491" i="25"/>
  <c r="AG490" i="25"/>
  <c r="AH490" i="25" s="1"/>
  <c r="U490" i="25"/>
  <c r="S490" i="25"/>
  <c r="R490" i="25"/>
  <c r="Q490" i="25"/>
  <c r="G490" i="25"/>
  <c r="T490" i="25" s="1"/>
  <c r="F490" i="25"/>
  <c r="D490" i="25"/>
  <c r="B490" i="25"/>
  <c r="AH489" i="25"/>
  <c r="AG489" i="25"/>
  <c r="U489" i="25"/>
  <c r="T489" i="25" s="1"/>
  <c r="S489" i="25"/>
  <c r="R489" i="25"/>
  <c r="Q489" i="25"/>
  <c r="G489" i="25"/>
  <c r="F489" i="25"/>
  <c r="D489" i="25"/>
  <c r="B489" i="25"/>
  <c r="AG488" i="25"/>
  <c r="AH488" i="25" s="1"/>
  <c r="U488" i="25"/>
  <c r="S488" i="25"/>
  <c r="R488" i="25"/>
  <c r="Q488" i="25"/>
  <c r="G488" i="25"/>
  <c r="T488" i="25" s="1"/>
  <c r="F488" i="25"/>
  <c r="D488" i="25"/>
  <c r="B488" i="25"/>
  <c r="AH487" i="25"/>
  <c r="AG487" i="25"/>
  <c r="U487" i="25"/>
  <c r="T487" i="25" s="1"/>
  <c r="S487" i="25"/>
  <c r="R487" i="25"/>
  <c r="Q487" i="25"/>
  <c r="G487" i="25"/>
  <c r="F487" i="25"/>
  <c r="D487" i="25"/>
  <c r="B487" i="25"/>
  <c r="AG486" i="25"/>
  <c r="AH486" i="25" s="1"/>
  <c r="U486" i="25"/>
  <c r="S486" i="25"/>
  <c r="R486" i="25"/>
  <c r="Q486" i="25"/>
  <c r="G486" i="25"/>
  <c r="T486" i="25" s="1"/>
  <c r="F486" i="25"/>
  <c r="D486" i="25"/>
  <c r="B486" i="25"/>
  <c r="AH485" i="25"/>
  <c r="AG485" i="25"/>
  <c r="U485" i="25"/>
  <c r="T485" i="25" s="1"/>
  <c r="S485" i="25"/>
  <c r="R485" i="25"/>
  <c r="Q485" i="25"/>
  <c r="G485" i="25"/>
  <c r="F485" i="25"/>
  <c r="D485" i="25"/>
  <c r="B485" i="25"/>
  <c r="AG484" i="25"/>
  <c r="AH484" i="25" s="1"/>
  <c r="U484" i="25"/>
  <c r="S484" i="25"/>
  <c r="R484" i="25"/>
  <c r="Q484" i="25"/>
  <c r="G484" i="25"/>
  <c r="T484" i="25" s="1"/>
  <c r="F484" i="25"/>
  <c r="D484" i="25"/>
  <c r="B484" i="25"/>
  <c r="AH483" i="25"/>
  <c r="AG483" i="25"/>
  <c r="U483" i="25"/>
  <c r="T483" i="25" s="1"/>
  <c r="S483" i="25"/>
  <c r="R483" i="25"/>
  <c r="Q483" i="25"/>
  <c r="G483" i="25"/>
  <c r="F483" i="25"/>
  <c r="D483" i="25"/>
  <c r="B483" i="25"/>
  <c r="AG482" i="25"/>
  <c r="AH482" i="25" s="1"/>
  <c r="U482" i="25"/>
  <c r="S482" i="25"/>
  <c r="R482" i="25"/>
  <c r="Q482" i="25"/>
  <c r="G482" i="25"/>
  <c r="T482" i="25" s="1"/>
  <c r="F482" i="25"/>
  <c r="D482" i="25"/>
  <c r="B482" i="25"/>
  <c r="AH481" i="25"/>
  <c r="AG481" i="25"/>
  <c r="U481" i="25"/>
  <c r="T481" i="25" s="1"/>
  <c r="S481" i="25"/>
  <c r="R481" i="25"/>
  <c r="Q481" i="25"/>
  <c r="G481" i="25"/>
  <c r="F481" i="25"/>
  <c r="D481" i="25"/>
  <c r="B481" i="25"/>
  <c r="AG480" i="25"/>
  <c r="AH480" i="25" s="1"/>
  <c r="U480" i="25"/>
  <c r="S480" i="25"/>
  <c r="R480" i="25"/>
  <c r="Q480" i="25"/>
  <c r="G480" i="25"/>
  <c r="T480" i="25" s="1"/>
  <c r="F480" i="25"/>
  <c r="D480" i="25"/>
  <c r="B480" i="25"/>
  <c r="AH479" i="25"/>
  <c r="AG479" i="25"/>
  <c r="U479" i="25"/>
  <c r="T479" i="25" s="1"/>
  <c r="S479" i="25"/>
  <c r="R479" i="25"/>
  <c r="Q479" i="25"/>
  <c r="G479" i="25"/>
  <c r="F479" i="25"/>
  <c r="D479" i="25"/>
  <c r="B479" i="25"/>
  <c r="AG478" i="25"/>
  <c r="AH478" i="25" s="1"/>
  <c r="U478" i="25"/>
  <c r="S478" i="25"/>
  <c r="R478" i="25"/>
  <c r="Q478" i="25"/>
  <c r="G478" i="25"/>
  <c r="T478" i="25" s="1"/>
  <c r="F478" i="25"/>
  <c r="D478" i="25"/>
  <c r="B478" i="25"/>
  <c r="AH477" i="25"/>
  <c r="AG477" i="25"/>
  <c r="U477" i="25"/>
  <c r="T477" i="25" s="1"/>
  <c r="S477" i="25"/>
  <c r="R477" i="25"/>
  <c r="Q477" i="25"/>
  <c r="G477" i="25"/>
  <c r="F477" i="25"/>
  <c r="D477" i="25"/>
  <c r="B477" i="25"/>
  <c r="AG476" i="25"/>
  <c r="AH476" i="25" s="1"/>
  <c r="U476" i="25"/>
  <c r="S476" i="25"/>
  <c r="R476" i="25"/>
  <c r="Q476" i="25"/>
  <c r="G476" i="25"/>
  <c r="T476" i="25" s="1"/>
  <c r="F476" i="25"/>
  <c r="D476" i="25"/>
  <c r="B476" i="25"/>
  <c r="AH475" i="25"/>
  <c r="AG475" i="25"/>
  <c r="U475" i="25"/>
  <c r="T475" i="25" s="1"/>
  <c r="S475" i="25"/>
  <c r="R475" i="25"/>
  <c r="Q475" i="25"/>
  <c r="G475" i="25"/>
  <c r="F475" i="25"/>
  <c r="D475" i="25"/>
  <c r="B475" i="25"/>
  <c r="AG474" i="25"/>
  <c r="AH474" i="25" s="1"/>
  <c r="U474" i="25"/>
  <c r="S474" i="25"/>
  <c r="R474" i="25"/>
  <c r="Q474" i="25"/>
  <c r="G474" i="25"/>
  <c r="T474" i="25" s="1"/>
  <c r="F474" i="25"/>
  <c r="D474" i="25"/>
  <c r="B474" i="25"/>
  <c r="AH473" i="25"/>
  <c r="AG473" i="25"/>
  <c r="U473" i="25"/>
  <c r="T473" i="25" s="1"/>
  <c r="S473" i="25"/>
  <c r="R473" i="25"/>
  <c r="Q473" i="25"/>
  <c r="G473" i="25"/>
  <c r="F473" i="25"/>
  <c r="D473" i="25"/>
  <c r="B473" i="25"/>
  <c r="AG472" i="25"/>
  <c r="AH472" i="25" s="1"/>
  <c r="U472" i="25"/>
  <c r="S472" i="25"/>
  <c r="R472" i="25"/>
  <c r="Q472" i="25"/>
  <c r="G472" i="25"/>
  <c r="T472" i="25" s="1"/>
  <c r="F472" i="25"/>
  <c r="D472" i="25"/>
  <c r="B472" i="25"/>
  <c r="AH471" i="25"/>
  <c r="AG471" i="25"/>
  <c r="U471" i="25"/>
  <c r="T471" i="25" s="1"/>
  <c r="S471" i="25"/>
  <c r="R471" i="25"/>
  <c r="Q471" i="25"/>
  <c r="G471" i="25"/>
  <c r="F471" i="25"/>
  <c r="D471" i="25"/>
  <c r="B471" i="25"/>
  <c r="AG470" i="25"/>
  <c r="AH470" i="25" s="1"/>
  <c r="U470" i="25"/>
  <c r="S470" i="25"/>
  <c r="R470" i="25"/>
  <c r="Q470" i="25"/>
  <c r="G470" i="25"/>
  <c r="T470" i="25" s="1"/>
  <c r="F470" i="25"/>
  <c r="D470" i="25"/>
  <c r="B470" i="25"/>
  <c r="AH469" i="25"/>
  <c r="AG469" i="25"/>
  <c r="U469" i="25"/>
  <c r="T469" i="25" s="1"/>
  <c r="S469" i="25"/>
  <c r="R469" i="25"/>
  <c r="Q469" i="25"/>
  <c r="G469" i="25"/>
  <c r="F469" i="25"/>
  <c r="D469" i="25"/>
  <c r="B469" i="25"/>
  <c r="AG468" i="25"/>
  <c r="AH468" i="25" s="1"/>
  <c r="U468" i="25"/>
  <c r="S468" i="25"/>
  <c r="R468" i="25"/>
  <c r="Q468" i="25"/>
  <c r="G468" i="25"/>
  <c r="T468" i="25" s="1"/>
  <c r="F468" i="25"/>
  <c r="D468" i="25"/>
  <c r="B468" i="25"/>
  <c r="AH467" i="25"/>
  <c r="AG467" i="25"/>
  <c r="U467" i="25"/>
  <c r="T467" i="25" s="1"/>
  <c r="S467" i="25"/>
  <c r="R467" i="25"/>
  <c r="Q467" i="25"/>
  <c r="G467" i="25"/>
  <c r="F467" i="25"/>
  <c r="D467" i="25"/>
  <c r="B467" i="25"/>
  <c r="AG466" i="25"/>
  <c r="AH466" i="25" s="1"/>
  <c r="U466" i="25"/>
  <c r="S466" i="25"/>
  <c r="R466" i="25"/>
  <c r="Q466" i="25"/>
  <c r="G466" i="25"/>
  <c r="T466" i="25" s="1"/>
  <c r="F466" i="25"/>
  <c r="D466" i="25"/>
  <c r="B466" i="25"/>
  <c r="AH465" i="25"/>
  <c r="AG465" i="25"/>
  <c r="U465" i="25"/>
  <c r="T465" i="25" s="1"/>
  <c r="S465" i="25"/>
  <c r="R465" i="25"/>
  <c r="Q465" i="25"/>
  <c r="G465" i="25"/>
  <c r="F465" i="25"/>
  <c r="D465" i="25"/>
  <c r="B465" i="25"/>
  <c r="AG464" i="25"/>
  <c r="AH464" i="25" s="1"/>
  <c r="U464" i="25"/>
  <c r="S464" i="25"/>
  <c r="R464" i="25"/>
  <c r="Q464" i="25"/>
  <c r="G464" i="25"/>
  <c r="T464" i="25" s="1"/>
  <c r="F464" i="25"/>
  <c r="D464" i="25"/>
  <c r="B464" i="25"/>
  <c r="AH463" i="25"/>
  <c r="AG463" i="25"/>
  <c r="U463" i="25"/>
  <c r="T463" i="25" s="1"/>
  <c r="S463" i="25"/>
  <c r="R463" i="25"/>
  <c r="Q463" i="25"/>
  <c r="G463" i="25"/>
  <c r="F463" i="25"/>
  <c r="D463" i="25"/>
  <c r="B463" i="25"/>
  <c r="AG462" i="25"/>
  <c r="AH462" i="25" s="1"/>
  <c r="U462" i="25"/>
  <c r="S462" i="25"/>
  <c r="R462" i="25"/>
  <c r="Q462" i="25"/>
  <c r="G462" i="25"/>
  <c r="T462" i="25" s="1"/>
  <c r="F462" i="25"/>
  <c r="D462" i="25"/>
  <c r="B462" i="25"/>
  <c r="AH461" i="25"/>
  <c r="AG461" i="25"/>
  <c r="U461" i="25"/>
  <c r="T461" i="25" s="1"/>
  <c r="S461" i="25"/>
  <c r="R461" i="25"/>
  <c r="Q461" i="25"/>
  <c r="G461" i="25"/>
  <c r="F461" i="25"/>
  <c r="D461" i="25"/>
  <c r="B461" i="25"/>
  <c r="AG460" i="25"/>
  <c r="AH460" i="25" s="1"/>
  <c r="U460" i="25"/>
  <c r="S460" i="25"/>
  <c r="R460" i="25"/>
  <c r="Q460" i="25"/>
  <c r="G460" i="25"/>
  <c r="T460" i="25" s="1"/>
  <c r="F460" i="25"/>
  <c r="D460" i="25"/>
  <c r="B460" i="25"/>
  <c r="AH459" i="25"/>
  <c r="AG459" i="25"/>
  <c r="U459" i="25"/>
  <c r="T459" i="25" s="1"/>
  <c r="S459" i="25"/>
  <c r="R459" i="25"/>
  <c r="Q459" i="25"/>
  <c r="G459" i="25"/>
  <c r="F459" i="25"/>
  <c r="D459" i="25"/>
  <c r="B459" i="25"/>
  <c r="AG458" i="25"/>
  <c r="AH458" i="25" s="1"/>
  <c r="U458" i="25"/>
  <c r="S458" i="25"/>
  <c r="R458" i="25"/>
  <c r="Q458" i="25"/>
  <c r="G458" i="25"/>
  <c r="T458" i="25" s="1"/>
  <c r="F458" i="25"/>
  <c r="D458" i="25"/>
  <c r="B458" i="25"/>
  <c r="AH457" i="25"/>
  <c r="AG457" i="25"/>
  <c r="U457" i="25"/>
  <c r="T457" i="25" s="1"/>
  <c r="S457" i="25"/>
  <c r="R457" i="25"/>
  <c r="Q457" i="25"/>
  <c r="G457" i="25"/>
  <c r="F457" i="25"/>
  <c r="D457" i="25"/>
  <c r="B457" i="25"/>
  <c r="AG456" i="25"/>
  <c r="AH456" i="25" s="1"/>
  <c r="U456" i="25"/>
  <c r="S456" i="25"/>
  <c r="R456" i="25"/>
  <c r="Q456" i="25"/>
  <c r="G456" i="25"/>
  <c r="T456" i="25" s="1"/>
  <c r="F456" i="25"/>
  <c r="D456" i="25"/>
  <c r="B456" i="25"/>
  <c r="AH455" i="25"/>
  <c r="AG455" i="25"/>
  <c r="U455" i="25"/>
  <c r="T455" i="25" s="1"/>
  <c r="S455" i="25"/>
  <c r="R455" i="25"/>
  <c r="Q455" i="25"/>
  <c r="G455" i="25"/>
  <c r="F455" i="25"/>
  <c r="D455" i="25"/>
  <c r="B455" i="25"/>
  <c r="AG454" i="25"/>
  <c r="AH454" i="25" s="1"/>
  <c r="U454" i="25"/>
  <c r="S454" i="25"/>
  <c r="R454" i="25"/>
  <c r="Q454" i="25"/>
  <c r="G454" i="25"/>
  <c r="T454" i="25" s="1"/>
  <c r="F454" i="25"/>
  <c r="D454" i="25"/>
  <c r="B454" i="25"/>
  <c r="AH453" i="25"/>
  <c r="AG453" i="25"/>
  <c r="U453" i="25"/>
  <c r="T453" i="25" s="1"/>
  <c r="S453" i="25"/>
  <c r="R453" i="25"/>
  <c r="Q453" i="25"/>
  <c r="G453" i="25"/>
  <c r="F453" i="25"/>
  <c r="D453" i="25"/>
  <c r="B453" i="25"/>
  <c r="AG452" i="25"/>
  <c r="AH452" i="25" s="1"/>
  <c r="U452" i="25"/>
  <c r="S452" i="25"/>
  <c r="R452" i="25"/>
  <c r="Q452" i="25"/>
  <c r="G452" i="25"/>
  <c r="T452" i="25" s="1"/>
  <c r="F452" i="25"/>
  <c r="D452" i="25"/>
  <c r="B452" i="25"/>
  <c r="AH451" i="25"/>
  <c r="AG451" i="25"/>
  <c r="U451" i="25"/>
  <c r="T451" i="25" s="1"/>
  <c r="S451" i="25"/>
  <c r="R451" i="25"/>
  <c r="Q451" i="25"/>
  <c r="G451" i="25"/>
  <c r="F451" i="25"/>
  <c r="D451" i="25"/>
  <c r="B451" i="25"/>
  <c r="AG450" i="25"/>
  <c r="AH450" i="25" s="1"/>
  <c r="U450" i="25"/>
  <c r="S450" i="25"/>
  <c r="R450" i="25"/>
  <c r="Q450" i="25"/>
  <c r="G450" i="25"/>
  <c r="T450" i="25" s="1"/>
  <c r="F450" i="25"/>
  <c r="D450" i="25"/>
  <c r="B450" i="25"/>
  <c r="AH449" i="25"/>
  <c r="AG449" i="25"/>
  <c r="U449" i="25"/>
  <c r="T449" i="25" s="1"/>
  <c r="S449" i="25"/>
  <c r="R449" i="25"/>
  <c r="Q449" i="25"/>
  <c r="G449" i="25"/>
  <c r="F449" i="25"/>
  <c r="D449" i="25"/>
  <c r="B449" i="25"/>
  <c r="AG448" i="25"/>
  <c r="AH448" i="25" s="1"/>
  <c r="U448" i="25"/>
  <c r="S448" i="25"/>
  <c r="R448" i="25"/>
  <c r="Q448" i="25"/>
  <c r="G448" i="25"/>
  <c r="T448" i="25" s="1"/>
  <c r="F448" i="25"/>
  <c r="D448" i="25"/>
  <c r="B448" i="25"/>
  <c r="AH447" i="25"/>
  <c r="AG447" i="25"/>
  <c r="U447" i="25"/>
  <c r="T447" i="25" s="1"/>
  <c r="S447" i="25"/>
  <c r="R447" i="25"/>
  <c r="Q447" i="25"/>
  <c r="G447" i="25"/>
  <c r="F447" i="25"/>
  <c r="D447" i="25"/>
  <c r="B447" i="25"/>
  <c r="AG446" i="25"/>
  <c r="AH446" i="25" s="1"/>
  <c r="U446" i="25"/>
  <c r="S446" i="25"/>
  <c r="R446" i="25"/>
  <c r="Q446" i="25"/>
  <c r="G446" i="25"/>
  <c r="T446" i="25" s="1"/>
  <c r="F446" i="25"/>
  <c r="D446" i="25"/>
  <c r="B446" i="25"/>
  <c r="AH445" i="25"/>
  <c r="AG445" i="25"/>
  <c r="U445" i="25"/>
  <c r="T445" i="25" s="1"/>
  <c r="S445" i="25"/>
  <c r="R445" i="25"/>
  <c r="Q445" i="25"/>
  <c r="G445" i="25"/>
  <c r="F445" i="25"/>
  <c r="D445" i="25"/>
  <c r="B445" i="25"/>
  <c r="AG444" i="25"/>
  <c r="AH444" i="25" s="1"/>
  <c r="U444" i="25"/>
  <c r="S444" i="25"/>
  <c r="R444" i="25"/>
  <c r="Q444" i="25"/>
  <c r="G444" i="25"/>
  <c r="T444" i="25" s="1"/>
  <c r="F444" i="25"/>
  <c r="D444" i="25"/>
  <c r="B444" i="25"/>
  <c r="AH443" i="25"/>
  <c r="AG443" i="25"/>
  <c r="U443" i="25"/>
  <c r="T443" i="25" s="1"/>
  <c r="S443" i="25"/>
  <c r="R443" i="25"/>
  <c r="Q443" i="25"/>
  <c r="G443" i="25"/>
  <c r="F443" i="25"/>
  <c r="D443" i="25"/>
  <c r="B443" i="25"/>
  <c r="AG442" i="25"/>
  <c r="AH442" i="25" s="1"/>
  <c r="U442" i="25"/>
  <c r="S442" i="25"/>
  <c r="R442" i="25"/>
  <c r="Q442" i="25"/>
  <c r="G442" i="25"/>
  <c r="T442" i="25" s="1"/>
  <c r="F442" i="25"/>
  <c r="D442" i="25"/>
  <c r="B442" i="25"/>
  <c r="AH441" i="25"/>
  <c r="AG441" i="25"/>
  <c r="U441" i="25"/>
  <c r="T441" i="25" s="1"/>
  <c r="S441" i="25"/>
  <c r="R441" i="25"/>
  <c r="Q441" i="25"/>
  <c r="G441" i="25"/>
  <c r="F441" i="25"/>
  <c r="D441" i="25"/>
  <c r="B441" i="25"/>
  <c r="AG440" i="25"/>
  <c r="AH440" i="25" s="1"/>
  <c r="U440" i="25"/>
  <c r="S440" i="25"/>
  <c r="R440" i="25"/>
  <c r="Q440" i="25"/>
  <c r="G440" i="25"/>
  <c r="T440" i="25" s="1"/>
  <c r="F440" i="25"/>
  <c r="D440" i="25"/>
  <c r="B440" i="25"/>
  <c r="AH439" i="25"/>
  <c r="AG439" i="25"/>
  <c r="U439" i="25"/>
  <c r="T439" i="25" s="1"/>
  <c r="S439" i="25"/>
  <c r="R439" i="25"/>
  <c r="Q439" i="25"/>
  <c r="G439" i="25"/>
  <c r="F439" i="25"/>
  <c r="D439" i="25"/>
  <c r="B439" i="25"/>
  <c r="AG438" i="25"/>
  <c r="AH438" i="25" s="1"/>
  <c r="U438" i="25"/>
  <c r="S438" i="25"/>
  <c r="R438" i="25"/>
  <c r="Q438" i="25"/>
  <c r="G438" i="25"/>
  <c r="T438" i="25" s="1"/>
  <c r="F438" i="25"/>
  <c r="D438" i="25"/>
  <c r="B438" i="25"/>
  <c r="AH437" i="25"/>
  <c r="AG437" i="25"/>
  <c r="U437" i="25"/>
  <c r="T437" i="25" s="1"/>
  <c r="S437" i="25"/>
  <c r="R437" i="25"/>
  <c r="Q437" i="25"/>
  <c r="G437" i="25"/>
  <c r="F437" i="25"/>
  <c r="D437" i="25"/>
  <c r="B437" i="25"/>
  <c r="AG436" i="25"/>
  <c r="AH436" i="25" s="1"/>
  <c r="U436" i="25"/>
  <c r="S436" i="25"/>
  <c r="R436" i="25"/>
  <c r="Q436" i="25"/>
  <c r="G436" i="25"/>
  <c r="T436" i="25" s="1"/>
  <c r="F436" i="25"/>
  <c r="D436" i="25"/>
  <c r="B436" i="25"/>
  <c r="AH435" i="25"/>
  <c r="AG435" i="25"/>
  <c r="U435" i="25"/>
  <c r="T435" i="25" s="1"/>
  <c r="S435" i="25"/>
  <c r="R435" i="25"/>
  <c r="Q435" i="25"/>
  <c r="G435" i="25"/>
  <c r="F435" i="25"/>
  <c r="D435" i="25"/>
  <c r="B435" i="25"/>
  <c r="AG434" i="25"/>
  <c r="AH434" i="25" s="1"/>
  <c r="U434" i="25"/>
  <c r="S434" i="25"/>
  <c r="R434" i="25"/>
  <c r="Q434" i="25"/>
  <c r="G434" i="25"/>
  <c r="T434" i="25" s="1"/>
  <c r="F434" i="25"/>
  <c r="D434" i="25"/>
  <c r="B434" i="25"/>
  <c r="AH433" i="25"/>
  <c r="AG433" i="25"/>
  <c r="U433" i="25"/>
  <c r="T433" i="25" s="1"/>
  <c r="S433" i="25"/>
  <c r="R433" i="25"/>
  <c r="Q433" i="25"/>
  <c r="G433" i="25"/>
  <c r="F433" i="25"/>
  <c r="D433" i="25"/>
  <c r="B433" i="25"/>
  <c r="AG432" i="25"/>
  <c r="AH432" i="25" s="1"/>
  <c r="U432" i="25"/>
  <c r="S432" i="25"/>
  <c r="R432" i="25"/>
  <c r="Q432" i="25"/>
  <c r="G432" i="25"/>
  <c r="T432" i="25" s="1"/>
  <c r="F432" i="25"/>
  <c r="D432" i="25"/>
  <c r="B432" i="25"/>
  <c r="AH431" i="25"/>
  <c r="AG431" i="25"/>
  <c r="U431" i="25"/>
  <c r="T431" i="25" s="1"/>
  <c r="S431" i="25"/>
  <c r="R431" i="25"/>
  <c r="Q431" i="25"/>
  <c r="G431" i="25"/>
  <c r="F431" i="25"/>
  <c r="D431" i="25"/>
  <c r="B431" i="25"/>
  <c r="AG430" i="25"/>
  <c r="AH430" i="25" s="1"/>
  <c r="U430" i="25"/>
  <c r="S430" i="25"/>
  <c r="R430" i="25"/>
  <c r="Q430" i="25"/>
  <c r="G430" i="25"/>
  <c r="T430" i="25" s="1"/>
  <c r="F430" i="25"/>
  <c r="D430" i="25"/>
  <c r="B430" i="25"/>
  <c r="AH429" i="25"/>
  <c r="AG429" i="25"/>
  <c r="U429" i="25"/>
  <c r="T429" i="25" s="1"/>
  <c r="S429" i="25"/>
  <c r="R429" i="25"/>
  <c r="Q429" i="25"/>
  <c r="G429" i="25"/>
  <c r="F429" i="25"/>
  <c r="D429" i="25"/>
  <c r="B429" i="25"/>
  <c r="AG428" i="25"/>
  <c r="AH428" i="25" s="1"/>
  <c r="U428" i="25"/>
  <c r="S428" i="25"/>
  <c r="R428" i="25"/>
  <c r="Q428" i="25"/>
  <c r="G428" i="25"/>
  <c r="T428" i="25" s="1"/>
  <c r="F428" i="25"/>
  <c r="D428" i="25"/>
  <c r="B428" i="25"/>
  <c r="AH427" i="25"/>
  <c r="AG427" i="25"/>
  <c r="U427" i="25"/>
  <c r="T427" i="25" s="1"/>
  <c r="S427" i="25"/>
  <c r="R427" i="25"/>
  <c r="Q427" i="25"/>
  <c r="G427" i="25"/>
  <c r="F427" i="25"/>
  <c r="D427" i="25"/>
  <c r="B427" i="25"/>
  <c r="AG426" i="25"/>
  <c r="AH426" i="25" s="1"/>
  <c r="U426" i="25"/>
  <c r="S426" i="25"/>
  <c r="R426" i="25"/>
  <c r="Q426" i="25"/>
  <c r="G426" i="25"/>
  <c r="T426" i="25" s="1"/>
  <c r="F426" i="25"/>
  <c r="D426" i="25"/>
  <c r="B426" i="25"/>
  <c r="AH425" i="25"/>
  <c r="AG425" i="25"/>
  <c r="U425" i="25"/>
  <c r="T425" i="25" s="1"/>
  <c r="S425" i="25"/>
  <c r="R425" i="25"/>
  <c r="Q425" i="25"/>
  <c r="G425" i="25"/>
  <c r="F425" i="25"/>
  <c r="D425" i="25"/>
  <c r="B425" i="25"/>
  <c r="AG424" i="25"/>
  <c r="AH424" i="25" s="1"/>
  <c r="U424" i="25"/>
  <c r="S424" i="25"/>
  <c r="R424" i="25"/>
  <c r="Q424" i="25"/>
  <c r="G424" i="25"/>
  <c r="T424" i="25" s="1"/>
  <c r="F424" i="25"/>
  <c r="D424" i="25"/>
  <c r="B424" i="25"/>
  <c r="AH423" i="25"/>
  <c r="AG423" i="25"/>
  <c r="U423" i="25"/>
  <c r="T423" i="25" s="1"/>
  <c r="S423" i="25"/>
  <c r="R423" i="25"/>
  <c r="Q423" i="25"/>
  <c r="G423" i="25"/>
  <c r="F423" i="25"/>
  <c r="D423" i="25"/>
  <c r="B423" i="25"/>
  <c r="AG422" i="25"/>
  <c r="AH422" i="25" s="1"/>
  <c r="U422" i="25"/>
  <c r="S422" i="25"/>
  <c r="R422" i="25"/>
  <c r="Q422" i="25"/>
  <c r="G422" i="25"/>
  <c r="T422" i="25" s="1"/>
  <c r="F422" i="25"/>
  <c r="D422" i="25"/>
  <c r="B422" i="25"/>
  <c r="AH421" i="25"/>
  <c r="AG421" i="25"/>
  <c r="U421" i="25"/>
  <c r="T421" i="25" s="1"/>
  <c r="S421" i="25"/>
  <c r="R421" i="25"/>
  <c r="Q421" i="25"/>
  <c r="G421" i="25"/>
  <c r="F421" i="25"/>
  <c r="D421" i="25"/>
  <c r="B421" i="25"/>
  <c r="AG420" i="25"/>
  <c r="AH420" i="25" s="1"/>
  <c r="U420" i="25"/>
  <c r="S420" i="25"/>
  <c r="R420" i="25"/>
  <c r="Q420" i="25"/>
  <c r="G420" i="25"/>
  <c r="T420" i="25" s="1"/>
  <c r="F420" i="25"/>
  <c r="D420" i="25"/>
  <c r="B420" i="25"/>
  <c r="AH419" i="25"/>
  <c r="AG419" i="25"/>
  <c r="U419" i="25"/>
  <c r="T419" i="25" s="1"/>
  <c r="S419" i="25"/>
  <c r="R419" i="25"/>
  <c r="Q419" i="25"/>
  <c r="G419" i="25"/>
  <c r="F419" i="25"/>
  <c r="D419" i="25"/>
  <c r="B419" i="25"/>
  <c r="AG418" i="25"/>
  <c r="AH418" i="25" s="1"/>
  <c r="U418" i="25"/>
  <c r="S418" i="25"/>
  <c r="R418" i="25"/>
  <c r="Q418" i="25"/>
  <c r="G418" i="25"/>
  <c r="T418" i="25" s="1"/>
  <c r="F418" i="25"/>
  <c r="D418" i="25"/>
  <c r="B418" i="25"/>
  <c r="AH417" i="25"/>
  <c r="AG417" i="25"/>
  <c r="U417" i="25"/>
  <c r="T417" i="25" s="1"/>
  <c r="S417" i="25"/>
  <c r="R417" i="25"/>
  <c r="Q417" i="25"/>
  <c r="G417" i="25"/>
  <c r="F417" i="25"/>
  <c r="D417" i="25"/>
  <c r="B417" i="25"/>
  <c r="AG416" i="25"/>
  <c r="AH416" i="25" s="1"/>
  <c r="U416" i="25"/>
  <c r="S416" i="25"/>
  <c r="R416" i="25"/>
  <c r="Q416" i="25"/>
  <c r="G416" i="25"/>
  <c r="T416" i="25" s="1"/>
  <c r="F416" i="25"/>
  <c r="D416" i="25"/>
  <c r="B416" i="25"/>
  <c r="AH415" i="25"/>
  <c r="AG415" i="25"/>
  <c r="U415" i="25"/>
  <c r="T415" i="25" s="1"/>
  <c r="S415" i="25"/>
  <c r="R415" i="25"/>
  <c r="Q415" i="25"/>
  <c r="G415" i="25"/>
  <c r="F415" i="25"/>
  <c r="D415" i="25"/>
  <c r="B415" i="25"/>
  <c r="AG414" i="25"/>
  <c r="AH414" i="25" s="1"/>
  <c r="U414" i="25"/>
  <c r="S414" i="25"/>
  <c r="R414" i="25"/>
  <c r="Q414" i="25"/>
  <c r="G414" i="25"/>
  <c r="T414" i="25" s="1"/>
  <c r="F414" i="25"/>
  <c r="D414" i="25"/>
  <c r="B414" i="25"/>
  <c r="AH413" i="25"/>
  <c r="AG413" i="25"/>
  <c r="U413" i="25"/>
  <c r="S413" i="25"/>
  <c r="R413" i="25"/>
  <c r="Q413" i="25"/>
  <c r="G413" i="25"/>
  <c r="F413" i="25"/>
  <c r="D413" i="25"/>
  <c r="B413" i="25"/>
  <c r="AH412" i="25"/>
  <c r="AG412" i="25"/>
  <c r="U412" i="25"/>
  <c r="T412" i="25" s="1"/>
  <c r="S412" i="25"/>
  <c r="R412" i="25"/>
  <c r="Q412" i="25"/>
  <c r="G412" i="25"/>
  <c r="F412" i="25"/>
  <c r="D412" i="25"/>
  <c r="B412" i="25"/>
  <c r="AG411" i="25"/>
  <c r="AH411" i="25" s="1"/>
  <c r="U411" i="25"/>
  <c r="S411" i="25"/>
  <c r="R411" i="25"/>
  <c r="Q411" i="25"/>
  <c r="G411" i="25"/>
  <c r="T411" i="25" s="1"/>
  <c r="F411" i="25"/>
  <c r="D411" i="25"/>
  <c r="B411" i="25"/>
  <c r="AH410" i="25"/>
  <c r="AG410" i="25"/>
  <c r="U410" i="25"/>
  <c r="T410" i="25" s="1"/>
  <c r="S410" i="25"/>
  <c r="R410" i="25"/>
  <c r="Q410" i="25"/>
  <c r="G410" i="25"/>
  <c r="F410" i="25"/>
  <c r="D410" i="25"/>
  <c r="B410" i="25"/>
  <c r="AG409" i="25"/>
  <c r="AH409" i="25" s="1"/>
  <c r="U409" i="25"/>
  <c r="S409" i="25"/>
  <c r="R409" i="25"/>
  <c r="Q409" i="25"/>
  <c r="G409" i="25"/>
  <c r="T409" i="25" s="1"/>
  <c r="F409" i="25"/>
  <c r="D409" i="25"/>
  <c r="B409" i="25"/>
  <c r="AH408" i="25"/>
  <c r="AG408" i="25"/>
  <c r="U408" i="25"/>
  <c r="T408" i="25" s="1"/>
  <c r="S408" i="25"/>
  <c r="R408" i="25"/>
  <c r="Q408" i="25"/>
  <c r="G408" i="25"/>
  <c r="F408" i="25"/>
  <c r="D408" i="25"/>
  <c r="B408" i="25"/>
  <c r="AG407" i="25"/>
  <c r="AH407" i="25" s="1"/>
  <c r="U407" i="25"/>
  <c r="S407" i="25"/>
  <c r="R407" i="25"/>
  <c r="Q407" i="25"/>
  <c r="G407" i="25"/>
  <c r="T407" i="25" s="1"/>
  <c r="F407" i="25"/>
  <c r="D407" i="25"/>
  <c r="B407" i="25"/>
  <c r="AH406" i="25"/>
  <c r="AG406" i="25"/>
  <c r="U406" i="25"/>
  <c r="T406" i="25" s="1"/>
  <c r="S406" i="25"/>
  <c r="R406" i="25"/>
  <c r="Q406" i="25"/>
  <c r="G406" i="25"/>
  <c r="F406" i="25"/>
  <c r="D406" i="25"/>
  <c r="B406" i="25"/>
  <c r="AG405" i="25"/>
  <c r="AH405" i="25" s="1"/>
  <c r="U405" i="25"/>
  <c r="S405" i="25"/>
  <c r="R405" i="25"/>
  <c r="Q405" i="25"/>
  <c r="G405" i="25"/>
  <c r="T405" i="25" s="1"/>
  <c r="F405" i="25"/>
  <c r="D405" i="25"/>
  <c r="B405" i="25"/>
  <c r="AH404" i="25"/>
  <c r="AG404" i="25"/>
  <c r="U404" i="25"/>
  <c r="T404" i="25" s="1"/>
  <c r="S404" i="25"/>
  <c r="R404" i="25"/>
  <c r="Q404" i="25"/>
  <c r="G404" i="25"/>
  <c r="F404" i="25"/>
  <c r="D404" i="25"/>
  <c r="B404" i="25"/>
  <c r="AG403" i="25"/>
  <c r="AH403" i="25" s="1"/>
  <c r="U403" i="25"/>
  <c r="S403" i="25"/>
  <c r="R403" i="25"/>
  <c r="Q403" i="25"/>
  <c r="G403" i="25"/>
  <c r="T403" i="25" s="1"/>
  <c r="F403" i="25"/>
  <c r="D403" i="25"/>
  <c r="B403" i="25"/>
  <c r="AH402" i="25"/>
  <c r="AG402" i="25"/>
  <c r="U402" i="25"/>
  <c r="T402" i="25" s="1"/>
  <c r="S402" i="25"/>
  <c r="R402" i="25"/>
  <c r="Q402" i="25"/>
  <c r="G402" i="25"/>
  <c r="F402" i="25"/>
  <c r="D402" i="25"/>
  <c r="B402" i="25"/>
  <c r="AG401" i="25"/>
  <c r="AH401" i="25" s="1"/>
  <c r="U401" i="25"/>
  <c r="S401" i="25"/>
  <c r="R401" i="25"/>
  <c r="Q401" i="25"/>
  <c r="G401" i="25"/>
  <c r="T401" i="25" s="1"/>
  <c r="F401" i="25"/>
  <c r="D401" i="25"/>
  <c r="B401" i="25"/>
  <c r="AH400" i="25"/>
  <c r="AG400" i="25"/>
  <c r="U400" i="25"/>
  <c r="T400" i="25" s="1"/>
  <c r="S400" i="25"/>
  <c r="R400" i="25"/>
  <c r="Q400" i="25"/>
  <c r="G400" i="25"/>
  <c r="F400" i="25"/>
  <c r="D400" i="25"/>
  <c r="B400" i="25"/>
  <c r="AG399" i="25"/>
  <c r="AH399" i="25" s="1"/>
  <c r="U399" i="25"/>
  <c r="S399" i="25"/>
  <c r="R399" i="25"/>
  <c r="Q399" i="25"/>
  <c r="G399" i="25"/>
  <c r="T399" i="25" s="1"/>
  <c r="F399" i="25"/>
  <c r="D399" i="25"/>
  <c r="B399" i="25"/>
  <c r="AH398" i="25"/>
  <c r="AG398" i="25"/>
  <c r="U398" i="25"/>
  <c r="T398" i="25" s="1"/>
  <c r="S398" i="25"/>
  <c r="R398" i="25"/>
  <c r="Q398" i="25"/>
  <c r="G398" i="25"/>
  <c r="F398" i="25"/>
  <c r="D398" i="25"/>
  <c r="B398" i="25"/>
  <c r="AG397" i="25"/>
  <c r="AH397" i="25" s="1"/>
  <c r="U397" i="25"/>
  <c r="S397" i="25"/>
  <c r="R397" i="25"/>
  <c r="Q397" i="25"/>
  <c r="G397" i="25"/>
  <c r="T397" i="25" s="1"/>
  <c r="F397" i="25"/>
  <c r="D397" i="25"/>
  <c r="B397" i="25"/>
  <c r="AH396" i="25"/>
  <c r="AG396" i="25"/>
  <c r="U396" i="25"/>
  <c r="T396" i="25" s="1"/>
  <c r="S396" i="25"/>
  <c r="R396" i="25"/>
  <c r="Q396" i="25"/>
  <c r="G396" i="25"/>
  <c r="F396" i="25"/>
  <c r="D396" i="25"/>
  <c r="B396" i="25"/>
  <c r="AG395" i="25"/>
  <c r="AH395" i="25" s="1"/>
  <c r="U395" i="25"/>
  <c r="S395" i="25"/>
  <c r="R395" i="25"/>
  <c r="Q395" i="25"/>
  <c r="G395" i="25"/>
  <c r="T395" i="25" s="1"/>
  <c r="F395" i="25"/>
  <c r="D395" i="25"/>
  <c r="B395" i="25"/>
  <c r="AH394" i="25"/>
  <c r="AG394" i="25"/>
  <c r="U394" i="25"/>
  <c r="T394" i="25" s="1"/>
  <c r="S394" i="25"/>
  <c r="R394" i="25"/>
  <c r="Q394" i="25"/>
  <c r="G394" i="25"/>
  <c r="F394" i="25"/>
  <c r="D394" i="25"/>
  <c r="B394" i="25"/>
  <c r="AG393" i="25"/>
  <c r="AH393" i="25" s="1"/>
  <c r="U393" i="25"/>
  <c r="S393" i="25"/>
  <c r="R393" i="25"/>
  <c r="Q393" i="25"/>
  <c r="G393" i="25"/>
  <c r="T393" i="25" s="1"/>
  <c r="F393" i="25"/>
  <c r="D393" i="25"/>
  <c r="B393" i="25"/>
  <c r="AH392" i="25"/>
  <c r="AG392" i="25"/>
  <c r="U392" i="25"/>
  <c r="T392" i="25" s="1"/>
  <c r="S392" i="25"/>
  <c r="R392" i="25"/>
  <c r="Q392" i="25"/>
  <c r="G392" i="25"/>
  <c r="F392" i="25"/>
  <c r="D392" i="25"/>
  <c r="B392" i="25"/>
  <c r="AG391" i="25"/>
  <c r="AH391" i="25" s="1"/>
  <c r="U391" i="25"/>
  <c r="S391" i="25"/>
  <c r="R391" i="25"/>
  <c r="Q391" i="25"/>
  <c r="G391" i="25"/>
  <c r="T391" i="25" s="1"/>
  <c r="F391" i="25"/>
  <c r="D391" i="25"/>
  <c r="B391" i="25"/>
  <c r="AH390" i="25"/>
  <c r="AG390" i="25"/>
  <c r="U390" i="25"/>
  <c r="T390" i="25" s="1"/>
  <c r="S390" i="25"/>
  <c r="R390" i="25"/>
  <c r="Q390" i="25"/>
  <c r="G390" i="25"/>
  <c r="F390" i="25"/>
  <c r="D390" i="25"/>
  <c r="B390" i="25"/>
  <c r="AG389" i="25"/>
  <c r="AH389" i="25" s="1"/>
  <c r="U389" i="25"/>
  <c r="S389" i="25"/>
  <c r="R389" i="25"/>
  <c r="Q389" i="25"/>
  <c r="G389" i="25"/>
  <c r="T389" i="25" s="1"/>
  <c r="F389" i="25"/>
  <c r="D389" i="25"/>
  <c r="B389" i="25"/>
  <c r="AH388" i="25"/>
  <c r="AG388" i="25"/>
  <c r="U388" i="25"/>
  <c r="T388" i="25" s="1"/>
  <c r="S388" i="25"/>
  <c r="R388" i="25"/>
  <c r="Q388" i="25"/>
  <c r="G388" i="25"/>
  <c r="F388" i="25"/>
  <c r="D388" i="25"/>
  <c r="B388" i="25"/>
  <c r="AG387" i="25"/>
  <c r="AH387" i="25" s="1"/>
  <c r="U387" i="25"/>
  <c r="S387" i="25"/>
  <c r="R387" i="25"/>
  <c r="Q387" i="25"/>
  <c r="G387" i="25"/>
  <c r="T387" i="25" s="1"/>
  <c r="F387" i="25"/>
  <c r="D387" i="25"/>
  <c r="B387" i="25"/>
  <c r="AH386" i="25"/>
  <c r="AG386" i="25"/>
  <c r="U386" i="25"/>
  <c r="T386" i="25" s="1"/>
  <c r="S386" i="25"/>
  <c r="R386" i="25"/>
  <c r="Q386" i="25"/>
  <c r="G386" i="25"/>
  <c r="F386" i="25"/>
  <c r="D386" i="25"/>
  <c r="B386" i="25"/>
  <c r="AG385" i="25"/>
  <c r="AH385" i="25" s="1"/>
  <c r="U385" i="25"/>
  <c r="S385" i="25"/>
  <c r="R385" i="25"/>
  <c r="Q385" i="25"/>
  <c r="G385" i="25"/>
  <c r="T385" i="25" s="1"/>
  <c r="F385" i="25"/>
  <c r="D385" i="25"/>
  <c r="B385" i="25"/>
  <c r="AH384" i="25"/>
  <c r="AG384" i="25"/>
  <c r="U384" i="25"/>
  <c r="T384" i="25" s="1"/>
  <c r="S384" i="25"/>
  <c r="R384" i="25"/>
  <c r="Q384" i="25"/>
  <c r="G384" i="25"/>
  <c r="F384" i="25"/>
  <c r="D384" i="25"/>
  <c r="B384" i="25"/>
  <c r="AG383" i="25"/>
  <c r="AH383" i="25" s="1"/>
  <c r="U383" i="25"/>
  <c r="S383" i="25"/>
  <c r="R383" i="25"/>
  <c r="Q383" i="25"/>
  <c r="G383" i="25"/>
  <c r="T383" i="25" s="1"/>
  <c r="F383" i="25"/>
  <c r="D383" i="25"/>
  <c r="B383" i="25"/>
  <c r="AH382" i="25"/>
  <c r="AG382" i="25"/>
  <c r="U382" i="25"/>
  <c r="T382" i="25" s="1"/>
  <c r="S382" i="25"/>
  <c r="R382" i="25"/>
  <c r="Q382" i="25"/>
  <c r="G382" i="25"/>
  <c r="F382" i="25"/>
  <c r="D382" i="25"/>
  <c r="B382" i="25"/>
  <c r="AG381" i="25"/>
  <c r="AH381" i="25" s="1"/>
  <c r="U381" i="25"/>
  <c r="S381" i="25"/>
  <c r="R381" i="25"/>
  <c r="Q381" i="25"/>
  <c r="G381" i="25"/>
  <c r="T381" i="25" s="1"/>
  <c r="F381" i="25"/>
  <c r="D381" i="25"/>
  <c r="B381" i="25"/>
  <c r="AH380" i="25"/>
  <c r="AG380" i="25"/>
  <c r="U380" i="25"/>
  <c r="T380" i="25" s="1"/>
  <c r="S380" i="25"/>
  <c r="R380" i="25"/>
  <c r="Q380" i="25"/>
  <c r="G380" i="25"/>
  <c r="F380" i="25"/>
  <c r="D380" i="25"/>
  <c r="B380" i="25"/>
  <c r="AG379" i="25"/>
  <c r="AH379" i="25" s="1"/>
  <c r="U379" i="25"/>
  <c r="S379" i="25"/>
  <c r="R379" i="25"/>
  <c r="Q379" i="25"/>
  <c r="G379" i="25"/>
  <c r="T379" i="25" s="1"/>
  <c r="F379" i="25"/>
  <c r="D379" i="25"/>
  <c r="B379" i="25"/>
  <c r="AH378" i="25"/>
  <c r="AG378" i="25"/>
  <c r="U378" i="25"/>
  <c r="T378" i="25" s="1"/>
  <c r="S378" i="25"/>
  <c r="R378" i="25"/>
  <c r="Q378" i="25"/>
  <c r="G378" i="25"/>
  <c r="F378" i="25"/>
  <c r="D378" i="25"/>
  <c r="B378" i="25"/>
  <c r="AG377" i="25"/>
  <c r="AH377" i="25" s="1"/>
  <c r="U377" i="25"/>
  <c r="S377" i="25"/>
  <c r="R377" i="25"/>
  <c r="Q377" i="25"/>
  <c r="G377" i="25"/>
  <c r="T377" i="25" s="1"/>
  <c r="F377" i="25"/>
  <c r="D377" i="25"/>
  <c r="B377" i="25"/>
  <c r="AH376" i="25"/>
  <c r="AG376" i="25"/>
  <c r="U376" i="25"/>
  <c r="T376" i="25" s="1"/>
  <c r="S376" i="25"/>
  <c r="R376" i="25"/>
  <c r="Q376" i="25"/>
  <c r="G376" i="25"/>
  <c r="F376" i="25"/>
  <c r="D376" i="25"/>
  <c r="B376" i="25"/>
  <c r="AG375" i="25"/>
  <c r="AH375" i="25" s="1"/>
  <c r="U375" i="25"/>
  <c r="S375" i="25"/>
  <c r="R375" i="25"/>
  <c r="Q375" i="25"/>
  <c r="G375" i="25"/>
  <c r="T375" i="25" s="1"/>
  <c r="F375" i="25"/>
  <c r="D375" i="25"/>
  <c r="B375" i="25"/>
  <c r="AH374" i="25"/>
  <c r="AG374" i="25"/>
  <c r="U374" i="25"/>
  <c r="T374" i="25" s="1"/>
  <c r="S374" i="25"/>
  <c r="R374" i="25"/>
  <c r="Q374" i="25"/>
  <c r="G374" i="25"/>
  <c r="F374" i="25"/>
  <c r="D374" i="25"/>
  <c r="B374" i="25"/>
  <c r="AG373" i="25"/>
  <c r="AH373" i="25" s="1"/>
  <c r="U373" i="25"/>
  <c r="S373" i="25"/>
  <c r="R373" i="25"/>
  <c r="Q373" i="25"/>
  <c r="G373" i="25"/>
  <c r="T373" i="25" s="1"/>
  <c r="F373" i="25"/>
  <c r="D373" i="25"/>
  <c r="B373" i="25"/>
  <c r="AH372" i="25"/>
  <c r="AG372" i="25"/>
  <c r="U372" i="25"/>
  <c r="T372" i="25" s="1"/>
  <c r="S372" i="25"/>
  <c r="R372" i="25"/>
  <c r="Q372" i="25"/>
  <c r="G372" i="25"/>
  <c r="F372" i="25"/>
  <c r="D372" i="25"/>
  <c r="B372" i="25"/>
  <c r="AG371" i="25"/>
  <c r="AH371" i="25" s="1"/>
  <c r="U371" i="25"/>
  <c r="S371" i="25"/>
  <c r="R371" i="25"/>
  <c r="Q371" i="25"/>
  <c r="G371" i="25"/>
  <c r="T371" i="25" s="1"/>
  <c r="F371" i="25"/>
  <c r="D371" i="25"/>
  <c r="B371" i="25"/>
  <c r="AH370" i="25"/>
  <c r="AG370" i="25"/>
  <c r="U370" i="25"/>
  <c r="T370" i="25" s="1"/>
  <c r="S370" i="25"/>
  <c r="R370" i="25"/>
  <c r="Q370" i="25"/>
  <c r="G370" i="25"/>
  <c r="F370" i="25"/>
  <c r="D370" i="25"/>
  <c r="B370" i="25"/>
  <c r="AG369" i="25"/>
  <c r="AH369" i="25" s="1"/>
  <c r="U369" i="25"/>
  <c r="S369" i="25"/>
  <c r="R369" i="25"/>
  <c r="Q369" i="25"/>
  <c r="G369" i="25"/>
  <c r="T369" i="25" s="1"/>
  <c r="F369" i="25"/>
  <c r="D369" i="25"/>
  <c r="B369" i="25"/>
  <c r="AH368" i="25"/>
  <c r="AG368" i="25"/>
  <c r="U368" i="25"/>
  <c r="T368" i="25" s="1"/>
  <c r="S368" i="25"/>
  <c r="R368" i="25"/>
  <c r="Q368" i="25"/>
  <c r="G368" i="25"/>
  <c r="F368" i="25"/>
  <c r="D368" i="25"/>
  <c r="B368" i="25"/>
  <c r="AG367" i="25"/>
  <c r="AH367" i="25" s="1"/>
  <c r="U367" i="25"/>
  <c r="S367" i="25"/>
  <c r="R367" i="25"/>
  <c r="Q367" i="25"/>
  <c r="G367" i="25"/>
  <c r="T367" i="25" s="1"/>
  <c r="F367" i="25"/>
  <c r="D367" i="25"/>
  <c r="B367" i="25"/>
  <c r="AH366" i="25"/>
  <c r="AG366" i="25"/>
  <c r="U366" i="25"/>
  <c r="T366" i="25" s="1"/>
  <c r="S366" i="25"/>
  <c r="R366" i="25"/>
  <c r="Q366" i="25"/>
  <c r="G366" i="25"/>
  <c r="F366" i="25"/>
  <c r="D366" i="25"/>
  <c r="B366" i="25"/>
  <c r="AG365" i="25"/>
  <c r="AH365" i="25" s="1"/>
  <c r="U365" i="25"/>
  <c r="S365" i="25"/>
  <c r="R365" i="25"/>
  <c r="Q365" i="25"/>
  <c r="G365" i="25"/>
  <c r="T365" i="25" s="1"/>
  <c r="F365" i="25"/>
  <c r="D365" i="25"/>
  <c r="B365" i="25"/>
  <c r="AH364" i="25"/>
  <c r="AG364" i="25"/>
  <c r="U364" i="25"/>
  <c r="T364" i="25" s="1"/>
  <c r="S364" i="25"/>
  <c r="R364" i="25"/>
  <c r="Q364" i="25"/>
  <c r="G364" i="25"/>
  <c r="F364" i="25"/>
  <c r="D364" i="25"/>
  <c r="B364" i="25"/>
  <c r="AG363" i="25"/>
  <c r="AH363" i="25" s="1"/>
  <c r="U363" i="25"/>
  <c r="S363" i="25"/>
  <c r="R363" i="25"/>
  <c r="Q363" i="25"/>
  <c r="G363" i="25"/>
  <c r="T363" i="25" s="1"/>
  <c r="F363" i="25"/>
  <c r="D363" i="25"/>
  <c r="B363" i="25"/>
  <c r="AH362" i="25"/>
  <c r="AG362" i="25"/>
  <c r="U362" i="25"/>
  <c r="T362" i="25" s="1"/>
  <c r="S362" i="25"/>
  <c r="R362" i="25"/>
  <c r="Q362" i="25"/>
  <c r="G362" i="25"/>
  <c r="F362" i="25"/>
  <c r="D362" i="25"/>
  <c r="B362" i="25"/>
  <c r="AG361" i="25"/>
  <c r="AH361" i="25" s="1"/>
  <c r="U361" i="25"/>
  <c r="S361" i="25"/>
  <c r="R361" i="25"/>
  <c r="Q361" i="25"/>
  <c r="G361" i="25"/>
  <c r="T361" i="25" s="1"/>
  <c r="F361" i="25"/>
  <c r="D361" i="25"/>
  <c r="B361" i="25"/>
  <c r="AH360" i="25"/>
  <c r="AG360" i="25"/>
  <c r="U360" i="25"/>
  <c r="T360" i="25" s="1"/>
  <c r="S360" i="25"/>
  <c r="R360" i="25"/>
  <c r="Q360" i="25"/>
  <c r="G360" i="25"/>
  <c r="F360" i="25"/>
  <c r="D360" i="25"/>
  <c r="B360" i="25"/>
  <c r="AG359" i="25"/>
  <c r="AH359" i="25" s="1"/>
  <c r="U359" i="25"/>
  <c r="S359" i="25"/>
  <c r="R359" i="25"/>
  <c r="Q359" i="25"/>
  <c r="G359" i="25"/>
  <c r="T359" i="25" s="1"/>
  <c r="F359" i="25"/>
  <c r="D359" i="25"/>
  <c r="B359" i="25"/>
  <c r="AH358" i="25"/>
  <c r="AG358" i="25"/>
  <c r="U358" i="25"/>
  <c r="T358" i="25" s="1"/>
  <c r="S358" i="25"/>
  <c r="R358" i="25"/>
  <c r="Q358" i="25"/>
  <c r="G358" i="25"/>
  <c r="F358" i="25"/>
  <c r="D358" i="25"/>
  <c r="B358" i="25"/>
  <c r="AG357" i="25"/>
  <c r="AH357" i="25" s="1"/>
  <c r="U357" i="25"/>
  <c r="S357" i="25"/>
  <c r="R357" i="25"/>
  <c r="Q357" i="25"/>
  <c r="G357" i="25"/>
  <c r="T357" i="25" s="1"/>
  <c r="F357" i="25"/>
  <c r="D357" i="25"/>
  <c r="B357" i="25"/>
  <c r="AH356" i="25"/>
  <c r="AG356" i="25"/>
  <c r="U356" i="25"/>
  <c r="T356" i="25" s="1"/>
  <c r="S356" i="25"/>
  <c r="R356" i="25"/>
  <c r="Q356" i="25"/>
  <c r="G356" i="25"/>
  <c r="F356" i="25"/>
  <c r="D356" i="25"/>
  <c r="B356" i="25"/>
  <c r="AG355" i="25"/>
  <c r="AH355" i="25" s="1"/>
  <c r="U355" i="25"/>
  <c r="S355" i="25"/>
  <c r="R355" i="25"/>
  <c r="Q355" i="25"/>
  <c r="G355" i="25"/>
  <c r="T355" i="25" s="1"/>
  <c r="F355" i="25"/>
  <c r="D355" i="25"/>
  <c r="B355" i="25"/>
  <c r="AH354" i="25"/>
  <c r="AG354" i="25"/>
  <c r="U354" i="25"/>
  <c r="T354" i="25" s="1"/>
  <c r="S354" i="25"/>
  <c r="R354" i="25"/>
  <c r="Q354" i="25"/>
  <c r="G354" i="25"/>
  <c r="F354" i="25"/>
  <c r="D354" i="25"/>
  <c r="B354" i="25"/>
  <c r="AG353" i="25"/>
  <c r="AH353" i="25" s="1"/>
  <c r="U353" i="25"/>
  <c r="S353" i="25"/>
  <c r="R353" i="25"/>
  <c r="Q353" i="25"/>
  <c r="G353" i="25"/>
  <c r="T353" i="25" s="1"/>
  <c r="F353" i="25"/>
  <c r="D353" i="25"/>
  <c r="B353" i="25"/>
  <c r="AH352" i="25"/>
  <c r="AG352" i="25"/>
  <c r="U352" i="25"/>
  <c r="T352" i="25" s="1"/>
  <c r="S352" i="25"/>
  <c r="R352" i="25"/>
  <c r="Q352" i="25"/>
  <c r="G352" i="25"/>
  <c r="F352" i="25"/>
  <c r="D352" i="25"/>
  <c r="B352" i="25"/>
  <c r="AG351" i="25"/>
  <c r="AH351" i="25" s="1"/>
  <c r="U351" i="25"/>
  <c r="S351" i="25"/>
  <c r="R351" i="25"/>
  <c r="Q351" i="25"/>
  <c r="G351" i="25"/>
  <c r="T351" i="25" s="1"/>
  <c r="F351" i="25"/>
  <c r="D351" i="25"/>
  <c r="B351" i="25"/>
  <c r="AH350" i="25"/>
  <c r="AG350" i="25"/>
  <c r="U350" i="25"/>
  <c r="T350" i="25" s="1"/>
  <c r="S350" i="25"/>
  <c r="R350" i="25"/>
  <c r="Q350" i="25"/>
  <c r="G350" i="25"/>
  <c r="F350" i="25"/>
  <c r="D350" i="25"/>
  <c r="B350" i="25"/>
  <c r="AG349" i="25"/>
  <c r="AH349" i="25" s="1"/>
  <c r="U349" i="25"/>
  <c r="S349" i="25"/>
  <c r="R349" i="25"/>
  <c r="Q349" i="25"/>
  <c r="G349" i="25"/>
  <c r="T349" i="25" s="1"/>
  <c r="F349" i="25"/>
  <c r="D349" i="25"/>
  <c r="B349" i="25"/>
  <c r="AH348" i="25"/>
  <c r="AG348" i="25"/>
  <c r="U348" i="25"/>
  <c r="T348" i="25" s="1"/>
  <c r="S348" i="25"/>
  <c r="R348" i="25"/>
  <c r="Q348" i="25"/>
  <c r="G348" i="25"/>
  <c r="F348" i="25"/>
  <c r="D348" i="25"/>
  <c r="B348" i="25"/>
  <c r="AG347" i="25"/>
  <c r="AH347" i="25" s="1"/>
  <c r="U347" i="25"/>
  <c r="S347" i="25"/>
  <c r="R347" i="25"/>
  <c r="Q347" i="25"/>
  <c r="G347" i="25"/>
  <c r="T347" i="25" s="1"/>
  <c r="F347" i="25"/>
  <c r="D347" i="25"/>
  <c r="B347" i="25"/>
  <c r="AH346" i="25"/>
  <c r="AG346" i="25"/>
  <c r="U346" i="25"/>
  <c r="T346" i="25" s="1"/>
  <c r="S346" i="25"/>
  <c r="R346" i="25"/>
  <c r="Q346" i="25"/>
  <c r="G346" i="25"/>
  <c r="F346" i="25"/>
  <c r="D346" i="25"/>
  <c r="B346" i="25"/>
  <c r="AG345" i="25"/>
  <c r="AH345" i="25" s="1"/>
  <c r="U345" i="25"/>
  <c r="S345" i="25"/>
  <c r="R345" i="25"/>
  <c r="Q345" i="25"/>
  <c r="G345" i="25"/>
  <c r="T345" i="25" s="1"/>
  <c r="F345" i="25"/>
  <c r="D345" i="25"/>
  <c r="B345" i="25"/>
  <c r="AH344" i="25"/>
  <c r="AG344" i="25"/>
  <c r="U344" i="25"/>
  <c r="T344" i="25" s="1"/>
  <c r="S344" i="25"/>
  <c r="R344" i="25"/>
  <c r="Q344" i="25"/>
  <c r="G344" i="25"/>
  <c r="F344" i="25"/>
  <c r="D344" i="25"/>
  <c r="B344" i="25"/>
  <c r="AG343" i="25"/>
  <c r="AH343" i="25" s="1"/>
  <c r="U343" i="25"/>
  <c r="S343" i="25"/>
  <c r="R343" i="25"/>
  <c r="Q343" i="25"/>
  <c r="G343" i="25"/>
  <c r="T343" i="25" s="1"/>
  <c r="F343" i="25"/>
  <c r="D343" i="25"/>
  <c r="B343" i="25"/>
  <c r="AH342" i="25"/>
  <c r="AG342" i="25"/>
  <c r="U342" i="25"/>
  <c r="T342" i="25" s="1"/>
  <c r="S342" i="25"/>
  <c r="R342" i="25"/>
  <c r="Q342" i="25"/>
  <c r="G342" i="25"/>
  <c r="F342" i="25"/>
  <c r="D342" i="25"/>
  <c r="B342" i="25"/>
  <c r="AG341" i="25"/>
  <c r="AH341" i="25" s="1"/>
  <c r="U341" i="25"/>
  <c r="S341" i="25"/>
  <c r="R341" i="25"/>
  <c r="Q341" i="25"/>
  <c r="G341" i="25"/>
  <c r="T341" i="25" s="1"/>
  <c r="F341" i="25"/>
  <c r="D341" i="25"/>
  <c r="B341" i="25"/>
  <c r="AH340" i="25"/>
  <c r="AG340" i="25"/>
  <c r="U340" i="25"/>
  <c r="T340" i="25" s="1"/>
  <c r="S340" i="25"/>
  <c r="R340" i="25"/>
  <c r="Q340" i="25"/>
  <c r="G340" i="25"/>
  <c r="F340" i="25"/>
  <c r="D340" i="25"/>
  <c r="B340" i="25"/>
  <c r="AG339" i="25"/>
  <c r="AH339" i="25" s="1"/>
  <c r="U339" i="25"/>
  <c r="S339" i="25"/>
  <c r="R339" i="25"/>
  <c r="Q339" i="25"/>
  <c r="G339" i="25"/>
  <c r="T339" i="25" s="1"/>
  <c r="F339" i="25"/>
  <c r="D339" i="25"/>
  <c r="B339" i="25"/>
  <c r="AH338" i="25"/>
  <c r="AG338" i="25"/>
  <c r="U338" i="25"/>
  <c r="T338" i="25" s="1"/>
  <c r="S338" i="25"/>
  <c r="R338" i="25"/>
  <c r="Q338" i="25"/>
  <c r="G338" i="25"/>
  <c r="F338" i="25"/>
  <c r="D338" i="25"/>
  <c r="B338" i="25"/>
  <c r="AG337" i="25"/>
  <c r="AH337" i="25" s="1"/>
  <c r="U337" i="25"/>
  <c r="S337" i="25"/>
  <c r="R337" i="25"/>
  <c r="Q337" i="25"/>
  <c r="G337" i="25"/>
  <c r="T337" i="25" s="1"/>
  <c r="F337" i="25"/>
  <c r="D337" i="25"/>
  <c r="B337" i="25"/>
  <c r="AH336" i="25"/>
  <c r="AG336" i="25"/>
  <c r="U336" i="25"/>
  <c r="T336" i="25" s="1"/>
  <c r="S336" i="25"/>
  <c r="R336" i="25"/>
  <c r="Q336" i="25"/>
  <c r="G336" i="25"/>
  <c r="F336" i="25"/>
  <c r="D336" i="25"/>
  <c r="B336" i="25"/>
  <c r="AG335" i="25"/>
  <c r="AH335" i="25" s="1"/>
  <c r="U335" i="25"/>
  <c r="S335" i="25"/>
  <c r="R335" i="25"/>
  <c r="Q335" i="25"/>
  <c r="G335" i="25"/>
  <c r="T335" i="25" s="1"/>
  <c r="F335" i="25"/>
  <c r="D335" i="25"/>
  <c r="B335" i="25"/>
  <c r="AH334" i="25"/>
  <c r="AG334" i="25"/>
  <c r="U334" i="25"/>
  <c r="T334" i="25" s="1"/>
  <c r="S334" i="25"/>
  <c r="R334" i="25"/>
  <c r="Q334" i="25"/>
  <c r="G334" i="25"/>
  <c r="F334" i="25"/>
  <c r="D334" i="25"/>
  <c r="B334" i="25"/>
  <c r="AG333" i="25"/>
  <c r="AH333" i="25" s="1"/>
  <c r="U333" i="25"/>
  <c r="S333" i="25"/>
  <c r="R333" i="25"/>
  <c r="Q333" i="25"/>
  <c r="G333" i="25"/>
  <c r="T333" i="25" s="1"/>
  <c r="F333" i="25"/>
  <c r="D333" i="25"/>
  <c r="B333" i="25"/>
  <c r="AH332" i="25"/>
  <c r="AG332" i="25"/>
  <c r="U332" i="25"/>
  <c r="T332" i="25" s="1"/>
  <c r="S332" i="25"/>
  <c r="R332" i="25"/>
  <c r="Q332" i="25"/>
  <c r="G332" i="25"/>
  <c r="F332" i="25"/>
  <c r="D332" i="25"/>
  <c r="B332" i="25"/>
  <c r="AG331" i="25"/>
  <c r="AH331" i="25" s="1"/>
  <c r="U331" i="25"/>
  <c r="S331" i="25"/>
  <c r="R331" i="25"/>
  <c r="Q331" i="25"/>
  <c r="G331" i="25"/>
  <c r="T331" i="25" s="1"/>
  <c r="F331" i="25"/>
  <c r="D331" i="25"/>
  <c r="B331" i="25"/>
  <c r="AH330" i="25"/>
  <c r="AG330" i="25"/>
  <c r="U330" i="25"/>
  <c r="T330" i="25" s="1"/>
  <c r="S330" i="25"/>
  <c r="R330" i="25"/>
  <c r="Q330" i="25"/>
  <c r="G330" i="25"/>
  <c r="F330" i="25"/>
  <c r="D330" i="25"/>
  <c r="B330" i="25"/>
  <c r="AG329" i="25"/>
  <c r="AH329" i="25" s="1"/>
  <c r="U329" i="25"/>
  <c r="S329" i="25"/>
  <c r="R329" i="25"/>
  <c r="Q329" i="25"/>
  <c r="G329" i="25"/>
  <c r="T329" i="25" s="1"/>
  <c r="F329" i="25"/>
  <c r="D329" i="25"/>
  <c r="B329" i="25"/>
  <c r="AH328" i="25"/>
  <c r="AG328" i="25"/>
  <c r="U328" i="25"/>
  <c r="T328" i="25" s="1"/>
  <c r="S328" i="25"/>
  <c r="R328" i="25"/>
  <c r="Q328" i="25"/>
  <c r="G328" i="25"/>
  <c r="F328" i="25"/>
  <c r="D328" i="25"/>
  <c r="B328" i="25"/>
  <c r="AG327" i="25"/>
  <c r="AH327" i="25" s="1"/>
  <c r="U327" i="25"/>
  <c r="S327" i="25"/>
  <c r="R327" i="25"/>
  <c r="Q327" i="25"/>
  <c r="G327" i="25"/>
  <c r="T327" i="25" s="1"/>
  <c r="F327" i="25"/>
  <c r="D327" i="25"/>
  <c r="B327" i="25"/>
  <c r="AH326" i="25"/>
  <c r="AG326" i="25"/>
  <c r="U326" i="25"/>
  <c r="T326" i="25" s="1"/>
  <c r="S326" i="25"/>
  <c r="R326" i="25"/>
  <c r="Q326" i="25"/>
  <c r="G326" i="25"/>
  <c r="F326" i="25"/>
  <c r="D326" i="25"/>
  <c r="B326" i="25"/>
  <c r="AG325" i="25"/>
  <c r="AH325" i="25" s="1"/>
  <c r="U325" i="25"/>
  <c r="S325" i="25"/>
  <c r="R325" i="25"/>
  <c r="Q325" i="25"/>
  <c r="G325" i="25"/>
  <c r="T325" i="25" s="1"/>
  <c r="F325" i="25"/>
  <c r="D325" i="25"/>
  <c r="B325" i="25"/>
  <c r="AH324" i="25"/>
  <c r="AG324" i="25"/>
  <c r="U324" i="25"/>
  <c r="T324" i="25" s="1"/>
  <c r="S324" i="25"/>
  <c r="R324" i="25"/>
  <c r="Q324" i="25"/>
  <c r="G324" i="25"/>
  <c r="F324" i="25"/>
  <c r="D324" i="25"/>
  <c r="B324" i="25"/>
  <c r="AG323" i="25"/>
  <c r="AH323" i="25" s="1"/>
  <c r="U323" i="25"/>
  <c r="S323" i="25"/>
  <c r="R323" i="25"/>
  <c r="Q323" i="25"/>
  <c r="G323" i="25"/>
  <c r="T323" i="25" s="1"/>
  <c r="F323" i="25"/>
  <c r="D323" i="25"/>
  <c r="B323" i="25"/>
  <c r="AH322" i="25"/>
  <c r="AG322" i="25"/>
  <c r="U322" i="25"/>
  <c r="T322" i="25" s="1"/>
  <c r="S322" i="25"/>
  <c r="R322" i="25"/>
  <c r="Q322" i="25"/>
  <c r="G322" i="25"/>
  <c r="F322" i="25"/>
  <c r="D322" i="25"/>
  <c r="B322" i="25"/>
  <c r="AG321" i="25"/>
  <c r="AH321" i="25" s="1"/>
  <c r="U321" i="25"/>
  <c r="S321" i="25"/>
  <c r="R321" i="25"/>
  <c r="Q321" i="25"/>
  <c r="G321" i="25"/>
  <c r="T321" i="25" s="1"/>
  <c r="F321" i="25"/>
  <c r="D321" i="25"/>
  <c r="B321" i="25"/>
  <c r="AH320" i="25"/>
  <c r="AG320" i="25"/>
  <c r="U320" i="25"/>
  <c r="T320" i="25" s="1"/>
  <c r="S320" i="25"/>
  <c r="R320" i="25"/>
  <c r="Q320" i="25"/>
  <c r="G320" i="25"/>
  <c r="F320" i="25"/>
  <c r="D320" i="25"/>
  <c r="B320" i="25"/>
  <c r="AG319" i="25"/>
  <c r="AH319" i="25" s="1"/>
  <c r="U319" i="25"/>
  <c r="S319" i="25"/>
  <c r="R319" i="25"/>
  <c r="Q319" i="25"/>
  <c r="G319" i="25"/>
  <c r="T319" i="25" s="1"/>
  <c r="F319" i="25"/>
  <c r="D319" i="25"/>
  <c r="B319" i="25"/>
  <c r="AH318" i="25"/>
  <c r="AG318" i="25"/>
  <c r="U318" i="25"/>
  <c r="T318" i="25" s="1"/>
  <c r="S318" i="25"/>
  <c r="R318" i="25"/>
  <c r="Q318" i="25"/>
  <c r="G318" i="25"/>
  <c r="F318" i="25"/>
  <c r="D318" i="25"/>
  <c r="B318" i="25"/>
  <c r="AG317" i="25"/>
  <c r="AH317" i="25" s="1"/>
  <c r="U317" i="25"/>
  <c r="S317" i="25"/>
  <c r="R317" i="25"/>
  <c r="Q317" i="25"/>
  <c r="G317" i="25"/>
  <c r="T317" i="25" s="1"/>
  <c r="F317" i="25"/>
  <c r="D317" i="25"/>
  <c r="B317" i="25"/>
  <c r="AH316" i="25"/>
  <c r="AG316" i="25"/>
  <c r="U316" i="25"/>
  <c r="T316" i="25" s="1"/>
  <c r="S316" i="25"/>
  <c r="R316" i="25"/>
  <c r="Q316" i="25"/>
  <c r="G316" i="25"/>
  <c r="F316" i="25"/>
  <c r="D316" i="25"/>
  <c r="B316" i="25"/>
  <c r="AG315" i="25"/>
  <c r="AH315" i="25" s="1"/>
  <c r="U315" i="25"/>
  <c r="S315" i="25"/>
  <c r="R315" i="25"/>
  <c r="Q315" i="25"/>
  <c r="G315" i="25"/>
  <c r="T315" i="25" s="1"/>
  <c r="F315" i="25"/>
  <c r="D315" i="25"/>
  <c r="B315" i="25"/>
  <c r="AH314" i="25"/>
  <c r="AG314" i="25"/>
  <c r="U314" i="25"/>
  <c r="T314" i="25" s="1"/>
  <c r="S314" i="25"/>
  <c r="R314" i="25"/>
  <c r="Q314" i="25"/>
  <c r="G314" i="25"/>
  <c r="F314" i="25"/>
  <c r="D314" i="25"/>
  <c r="B314" i="25"/>
  <c r="AG313" i="25"/>
  <c r="AH313" i="25" s="1"/>
  <c r="U313" i="25"/>
  <c r="S313" i="25"/>
  <c r="R313" i="25"/>
  <c r="Q313" i="25"/>
  <c r="G313" i="25"/>
  <c r="T313" i="25" s="1"/>
  <c r="F313" i="25"/>
  <c r="D313" i="25"/>
  <c r="B313" i="25"/>
  <c r="AH312" i="25"/>
  <c r="AG312" i="25"/>
  <c r="U312" i="25"/>
  <c r="T312" i="25" s="1"/>
  <c r="S312" i="25"/>
  <c r="R312" i="25"/>
  <c r="Q312" i="25"/>
  <c r="G312" i="25"/>
  <c r="F312" i="25"/>
  <c r="D312" i="25"/>
  <c r="B312" i="25"/>
  <c r="AG311" i="25"/>
  <c r="AH311" i="25" s="1"/>
  <c r="U311" i="25"/>
  <c r="S311" i="25"/>
  <c r="R311" i="25"/>
  <c r="Q311" i="25"/>
  <c r="G311" i="25"/>
  <c r="T311" i="25" s="1"/>
  <c r="F311" i="25"/>
  <c r="D311" i="25"/>
  <c r="B311" i="25"/>
  <c r="AH310" i="25"/>
  <c r="AG310" i="25"/>
  <c r="U310" i="25"/>
  <c r="T310" i="25" s="1"/>
  <c r="S310" i="25"/>
  <c r="R310" i="25"/>
  <c r="Q310" i="25"/>
  <c r="G310" i="25"/>
  <c r="F310" i="25"/>
  <c r="D310" i="25"/>
  <c r="B310" i="25"/>
  <c r="AG309" i="25"/>
  <c r="AH309" i="25" s="1"/>
  <c r="U309" i="25"/>
  <c r="S309" i="25"/>
  <c r="R309" i="25"/>
  <c r="Q309" i="25"/>
  <c r="G309" i="25"/>
  <c r="T309" i="25" s="1"/>
  <c r="F309" i="25"/>
  <c r="D309" i="25"/>
  <c r="B309" i="25"/>
  <c r="AH308" i="25"/>
  <c r="AG308" i="25"/>
  <c r="U308" i="25"/>
  <c r="T308" i="25" s="1"/>
  <c r="S308" i="25"/>
  <c r="R308" i="25"/>
  <c r="Q308" i="25"/>
  <c r="G308" i="25"/>
  <c r="F308" i="25"/>
  <c r="D308" i="25"/>
  <c r="B308" i="25"/>
  <c r="AG307" i="25"/>
  <c r="AH307" i="25" s="1"/>
  <c r="U307" i="25"/>
  <c r="S307" i="25"/>
  <c r="R307" i="25"/>
  <c r="Q307" i="25"/>
  <c r="G307" i="25"/>
  <c r="T307" i="25" s="1"/>
  <c r="F307" i="25"/>
  <c r="D307" i="25"/>
  <c r="B307" i="25"/>
  <c r="AH306" i="25"/>
  <c r="AG306" i="25"/>
  <c r="U306" i="25"/>
  <c r="T306" i="25" s="1"/>
  <c r="S306" i="25"/>
  <c r="R306" i="25"/>
  <c r="Q306" i="25"/>
  <c r="G306" i="25"/>
  <c r="F306" i="25"/>
  <c r="D306" i="25"/>
  <c r="B306" i="25"/>
  <c r="AG305" i="25"/>
  <c r="AH305" i="25" s="1"/>
  <c r="U305" i="25"/>
  <c r="S305" i="25"/>
  <c r="R305" i="25"/>
  <c r="Q305" i="25"/>
  <c r="G305" i="25"/>
  <c r="T305" i="25" s="1"/>
  <c r="F305" i="25"/>
  <c r="D305" i="25"/>
  <c r="B305" i="25"/>
  <c r="AH304" i="25"/>
  <c r="AG304" i="25"/>
  <c r="U304" i="25"/>
  <c r="T304" i="25" s="1"/>
  <c r="S304" i="25"/>
  <c r="R304" i="25"/>
  <c r="Q304" i="25"/>
  <c r="G304" i="25"/>
  <c r="F304" i="25"/>
  <c r="D304" i="25"/>
  <c r="B304" i="25"/>
  <c r="AG303" i="25"/>
  <c r="AH303" i="25" s="1"/>
  <c r="U303" i="25"/>
  <c r="S303" i="25"/>
  <c r="R303" i="25"/>
  <c r="Q303" i="25"/>
  <c r="G303" i="25"/>
  <c r="T303" i="25" s="1"/>
  <c r="F303" i="25"/>
  <c r="D303" i="25"/>
  <c r="B303" i="25"/>
  <c r="AH302" i="25"/>
  <c r="AG302" i="25"/>
  <c r="U302" i="25"/>
  <c r="T302" i="25" s="1"/>
  <c r="S302" i="25"/>
  <c r="R302" i="25"/>
  <c r="Q302" i="25"/>
  <c r="G302" i="25"/>
  <c r="F302" i="25"/>
  <c r="D302" i="25"/>
  <c r="B302" i="25"/>
  <c r="AG301" i="25"/>
  <c r="AH301" i="25" s="1"/>
  <c r="U301" i="25"/>
  <c r="S301" i="25"/>
  <c r="R301" i="25"/>
  <c r="Q301" i="25"/>
  <c r="G301" i="25"/>
  <c r="T301" i="25" s="1"/>
  <c r="F301" i="25"/>
  <c r="D301" i="25"/>
  <c r="B301" i="25"/>
  <c r="AH300" i="25"/>
  <c r="AG300" i="25"/>
  <c r="U300" i="25"/>
  <c r="T300" i="25" s="1"/>
  <c r="S300" i="25"/>
  <c r="R300" i="25"/>
  <c r="Q300" i="25"/>
  <c r="G300" i="25"/>
  <c r="F300" i="25"/>
  <c r="D300" i="25"/>
  <c r="B300" i="25"/>
  <c r="AG299" i="25"/>
  <c r="AH299" i="25" s="1"/>
  <c r="U299" i="25"/>
  <c r="S299" i="25"/>
  <c r="R299" i="25"/>
  <c r="Q299" i="25"/>
  <c r="G299" i="25"/>
  <c r="T299" i="25" s="1"/>
  <c r="F299" i="25"/>
  <c r="D299" i="25"/>
  <c r="B299" i="25"/>
  <c r="AH298" i="25"/>
  <c r="AG298" i="25"/>
  <c r="U298" i="25"/>
  <c r="T298" i="25" s="1"/>
  <c r="S298" i="25"/>
  <c r="R298" i="25"/>
  <c r="Q298" i="25"/>
  <c r="G298" i="25"/>
  <c r="F298" i="25"/>
  <c r="D298" i="25"/>
  <c r="B298" i="25"/>
  <c r="AG297" i="25"/>
  <c r="AH297" i="25" s="1"/>
  <c r="U297" i="25"/>
  <c r="S297" i="25"/>
  <c r="R297" i="25"/>
  <c r="Q297" i="25"/>
  <c r="G297" i="25"/>
  <c r="T297" i="25" s="1"/>
  <c r="F297" i="25"/>
  <c r="D297" i="25"/>
  <c r="B297" i="25"/>
  <c r="AH296" i="25"/>
  <c r="AG296" i="25"/>
  <c r="U296" i="25"/>
  <c r="T296" i="25" s="1"/>
  <c r="S296" i="25"/>
  <c r="R296" i="25"/>
  <c r="Q296" i="25"/>
  <c r="G296" i="25"/>
  <c r="F296" i="25"/>
  <c r="D296" i="25"/>
  <c r="B296" i="25"/>
  <c r="AG295" i="25"/>
  <c r="AH295" i="25" s="1"/>
  <c r="U295" i="25"/>
  <c r="S295" i="25"/>
  <c r="R295" i="25"/>
  <c r="Q295" i="25"/>
  <c r="G295" i="25"/>
  <c r="T295" i="25" s="1"/>
  <c r="F295" i="25"/>
  <c r="D295" i="25"/>
  <c r="B295" i="25"/>
  <c r="AH294" i="25"/>
  <c r="AG294" i="25"/>
  <c r="U294" i="25"/>
  <c r="T294" i="25" s="1"/>
  <c r="S294" i="25"/>
  <c r="R294" i="25"/>
  <c r="Q294" i="25"/>
  <c r="G294" i="25"/>
  <c r="F294" i="25"/>
  <c r="D294" i="25"/>
  <c r="B294" i="25"/>
  <c r="AG293" i="25"/>
  <c r="AH293" i="25" s="1"/>
  <c r="U293" i="25"/>
  <c r="S293" i="25"/>
  <c r="R293" i="25"/>
  <c r="Q293" i="25"/>
  <c r="G293" i="25"/>
  <c r="T293" i="25" s="1"/>
  <c r="F293" i="25"/>
  <c r="D293" i="25"/>
  <c r="B293" i="25"/>
  <c r="AH292" i="25"/>
  <c r="AG292" i="25"/>
  <c r="U292" i="25"/>
  <c r="T292" i="25" s="1"/>
  <c r="S292" i="25"/>
  <c r="R292" i="25"/>
  <c r="Q292" i="25"/>
  <c r="G292" i="25"/>
  <c r="F292" i="25"/>
  <c r="D292" i="25"/>
  <c r="B292" i="25"/>
  <c r="AG291" i="25"/>
  <c r="AH291" i="25" s="1"/>
  <c r="U291" i="25"/>
  <c r="S291" i="25"/>
  <c r="R291" i="25"/>
  <c r="Q291" i="25"/>
  <c r="G291" i="25"/>
  <c r="T291" i="25" s="1"/>
  <c r="F291" i="25"/>
  <c r="D291" i="25"/>
  <c r="B291" i="25"/>
  <c r="AH290" i="25"/>
  <c r="AG290" i="25"/>
  <c r="U290" i="25"/>
  <c r="T290" i="25" s="1"/>
  <c r="S290" i="25"/>
  <c r="R290" i="25"/>
  <c r="Q290" i="25"/>
  <c r="G290" i="25"/>
  <c r="F290" i="25"/>
  <c r="D290" i="25"/>
  <c r="B290" i="25"/>
  <c r="AG289" i="25"/>
  <c r="AH289" i="25" s="1"/>
  <c r="U289" i="25"/>
  <c r="S289" i="25"/>
  <c r="R289" i="25"/>
  <c r="Q289" i="25"/>
  <c r="G289" i="25"/>
  <c r="T289" i="25" s="1"/>
  <c r="F289" i="25"/>
  <c r="D289" i="25"/>
  <c r="B289" i="25"/>
  <c r="AH288" i="25"/>
  <c r="AG288" i="25"/>
  <c r="U288" i="25"/>
  <c r="T288" i="25" s="1"/>
  <c r="S288" i="25"/>
  <c r="R288" i="25"/>
  <c r="Q288" i="25"/>
  <c r="G288" i="25"/>
  <c r="F288" i="25"/>
  <c r="D288" i="25"/>
  <c r="B288" i="25"/>
  <c r="AG287" i="25"/>
  <c r="AH287" i="25" s="1"/>
  <c r="U287" i="25"/>
  <c r="S287" i="25"/>
  <c r="R287" i="25"/>
  <c r="Q287" i="25"/>
  <c r="G287" i="25"/>
  <c r="T287" i="25" s="1"/>
  <c r="F287" i="25"/>
  <c r="D287" i="25"/>
  <c r="B287" i="25"/>
  <c r="AH286" i="25"/>
  <c r="AG286" i="25"/>
  <c r="U286" i="25"/>
  <c r="T286" i="25" s="1"/>
  <c r="S286" i="25"/>
  <c r="R286" i="25"/>
  <c r="Q286" i="25"/>
  <c r="G286" i="25"/>
  <c r="F286" i="25"/>
  <c r="D286" i="25"/>
  <c r="B286" i="25"/>
  <c r="AG285" i="25"/>
  <c r="AH285" i="25" s="1"/>
  <c r="U285" i="25"/>
  <c r="S285" i="25"/>
  <c r="R285" i="25"/>
  <c r="Q285" i="25"/>
  <c r="G285" i="25"/>
  <c r="T285" i="25" s="1"/>
  <c r="F285" i="25"/>
  <c r="D285" i="25"/>
  <c r="B285" i="25"/>
  <c r="AH284" i="25"/>
  <c r="AG284" i="25"/>
  <c r="U284" i="25"/>
  <c r="T284" i="25" s="1"/>
  <c r="S284" i="25"/>
  <c r="R284" i="25"/>
  <c r="Q284" i="25"/>
  <c r="G284" i="25"/>
  <c r="F284" i="25"/>
  <c r="D284" i="25"/>
  <c r="B284" i="25"/>
  <c r="AG283" i="25"/>
  <c r="AH283" i="25" s="1"/>
  <c r="U283" i="25"/>
  <c r="S283" i="25"/>
  <c r="R283" i="25"/>
  <c r="Q283" i="25"/>
  <c r="G283" i="25"/>
  <c r="T283" i="25" s="1"/>
  <c r="F283" i="25"/>
  <c r="D283" i="25"/>
  <c r="B283" i="25"/>
  <c r="AH282" i="25"/>
  <c r="AG282" i="25"/>
  <c r="U282" i="25"/>
  <c r="T282" i="25" s="1"/>
  <c r="S282" i="25"/>
  <c r="R282" i="25"/>
  <c r="Q282" i="25"/>
  <c r="G282" i="25"/>
  <c r="F282" i="25"/>
  <c r="D282" i="25"/>
  <c r="B282" i="25"/>
  <c r="AG281" i="25"/>
  <c r="AH281" i="25" s="1"/>
  <c r="U281" i="25"/>
  <c r="S281" i="25"/>
  <c r="R281" i="25"/>
  <c r="Q281" i="25"/>
  <c r="G281" i="25"/>
  <c r="T281" i="25" s="1"/>
  <c r="F281" i="25"/>
  <c r="D281" i="25"/>
  <c r="B281" i="25"/>
  <c r="AH280" i="25"/>
  <c r="AG280" i="25"/>
  <c r="U280" i="25"/>
  <c r="T280" i="25" s="1"/>
  <c r="S280" i="25"/>
  <c r="R280" i="25"/>
  <c r="Q280" i="25"/>
  <c r="G280" i="25"/>
  <c r="F280" i="25"/>
  <c r="D280" i="25"/>
  <c r="B280" i="25"/>
  <c r="AG279" i="25"/>
  <c r="AH279" i="25" s="1"/>
  <c r="U279" i="25"/>
  <c r="S279" i="25"/>
  <c r="R279" i="25"/>
  <c r="Q279" i="25"/>
  <c r="G279" i="25"/>
  <c r="T279" i="25" s="1"/>
  <c r="F279" i="25"/>
  <c r="D279" i="25"/>
  <c r="B279" i="25"/>
  <c r="AH278" i="25"/>
  <c r="AG278" i="25"/>
  <c r="U278" i="25"/>
  <c r="T278" i="25" s="1"/>
  <c r="S278" i="25"/>
  <c r="R278" i="25"/>
  <c r="Q278" i="25"/>
  <c r="G278" i="25"/>
  <c r="F278" i="25"/>
  <c r="D278" i="25"/>
  <c r="B278" i="25"/>
  <c r="AG277" i="25"/>
  <c r="AH277" i="25" s="1"/>
  <c r="U277" i="25"/>
  <c r="S277" i="25"/>
  <c r="R277" i="25"/>
  <c r="Q277" i="25"/>
  <c r="G277" i="25"/>
  <c r="T277" i="25" s="1"/>
  <c r="F277" i="25"/>
  <c r="D277" i="25"/>
  <c r="B277" i="25"/>
  <c r="AH276" i="25"/>
  <c r="AG276" i="25"/>
  <c r="U276" i="25"/>
  <c r="T276" i="25" s="1"/>
  <c r="S276" i="25"/>
  <c r="R276" i="25"/>
  <c r="Q276" i="25"/>
  <c r="G276" i="25"/>
  <c r="F276" i="25"/>
  <c r="D276" i="25"/>
  <c r="B276" i="25"/>
  <c r="AG275" i="25"/>
  <c r="AH275" i="25" s="1"/>
  <c r="U275" i="25"/>
  <c r="S275" i="25"/>
  <c r="R275" i="25"/>
  <c r="Q275" i="25"/>
  <c r="G275" i="25"/>
  <c r="T275" i="25" s="1"/>
  <c r="F275" i="25"/>
  <c r="D275" i="25"/>
  <c r="B275" i="25"/>
  <c r="AH274" i="25"/>
  <c r="AG274" i="25"/>
  <c r="U274" i="25"/>
  <c r="T274" i="25" s="1"/>
  <c r="S274" i="25"/>
  <c r="R274" i="25"/>
  <c r="Q274" i="25"/>
  <c r="G274" i="25"/>
  <c r="F274" i="25"/>
  <c r="D274" i="25"/>
  <c r="B274" i="25"/>
  <c r="AG273" i="25"/>
  <c r="AH273" i="25" s="1"/>
  <c r="U273" i="25"/>
  <c r="S273" i="25"/>
  <c r="R273" i="25"/>
  <c r="Q273" i="25"/>
  <c r="G273" i="25"/>
  <c r="T273" i="25" s="1"/>
  <c r="F273" i="25"/>
  <c r="D273" i="25"/>
  <c r="B273" i="25"/>
  <c r="AH272" i="25"/>
  <c r="AG272" i="25"/>
  <c r="U272" i="25"/>
  <c r="S272" i="25"/>
  <c r="R272" i="25"/>
  <c r="Q272" i="25"/>
  <c r="G272" i="25"/>
  <c r="F272" i="25"/>
  <c r="D272" i="25"/>
  <c r="B272" i="25"/>
  <c r="AH271" i="25"/>
  <c r="AG271" i="25"/>
  <c r="U271" i="25"/>
  <c r="T271" i="25" s="1"/>
  <c r="S271" i="25"/>
  <c r="R271" i="25"/>
  <c r="Q271" i="25"/>
  <c r="G271" i="25"/>
  <c r="F271" i="25"/>
  <c r="D271" i="25"/>
  <c r="B271" i="25"/>
  <c r="AG270" i="25"/>
  <c r="AH270" i="25" s="1"/>
  <c r="U270" i="25"/>
  <c r="S270" i="25"/>
  <c r="R270" i="25"/>
  <c r="Q270" i="25"/>
  <c r="G270" i="25"/>
  <c r="T270" i="25" s="1"/>
  <c r="F270" i="25"/>
  <c r="D270" i="25"/>
  <c r="B270" i="25"/>
  <c r="AH269" i="25"/>
  <c r="AG269" i="25"/>
  <c r="U269" i="25"/>
  <c r="T269" i="25" s="1"/>
  <c r="S269" i="25"/>
  <c r="R269" i="25"/>
  <c r="Q269" i="25"/>
  <c r="G269" i="25"/>
  <c r="F269" i="25"/>
  <c r="D269" i="25"/>
  <c r="B269" i="25"/>
  <c r="AG268" i="25"/>
  <c r="AH268" i="25" s="1"/>
  <c r="U268" i="25"/>
  <c r="S268" i="25"/>
  <c r="R268" i="25"/>
  <c r="Q268" i="25"/>
  <c r="G268" i="25"/>
  <c r="T268" i="25" s="1"/>
  <c r="F268" i="25"/>
  <c r="D268" i="25"/>
  <c r="B268" i="25"/>
  <c r="AH267" i="25"/>
  <c r="AG267" i="25"/>
  <c r="U267" i="25"/>
  <c r="T267" i="25" s="1"/>
  <c r="S267" i="25"/>
  <c r="R267" i="25"/>
  <c r="Q267" i="25"/>
  <c r="G267" i="25"/>
  <c r="F267" i="25"/>
  <c r="D267" i="25"/>
  <c r="B267" i="25"/>
  <c r="AG266" i="25"/>
  <c r="AH266" i="25" s="1"/>
  <c r="U266" i="25"/>
  <c r="S266" i="25"/>
  <c r="R266" i="25"/>
  <c r="Q266" i="25"/>
  <c r="G266" i="25"/>
  <c r="T266" i="25" s="1"/>
  <c r="F266" i="25"/>
  <c r="D266" i="25"/>
  <c r="B266" i="25"/>
  <c r="AH265" i="25"/>
  <c r="AG265" i="25"/>
  <c r="U265" i="25"/>
  <c r="T265" i="25" s="1"/>
  <c r="S265" i="25"/>
  <c r="R265" i="25"/>
  <c r="Q265" i="25"/>
  <c r="G265" i="25"/>
  <c r="F265" i="25"/>
  <c r="D265" i="25"/>
  <c r="B265" i="25"/>
  <c r="AG264" i="25"/>
  <c r="AH264" i="25" s="1"/>
  <c r="U264" i="25"/>
  <c r="S264" i="25"/>
  <c r="R264" i="25"/>
  <c r="Q264" i="25"/>
  <c r="G264" i="25"/>
  <c r="T264" i="25" s="1"/>
  <c r="F264" i="25"/>
  <c r="D264" i="25"/>
  <c r="B264" i="25"/>
  <c r="AH263" i="25"/>
  <c r="AG263" i="25"/>
  <c r="U263" i="25"/>
  <c r="T263" i="25" s="1"/>
  <c r="S263" i="25"/>
  <c r="R263" i="25"/>
  <c r="Q263" i="25"/>
  <c r="G263" i="25"/>
  <c r="F263" i="25"/>
  <c r="D263" i="25"/>
  <c r="B263" i="25"/>
  <c r="AG262" i="25"/>
  <c r="AH262" i="25" s="1"/>
  <c r="U262" i="25"/>
  <c r="S262" i="25"/>
  <c r="R262" i="25"/>
  <c r="Q262" i="25"/>
  <c r="G262" i="25"/>
  <c r="T262" i="25" s="1"/>
  <c r="F262" i="25"/>
  <c r="D262" i="25"/>
  <c r="B262" i="25"/>
  <c r="AH261" i="25"/>
  <c r="AG261" i="25"/>
  <c r="U261" i="25"/>
  <c r="T261" i="25" s="1"/>
  <c r="S261" i="25"/>
  <c r="R261" i="25"/>
  <c r="Q261" i="25"/>
  <c r="G261" i="25"/>
  <c r="F261" i="25"/>
  <c r="D261" i="25"/>
  <c r="B261" i="25"/>
  <c r="AG260" i="25"/>
  <c r="AH260" i="25" s="1"/>
  <c r="U260" i="25"/>
  <c r="S260" i="25"/>
  <c r="R260" i="25"/>
  <c r="Q260" i="25"/>
  <c r="G260" i="25"/>
  <c r="T260" i="25" s="1"/>
  <c r="F260" i="25"/>
  <c r="D260" i="25"/>
  <c r="B260" i="25"/>
  <c r="AH259" i="25"/>
  <c r="AG259" i="25"/>
  <c r="U259" i="25"/>
  <c r="T259" i="25" s="1"/>
  <c r="S259" i="25"/>
  <c r="R259" i="25"/>
  <c r="Q259" i="25"/>
  <c r="G259" i="25"/>
  <c r="F259" i="25"/>
  <c r="D259" i="25"/>
  <c r="B259" i="25"/>
  <c r="AG258" i="25"/>
  <c r="AH258" i="25" s="1"/>
  <c r="U258" i="25"/>
  <c r="S258" i="25"/>
  <c r="R258" i="25"/>
  <c r="Q258" i="25"/>
  <c r="G258" i="25"/>
  <c r="T258" i="25" s="1"/>
  <c r="F258" i="25"/>
  <c r="D258" i="25"/>
  <c r="B258" i="25"/>
  <c r="AH257" i="25"/>
  <c r="AG257" i="25"/>
  <c r="U257" i="25"/>
  <c r="T257" i="25" s="1"/>
  <c r="S257" i="25"/>
  <c r="R257" i="25"/>
  <c r="Q257" i="25"/>
  <c r="G257" i="25"/>
  <c r="F257" i="25"/>
  <c r="D257" i="25"/>
  <c r="B257" i="25"/>
  <c r="AG256" i="25"/>
  <c r="AH256" i="25" s="1"/>
  <c r="U256" i="25"/>
  <c r="S256" i="25"/>
  <c r="R256" i="25"/>
  <c r="Q256" i="25"/>
  <c r="G256" i="25"/>
  <c r="T256" i="25" s="1"/>
  <c r="F256" i="25"/>
  <c r="D256" i="25"/>
  <c r="B256" i="25"/>
  <c r="AH255" i="25"/>
  <c r="AG255" i="25"/>
  <c r="U255" i="25"/>
  <c r="T255" i="25" s="1"/>
  <c r="S255" i="25"/>
  <c r="R255" i="25"/>
  <c r="Q255" i="25"/>
  <c r="G255" i="25"/>
  <c r="F255" i="25"/>
  <c r="D255" i="25"/>
  <c r="B255" i="25"/>
  <c r="AG254" i="25"/>
  <c r="AH254" i="25" s="1"/>
  <c r="U254" i="25"/>
  <c r="S254" i="25"/>
  <c r="R254" i="25"/>
  <c r="Q254" i="25"/>
  <c r="G254" i="25"/>
  <c r="T254" i="25" s="1"/>
  <c r="F254" i="25"/>
  <c r="D254" i="25"/>
  <c r="B254" i="25"/>
  <c r="AH253" i="25"/>
  <c r="AG253" i="25"/>
  <c r="U253" i="25"/>
  <c r="T253" i="25" s="1"/>
  <c r="S253" i="25"/>
  <c r="R253" i="25"/>
  <c r="Q253" i="25"/>
  <c r="G253" i="25"/>
  <c r="F253" i="25"/>
  <c r="D253" i="25"/>
  <c r="B253" i="25"/>
  <c r="AG252" i="25"/>
  <c r="AH252" i="25" s="1"/>
  <c r="U252" i="25"/>
  <c r="S252" i="25"/>
  <c r="R252" i="25"/>
  <c r="Q252" i="25"/>
  <c r="G252" i="25"/>
  <c r="T252" i="25" s="1"/>
  <c r="F252" i="25"/>
  <c r="D252" i="25"/>
  <c r="B252" i="25"/>
  <c r="AH251" i="25"/>
  <c r="AG251" i="25"/>
  <c r="U251" i="25"/>
  <c r="T251" i="25" s="1"/>
  <c r="S251" i="25"/>
  <c r="R251" i="25"/>
  <c r="Q251" i="25"/>
  <c r="G251" i="25"/>
  <c r="F251" i="25"/>
  <c r="D251" i="25"/>
  <c r="B251" i="25"/>
  <c r="AG250" i="25"/>
  <c r="AH250" i="25" s="1"/>
  <c r="U250" i="25"/>
  <c r="S250" i="25"/>
  <c r="R250" i="25"/>
  <c r="Q250" i="25"/>
  <c r="G250" i="25"/>
  <c r="T250" i="25" s="1"/>
  <c r="F250" i="25"/>
  <c r="D250" i="25"/>
  <c r="B250" i="25"/>
  <c r="AH249" i="25"/>
  <c r="AG249" i="25"/>
  <c r="U249" i="25"/>
  <c r="T249" i="25" s="1"/>
  <c r="S249" i="25"/>
  <c r="R249" i="25"/>
  <c r="Q249" i="25"/>
  <c r="G249" i="25"/>
  <c r="F249" i="25"/>
  <c r="D249" i="25"/>
  <c r="B249" i="25"/>
  <c r="AG248" i="25"/>
  <c r="AH248" i="25" s="1"/>
  <c r="U248" i="25"/>
  <c r="S248" i="25"/>
  <c r="R248" i="25"/>
  <c r="Q248" i="25"/>
  <c r="G248" i="25"/>
  <c r="T248" i="25" s="1"/>
  <c r="F248" i="25"/>
  <c r="D248" i="25"/>
  <c r="B248" i="25"/>
  <c r="AH247" i="25"/>
  <c r="AG247" i="25"/>
  <c r="U247" i="25"/>
  <c r="T247" i="25" s="1"/>
  <c r="S247" i="25"/>
  <c r="R247" i="25"/>
  <c r="Q247" i="25"/>
  <c r="G247" i="25"/>
  <c r="F247" i="25"/>
  <c r="D247" i="25"/>
  <c r="B247" i="25"/>
  <c r="AG246" i="25"/>
  <c r="AH246" i="25" s="1"/>
  <c r="U246" i="25"/>
  <c r="S246" i="25"/>
  <c r="R246" i="25"/>
  <c r="Q246" i="25"/>
  <c r="G246" i="25"/>
  <c r="T246" i="25" s="1"/>
  <c r="F246" i="25"/>
  <c r="D246" i="25"/>
  <c r="B246" i="25"/>
  <c r="AH245" i="25"/>
  <c r="AG245" i="25"/>
  <c r="U245" i="25"/>
  <c r="T245" i="25" s="1"/>
  <c r="S245" i="25"/>
  <c r="R245" i="25"/>
  <c r="Q245" i="25"/>
  <c r="G245" i="25"/>
  <c r="F245" i="25"/>
  <c r="D245" i="25"/>
  <c r="B245" i="25"/>
  <c r="AG244" i="25"/>
  <c r="AH244" i="25" s="1"/>
  <c r="U244" i="25"/>
  <c r="S244" i="25"/>
  <c r="R244" i="25"/>
  <c r="Q244" i="25"/>
  <c r="G244" i="25"/>
  <c r="T244" i="25" s="1"/>
  <c r="F244" i="25"/>
  <c r="D244" i="25"/>
  <c r="B244" i="25"/>
  <c r="AH243" i="25"/>
  <c r="AG243" i="25"/>
  <c r="U243" i="25"/>
  <c r="T243" i="25" s="1"/>
  <c r="S243" i="25"/>
  <c r="R243" i="25"/>
  <c r="Q243" i="25"/>
  <c r="G243" i="25"/>
  <c r="F243" i="25"/>
  <c r="D243" i="25"/>
  <c r="B243" i="25"/>
  <c r="AG242" i="25"/>
  <c r="AH242" i="25" s="1"/>
  <c r="U242" i="25"/>
  <c r="S242" i="25"/>
  <c r="R242" i="25"/>
  <c r="Q242" i="25"/>
  <c r="G242" i="25"/>
  <c r="T242" i="25" s="1"/>
  <c r="F242" i="25"/>
  <c r="D242" i="25"/>
  <c r="B242" i="25"/>
  <c r="AH241" i="25"/>
  <c r="AG241" i="25"/>
  <c r="U241" i="25"/>
  <c r="T241" i="25" s="1"/>
  <c r="S241" i="25"/>
  <c r="R241" i="25"/>
  <c r="Q241" i="25"/>
  <c r="G241" i="25"/>
  <c r="F241" i="25"/>
  <c r="D241" i="25"/>
  <c r="B241" i="25"/>
  <c r="AG240" i="25"/>
  <c r="AH240" i="25" s="1"/>
  <c r="U240" i="25"/>
  <c r="S240" i="25"/>
  <c r="R240" i="25"/>
  <c r="Q240" i="25"/>
  <c r="G240" i="25"/>
  <c r="T240" i="25" s="1"/>
  <c r="F240" i="25"/>
  <c r="D240" i="25"/>
  <c r="B240" i="25"/>
  <c r="AH239" i="25"/>
  <c r="AG239" i="25"/>
  <c r="U239" i="25"/>
  <c r="T239" i="25" s="1"/>
  <c r="S239" i="25"/>
  <c r="R239" i="25"/>
  <c r="Q239" i="25"/>
  <c r="G239" i="25"/>
  <c r="F239" i="25"/>
  <c r="D239" i="25"/>
  <c r="B239" i="25"/>
  <c r="AG238" i="25"/>
  <c r="AH238" i="25" s="1"/>
  <c r="U238" i="25"/>
  <c r="S238" i="25"/>
  <c r="R238" i="25"/>
  <c r="Q238" i="25"/>
  <c r="G238" i="25"/>
  <c r="T238" i="25" s="1"/>
  <c r="F238" i="25"/>
  <c r="D238" i="25"/>
  <c r="B238" i="25"/>
  <c r="AH237" i="25"/>
  <c r="AG237" i="25"/>
  <c r="U237" i="25"/>
  <c r="T237" i="25" s="1"/>
  <c r="S237" i="25"/>
  <c r="R237" i="25"/>
  <c r="Q237" i="25"/>
  <c r="G237" i="25"/>
  <c r="F237" i="25"/>
  <c r="D237" i="25"/>
  <c r="B237" i="25"/>
  <c r="AG236" i="25"/>
  <c r="AH236" i="25" s="1"/>
  <c r="U236" i="25"/>
  <c r="S236" i="25"/>
  <c r="R236" i="25"/>
  <c r="Q236" i="25"/>
  <c r="G236" i="25"/>
  <c r="T236" i="25" s="1"/>
  <c r="F236" i="25"/>
  <c r="D236" i="25"/>
  <c r="B236" i="25"/>
  <c r="AH235" i="25"/>
  <c r="AG235" i="25"/>
  <c r="U235" i="25"/>
  <c r="T235" i="25" s="1"/>
  <c r="S235" i="25"/>
  <c r="R235" i="25"/>
  <c r="Q235" i="25"/>
  <c r="G235" i="25"/>
  <c r="F235" i="25"/>
  <c r="D235" i="25"/>
  <c r="B235" i="25"/>
  <c r="AG234" i="25"/>
  <c r="AH234" i="25" s="1"/>
  <c r="U234" i="25"/>
  <c r="S234" i="25"/>
  <c r="R234" i="25"/>
  <c r="Q234" i="25"/>
  <c r="G234" i="25"/>
  <c r="T234" i="25" s="1"/>
  <c r="F234" i="25"/>
  <c r="D234" i="25"/>
  <c r="B234" i="25"/>
  <c r="AH233" i="25"/>
  <c r="AG233" i="25"/>
  <c r="U233" i="25"/>
  <c r="T233" i="25" s="1"/>
  <c r="S233" i="25"/>
  <c r="R233" i="25"/>
  <c r="Q233" i="25"/>
  <c r="G233" i="25"/>
  <c r="F233" i="25"/>
  <c r="D233" i="25"/>
  <c r="B233" i="25"/>
  <c r="AG232" i="25"/>
  <c r="AH232" i="25" s="1"/>
  <c r="U232" i="25"/>
  <c r="S232" i="25"/>
  <c r="R232" i="25"/>
  <c r="Q232" i="25"/>
  <c r="G232" i="25"/>
  <c r="T232" i="25" s="1"/>
  <c r="F232" i="25"/>
  <c r="D232" i="25"/>
  <c r="B232" i="25"/>
  <c r="AH231" i="25"/>
  <c r="AG231" i="25"/>
  <c r="U231" i="25"/>
  <c r="T231" i="25" s="1"/>
  <c r="S231" i="25"/>
  <c r="R231" i="25"/>
  <c r="Q231" i="25"/>
  <c r="G231" i="25"/>
  <c r="F231" i="25"/>
  <c r="D231" i="25"/>
  <c r="B231" i="25"/>
  <c r="AG230" i="25"/>
  <c r="AH230" i="25" s="1"/>
  <c r="U230" i="25"/>
  <c r="S230" i="25"/>
  <c r="R230" i="25"/>
  <c r="Q230" i="25"/>
  <c r="G230" i="25"/>
  <c r="T230" i="25" s="1"/>
  <c r="F230" i="25"/>
  <c r="D230" i="25"/>
  <c r="B230" i="25"/>
  <c r="AH229" i="25"/>
  <c r="AG229" i="25"/>
  <c r="U229" i="25"/>
  <c r="T229" i="25" s="1"/>
  <c r="S229" i="25"/>
  <c r="R229" i="25"/>
  <c r="Q229" i="25"/>
  <c r="G229" i="25"/>
  <c r="F229" i="25"/>
  <c r="D229" i="25"/>
  <c r="B229" i="25"/>
  <c r="AG228" i="25"/>
  <c r="AH228" i="25" s="1"/>
  <c r="U228" i="25"/>
  <c r="S228" i="25"/>
  <c r="R228" i="25"/>
  <c r="Q228" i="25"/>
  <c r="G228" i="25"/>
  <c r="T228" i="25" s="1"/>
  <c r="F228" i="25"/>
  <c r="D228" i="25"/>
  <c r="B228" i="25"/>
  <c r="AH227" i="25"/>
  <c r="AG227" i="25"/>
  <c r="U227" i="25"/>
  <c r="T227" i="25" s="1"/>
  <c r="S227" i="25"/>
  <c r="R227" i="25"/>
  <c r="Q227" i="25"/>
  <c r="G227" i="25"/>
  <c r="F227" i="25"/>
  <c r="D227" i="25"/>
  <c r="B227" i="25"/>
  <c r="AG226" i="25"/>
  <c r="AH226" i="25" s="1"/>
  <c r="U226" i="25"/>
  <c r="S226" i="25"/>
  <c r="R226" i="25"/>
  <c r="Q226" i="25"/>
  <c r="G226" i="25"/>
  <c r="T226" i="25" s="1"/>
  <c r="F226" i="25"/>
  <c r="D226" i="25"/>
  <c r="B226" i="25"/>
  <c r="AH225" i="25"/>
  <c r="AG225" i="25"/>
  <c r="U225" i="25"/>
  <c r="T225" i="25" s="1"/>
  <c r="S225" i="25"/>
  <c r="R225" i="25"/>
  <c r="Q225" i="25"/>
  <c r="G225" i="25"/>
  <c r="F225" i="25"/>
  <c r="D225" i="25"/>
  <c r="B225" i="25"/>
  <c r="AG224" i="25"/>
  <c r="AH224" i="25" s="1"/>
  <c r="U224" i="25"/>
  <c r="S224" i="25"/>
  <c r="R224" i="25"/>
  <c r="Q224" i="25"/>
  <c r="G224" i="25"/>
  <c r="T224" i="25" s="1"/>
  <c r="F224" i="25"/>
  <c r="D224" i="25"/>
  <c r="B224" i="25"/>
  <c r="AH223" i="25"/>
  <c r="AG223" i="25"/>
  <c r="U223" i="25"/>
  <c r="T223" i="25" s="1"/>
  <c r="S223" i="25"/>
  <c r="R223" i="25"/>
  <c r="Q223" i="25"/>
  <c r="G223" i="25"/>
  <c r="F223" i="25"/>
  <c r="D223" i="25"/>
  <c r="B223" i="25"/>
  <c r="AG222" i="25"/>
  <c r="AH222" i="25" s="1"/>
  <c r="U222" i="25"/>
  <c r="S222" i="25"/>
  <c r="R222" i="25"/>
  <c r="Q222" i="25"/>
  <c r="G222" i="25"/>
  <c r="T222" i="25" s="1"/>
  <c r="F222" i="25"/>
  <c r="D222" i="25"/>
  <c r="B222" i="25"/>
  <c r="AH221" i="25"/>
  <c r="AG221" i="25"/>
  <c r="U221" i="25"/>
  <c r="T221" i="25" s="1"/>
  <c r="S221" i="25"/>
  <c r="R221" i="25"/>
  <c r="Q221" i="25"/>
  <c r="G221" i="25"/>
  <c r="F221" i="25"/>
  <c r="D221" i="25"/>
  <c r="B221" i="25"/>
  <c r="AG220" i="25"/>
  <c r="AH220" i="25" s="1"/>
  <c r="U220" i="25"/>
  <c r="S220" i="25"/>
  <c r="R220" i="25"/>
  <c r="Q220" i="25"/>
  <c r="G220" i="25"/>
  <c r="T220" i="25" s="1"/>
  <c r="F220" i="25"/>
  <c r="D220" i="25"/>
  <c r="B220" i="25"/>
  <c r="AH219" i="25"/>
  <c r="AG219" i="25"/>
  <c r="U219" i="25"/>
  <c r="T219" i="25" s="1"/>
  <c r="S219" i="25"/>
  <c r="R219" i="25"/>
  <c r="Q219" i="25"/>
  <c r="G219" i="25"/>
  <c r="F219" i="25"/>
  <c r="D219" i="25"/>
  <c r="B219" i="25"/>
  <c r="AG218" i="25"/>
  <c r="AH218" i="25" s="1"/>
  <c r="U218" i="25"/>
  <c r="S218" i="25"/>
  <c r="R218" i="25"/>
  <c r="Q218" i="25"/>
  <c r="G218" i="25"/>
  <c r="T218" i="25" s="1"/>
  <c r="F218" i="25"/>
  <c r="D218" i="25"/>
  <c r="B218" i="25"/>
  <c r="AH217" i="25"/>
  <c r="AG217" i="25"/>
  <c r="U217" i="25"/>
  <c r="T217" i="25" s="1"/>
  <c r="S217" i="25"/>
  <c r="R217" i="25"/>
  <c r="Q217" i="25"/>
  <c r="G217" i="25"/>
  <c r="F217" i="25"/>
  <c r="D217" i="25"/>
  <c r="B217" i="25"/>
  <c r="AG216" i="25"/>
  <c r="AH216" i="25" s="1"/>
  <c r="U216" i="25"/>
  <c r="S216" i="25"/>
  <c r="R216" i="25"/>
  <c r="Q216" i="25"/>
  <c r="G216" i="25"/>
  <c r="T216" i="25" s="1"/>
  <c r="F216" i="25"/>
  <c r="D216" i="25"/>
  <c r="B216" i="25"/>
  <c r="AH215" i="25"/>
  <c r="AG215" i="25"/>
  <c r="U215" i="25"/>
  <c r="T215" i="25" s="1"/>
  <c r="S215" i="25"/>
  <c r="R215" i="25"/>
  <c r="Q215" i="25"/>
  <c r="G215" i="25"/>
  <c r="F215" i="25"/>
  <c r="D215" i="25"/>
  <c r="B215" i="25"/>
  <c r="AG214" i="25"/>
  <c r="AH214" i="25" s="1"/>
  <c r="U214" i="25"/>
  <c r="S214" i="25"/>
  <c r="R214" i="25"/>
  <c r="Q214" i="25"/>
  <c r="G214" i="25"/>
  <c r="T214" i="25" s="1"/>
  <c r="F214" i="25"/>
  <c r="D214" i="25"/>
  <c r="B214" i="25"/>
  <c r="AH213" i="25"/>
  <c r="AG213" i="25"/>
  <c r="U213" i="25"/>
  <c r="T213" i="25" s="1"/>
  <c r="S213" i="25"/>
  <c r="R213" i="25"/>
  <c r="Q213" i="25"/>
  <c r="G213" i="25"/>
  <c r="F213" i="25"/>
  <c r="D213" i="25"/>
  <c r="B213" i="25"/>
  <c r="AG212" i="25"/>
  <c r="AH212" i="25" s="1"/>
  <c r="U212" i="25"/>
  <c r="S212" i="25"/>
  <c r="R212" i="25"/>
  <c r="Q212" i="25"/>
  <c r="G212" i="25"/>
  <c r="T212" i="25" s="1"/>
  <c r="F212" i="25"/>
  <c r="D212" i="25"/>
  <c r="B212" i="25"/>
  <c r="AH211" i="25"/>
  <c r="AG211" i="25"/>
  <c r="U211" i="25"/>
  <c r="T211" i="25" s="1"/>
  <c r="S211" i="25"/>
  <c r="R211" i="25"/>
  <c r="Q211" i="25"/>
  <c r="G211" i="25"/>
  <c r="F211" i="25"/>
  <c r="D211" i="25"/>
  <c r="B211" i="25"/>
  <c r="AG210" i="25"/>
  <c r="AH210" i="25" s="1"/>
  <c r="U210" i="25"/>
  <c r="S210" i="25"/>
  <c r="R210" i="25"/>
  <c r="Q210" i="25"/>
  <c r="G210" i="25"/>
  <c r="T210" i="25" s="1"/>
  <c r="F210" i="25"/>
  <c r="D210" i="25"/>
  <c r="B210" i="25"/>
  <c r="AH209" i="25"/>
  <c r="AG209" i="25"/>
  <c r="U209" i="25"/>
  <c r="T209" i="25" s="1"/>
  <c r="S209" i="25"/>
  <c r="R209" i="25"/>
  <c r="Q209" i="25"/>
  <c r="G209" i="25"/>
  <c r="F209" i="25"/>
  <c r="D209" i="25"/>
  <c r="B209" i="25"/>
  <c r="AG208" i="25"/>
  <c r="AH208" i="25" s="1"/>
  <c r="U208" i="25"/>
  <c r="S208" i="25"/>
  <c r="R208" i="25"/>
  <c r="Q208" i="25"/>
  <c r="G208" i="25"/>
  <c r="T208" i="25" s="1"/>
  <c r="F208" i="25"/>
  <c r="D208" i="25"/>
  <c r="B208" i="25"/>
  <c r="AH207" i="25"/>
  <c r="AG207" i="25"/>
  <c r="U207" i="25"/>
  <c r="T207" i="25" s="1"/>
  <c r="S207" i="25"/>
  <c r="R207" i="25"/>
  <c r="Q207" i="25"/>
  <c r="G207" i="25"/>
  <c r="F207" i="25"/>
  <c r="D207" i="25"/>
  <c r="B207" i="25"/>
  <c r="AG206" i="25"/>
  <c r="AH206" i="25" s="1"/>
  <c r="U206" i="25"/>
  <c r="S206" i="25"/>
  <c r="R206" i="25"/>
  <c r="Q206" i="25"/>
  <c r="G206" i="25"/>
  <c r="T206" i="25" s="1"/>
  <c r="F206" i="25"/>
  <c r="D206" i="25"/>
  <c r="B206" i="25"/>
  <c r="AH205" i="25"/>
  <c r="AG205" i="25"/>
  <c r="U205" i="25"/>
  <c r="T205" i="25" s="1"/>
  <c r="S205" i="25"/>
  <c r="R205" i="25"/>
  <c r="Q205" i="25"/>
  <c r="G205" i="25"/>
  <c r="F205" i="25"/>
  <c r="D205" i="25"/>
  <c r="B205" i="25"/>
  <c r="AG204" i="25"/>
  <c r="AH204" i="25" s="1"/>
  <c r="U204" i="25"/>
  <c r="S204" i="25"/>
  <c r="R204" i="25"/>
  <c r="Q204" i="25"/>
  <c r="G204" i="25"/>
  <c r="T204" i="25" s="1"/>
  <c r="F204" i="25"/>
  <c r="D204" i="25"/>
  <c r="B204" i="25"/>
  <c r="AH203" i="25"/>
  <c r="AG203" i="25"/>
  <c r="U203" i="25"/>
  <c r="T203" i="25" s="1"/>
  <c r="S203" i="25"/>
  <c r="R203" i="25"/>
  <c r="Q203" i="25"/>
  <c r="G203" i="25"/>
  <c r="F203" i="25"/>
  <c r="D203" i="25"/>
  <c r="B203" i="25"/>
  <c r="AG202" i="25"/>
  <c r="AH202" i="25" s="1"/>
  <c r="U202" i="25"/>
  <c r="S202" i="25"/>
  <c r="R202" i="25"/>
  <c r="Q202" i="25"/>
  <c r="G202" i="25"/>
  <c r="T202" i="25" s="1"/>
  <c r="F202" i="25"/>
  <c r="D202" i="25"/>
  <c r="B202" i="25"/>
  <c r="AH201" i="25"/>
  <c r="AG201" i="25"/>
  <c r="U201" i="25"/>
  <c r="T201" i="25" s="1"/>
  <c r="S201" i="25"/>
  <c r="R201" i="25"/>
  <c r="Q201" i="25"/>
  <c r="G201" i="25"/>
  <c r="F201" i="25"/>
  <c r="D201" i="25"/>
  <c r="B201" i="25"/>
  <c r="AG200" i="25"/>
  <c r="AH200" i="25" s="1"/>
  <c r="U200" i="25"/>
  <c r="S200" i="25"/>
  <c r="R200" i="25"/>
  <c r="Q200" i="25"/>
  <c r="G200" i="25"/>
  <c r="T200" i="25" s="1"/>
  <c r="F200" i="25"/>
  <c r="D200" i="25"/>
  <c r="B200" i="25"/>
  <c r="AH199" i="25"/>
  <c r="AG199" i="25"/>
  <c r="U199" i="25"/>
  <c r="T199" i="25" s="1"/>
  <c r="S199" i="25"/>
  <c r="R199" i="25"/>
  <c r="Q199" i="25"/>
  <c r="G199" i="25"/>
  <c r="F199" i="25"/>
  <c r="D199" i="25"/>
  <c r="B199" i="25"/>
  <c r="AG198" i="25"/>
  <c r="AH198" i="25" s="1"/>
  <c r="U198" i="25"/>
  <c r="S198" i="25"/>
  <c r="R198" i="25"/>
  <c r="Q198" i="25"/>
  <c r="G198" i="25"/>
  <c r="T198" i="25" s="1"/>
  <c r="F198" i="25"/>
  <c r="D198" i="25"/>
  <c r="B198" i="25"/>
  <c r="AH197" i="25"/>
  <c r="AG197" i="25"/>
  <c r="U197" i="25"/>
  <c r="T197" i="25" s="1"/>
  <c r="S197" i="25"/>
  <c r="R197" i="25"/>
  <c r="Q197" i="25"/>
  <c r="G197" i="25"/>
  <c r="F197" i="25"/>
  <c r="D197" i="25"/>
  <c r="B197" i="25"/>
  <c r="AG196" i="25"/>
  <c r="AH196" i="25" s="1"/>
  <c r="U196" i="25"/>
  <c r="S196" i="25"/>
  <c r="R196" i="25"/>
  <c r="Q196" i="25"/>
  <c r="G196" i="25"/>
  <c r="T196" i="25" s="1"/>
  <c r="F196" i="25"/>
  <c r="D196" i="25"/>
  <c r="B196" i="25"/>
  <c r="AH195" i="25"/>
  <c r="AG195" i="25"/>
  <c r="U195" i="25"/>
  <c r="T195" i="25" s="1"/>
  <c r="S195" i="25"/>
  <c r="R195" i="25"/>
  <c r="Q195" i="25"/>
  <c r="G195" i="25"/>
  <c r="F195" i="25"/>
  <c r="D195" i="25"/>
  <c r="B195" i="25"/>
  <c r="AG194" i="25"/>
  <c r="AH194" i="25" s="1"/>
  <c r="U194" i="25"/>
  <c r="S194" i="25"/>
  <c r="R194" i="25"/>
  <c r="Q194" i="25"/>
  <c r="G194" i="25"/>
  <c r="T194" i="25" s="1"/>
  <c r="F194" i="25"/>
  <c r="D194" i="25"/>
  <c r="B194" i="25"/>
  <c r="AH193" i="25"/>
  <c r="AG193" i="25"/>
  <c r="U193" i="25"/>
  <c r="T193" i="25" s="1"/>
  <c r="S193" i="25"/>
  <c r="R193" i="25"/>
  <c r="Q193" i="25"/>
  <c r="G193" i="25"/>
  <c r="F193" i="25"/>
  <c r="D193" i="25"/>
  <c r="B193" i="25"/>
  <c r="AG192" i="25"/>
  <c r="AH192" i="25" s="1"/>
  <c r="U192" i="25"/>
  <c r="S192" i="25"/>
  <c r="R192" i="25"/>
  <c r="Q192" i="25"/>
  <c r="G192" i="25"/>
  <c r="T192" i="25" s="1"/>
  <c r="F192" i="25"/>
  <c r="D192" i="25"/>
  <c r="B192" i="25"/>
  <c r="AH191" i="25"/>
  <c r="AG191" i="25"/>
  <c r="U191" i="25"/>
  <c r="S191" i="25"/>
  <c r="R191" i="25"/>
  <c r="Q191" i="25"/>
  <c r="G191" i="25"/>
  <c r="F191" i="25"/>
  <c r="D191" i="25"/>
  <c r="B191" i="25"/>
  <c r="AH190" i="25"/>
  <c r="AG190" i="25"/>
  <c r="U190" i="25"/>
  <c r="S190" i="25"/>
  <c r="R190" i="25"/>
  <c r="Q190" i="25"/>
  <c r="G190" i="25"/>
  <c r="T190" i="25" s="1"/>
  <c r="F190" i="25"/>
  <c r="D190" i="25"/>
  <c r="B190" i="25"/>
  <c r="AG189" i="25"/>
  <c r="AH189" i="25" s="1"/>
  <c r="U189" i="25"/>
  <c r="T189" i="25" s="1"/>
  <c r="S189" i="25"/>
  <c r="R189" i="25"/>
  <c r="Q189" i="25"/>
  <c r="G189" i="25"/>
  <c r="F189" i="25"/>
  <c r="D189" i="25"/>
  <c r="B189" i="25"/>
  <c r="AG188" i="25"/>
  <c r="AH188" i="25" s="1"/>
  <c r="U188" i="25"/>
  <c r="T188" i="25" s="1"/>
  <c r="S188" i="25"/>
  <c r="R188" i="25"/>
  <c r="Q188" i="25"/>
  <c r="G188" i="25"/>
  <c r="F188" i="25"/>
  <c r="D188" i="25"/>
  <c r="B188" i="25"/>
  <c r="AH187" i="25"/>
  <c r="AG187" i="25"/>
  <c r="U187" i="25"/>
  <c r="S187" i="25"/>
  <c r="R187" i="25"/>
  <c r="Q187" i="25"/>
  <c r="G187" i="25"/>
  <c r="T187" i="25" s="1"/>
  <c r="F187" i="25"/>
  <c r="D187" i="25"/>
  <c r="B187" i="25"/>
  <c r="AH186" i="25"/>
  <c r="AG186" i="25"/>
  <c r="U186" i="25"/>
  <c r="S186" i="25"/>
  <c r="R186" i="25"/>
  <c r="Q186" i="25"/>
  <c r="G186" i="25"/>
  <c r="T186" i="25" s="1"/>
  <c r="F186" i="25"/>
  <c r="D186" i="25"/>
  <c r="B186" i="25"/>
  <c r="AG185" i="25"/>
  <c r="AH185" i="25" s="1"/>
  <c r="U185" i="25"/>
  <c r="T185" i="25" s="1"/>
  <c r="S185" i="25"/>
  <c r="R185" i="25"/>
  <c r="Q185" i="25"/>
  <c r="G185" i="25"/>
  <c r="F185" i="25"/>
  <c r="D185" i="25"/>
  <c r="B185" i="25"/>
  <c r="AG184" i="25"/>
  <c r="AH184" i="25" s="1"/>
  <c r="U184" i="25"/>
  <c r="T184" i="25" s="1"/>
  <c r="S184" i="25"/>
  <c r="R184" i="25"/>
  <c r="Q184" i="25"/>
  <c r="G184" i="25"/>
  <c r="F184" i="25"/>
  <c r="D184" i="25"/>
  <c r="B184" i="25"/>
  <c r="AH183" i="25"/>
  <c r="AG183" i="25"/>
  <c r="U183" i="25"/>
  <c r="S183" i="25"/>
  <c r="R183" i="25"/>
  <c r="Q183" i="25"/>
  <c r="G183" i="25"/>
  <c r="T183" i="25" s="1"/>
  <c r="F183" i="25"/>
  <c r="D183" i="25"/>
  <c r="B183" i="25"/>
  <c r="AH182" i="25"/>
  <c r="AG182" i="25"/>
  <c r="U182" i="25"/>
  <c r="S182" i="25"/>
  <c r="R182" i="25"/>
  <c r="Q182" i="25"/>
  <c r="G182" i="25"/>
  <c r="T182" i="25" s="1"/>
  <c r="F182" i="25"/>
  <c r="D182" i="25"/>
  <c r="B182" i="25"/>
  <c r="AG181" i="25"/>
  <c r="AH181" i="25" s="1"/>
  <c r="U181" i="25"/>
  <c r="S181" i="25"/>
  <c r="R181" i="25"/>
  <c r="Q181" i="25"/>
  <c r="G181" i="25"/>
  <c r="T181" i="25" s="1"/>
  <c r="F181" i="25"/>
  <c r="D181" i="25"/>
  <c r="B181" i="25"/>
  <c r="AH180" i="25"/>
  <c r="AG180" i="25"/>
  <c r="U180" i="25"/>
  <c r="T180" i="25" s="1"/>
  <c r="S180" i="25"/>
  <c r="R180" i="25"/>
  <c r="Q180" i="25"/>
  <c r="G180" i="25"/>
  <c r="F180" i="25"/>
  <c r="D180" i="25"/>
  <c r="B180" i="25"/>
  <c r="AG179" i="25"/>
  <c r="AH179" i="25" s="1"/>
  <c r="U179" i="25"/>
  <c r="S179" i="25"/>
  <c r="R179" i="25"/>
  <c r="Q179" i="25"/>
  <c r="G179" i="25"/>
  <c r="T179" i="25" s="1"/>
  <c r="F179" i="25"/>
  <c r="D179" i="25"/>
  <c r="B179" i="25"/>
  <c r="AH178" i="25"/>
  <c r="AG178" i="25"/>
  <c r="U178" i="25"/>
  <c r="T178" i="25" s="1"/>
  <c r="S178" i="25"/>
  <c r="R178" i="25"/>
  <c r="Q178" i="25"/>
  <c r="G178" i="25"/>
  <c r="F178" i="25"/>
  <c r="D178" i="25"/>
  <c r="B178" i="25"/>
  <c r="AG177" i="25"/>
  <c r="AH177" i="25" s="1"/>
  <c r="U177" i="25"/>
  <c r="S177" i="25"/>
  <c r="R177" i="25"/>
  <c r="Q177" i="25"/>
  <c r="G177" i="25"/>
  <c r="T177" i="25" s="1"/>
  <c r="F177" i="25"/>
  <c r="D177" i="25"/>
  <c r="B177" i="25"/>
  <c r="AH176" i="25"/>
  <c r="AG176" i="25"/>
  <c r="U176" i="25"/>
  <c r="T176" i="25" s="1"/>
  <c r="S176" i="25"/>
  <c r="R176" i="25"/>
  <c r="Q176" i="25"/>
  <c r="G176" i="25"/>
  <c r="F176" i="25"/>
  <c r="D176" i="25"/>
  <c r="B176" i="25"/>
  <c r="AG175" i="25"/>
  <c r="AH175" i="25" s="1"/>
  <c r="U175" i="25"/>
  <c r="S175" i="25"/>
  <c r="R175" i="25"/>
  <c r="Q175" i="25"/>
  <c r="G175" i="25"/>
  <c r="T175" i="25" s="1"/>
  <c r="F175" i="25"/>
  <c r="D175" i="25"/>
  <c r="B175" i="25"/>
  <c r="AH174" i="25"/>
  <c r="AG174" i="25"/>
  <c r="U174" i="25"/>
  <c r="T174" i="25" s="1"/>
  <c r="S174" i="25"/>
  <c r="R174" i="25"/>
  <c r="Q174" i="25"/>
  <c r="G174" i="25"/>
  <c r="F174" i="25"/>
  <c r="D174" i="25"/>
  <c r="B174" i="25"/>
  <c r="AG173" i="25"/>
  <c r="AH173" i="25" s="1"/>
  <c r="U173" i="25"/>
  <c r="S173" i="25"/>
  <c r="R173" i="25"/>
  <c r="Q173" i="25"/>
  <c r="G173" i="25"/>
  <c r="T173" i="25" s="1"/>
  <c r="F173" i="25"/>
  <c r="D173" i="25"/>
  <c r="B173" i="25"/>
  <c r="AH172" i="25"/>
  <c r="AG172" i="25"/>
  <c r="U172" i="25"/>
  <c r="T172" i="25" s="1"/>
  <c r="S172" i="25"/>
  <c r="R172" i="25"/>
  <c r="Q172" i="25"/>
  <c r="G172" i="25"/>
  <c r="F172" i="25"/>
  <c r="D172" i="25"/>
  <c r="B172" i="25"/>
  <c r="AG171" i="25"/>
  <c r="AH171" i="25" s="1"/>
  <c r="U171" i="25"/>
  <c r="S171" i="25"/>
  <c r="R171" i="25"/>
  <c r="Q171" i="25"/>
  <c r="G171" i="25"/>
  <c r="T171" i="25" s="1"/>
  <c r="F171" i="25"/>
  <c r="D171" i="25"/>
  <c r="B171" i="25"/>
  <c r="AH170" i="25"/>
  <c r="AG170" i="25"/>
  <c r="U170" i="25"/>
  <c r="T170" i="25" s="1"/>
  <c r="S170" i="25"/>
  <c r="R170" i="25"/>
  <c r="Q170" i="25"/>
  <c r="G170" i="25"/>
  <c r="F170" i="25"/>
  <c r="D170" i="25"/>
  <c r="B170" i="25"/>
  <c r="AG169" i="25"/>
  <c r="AH169" i="25" s="1"/>
  <c r="U169" i="25"/>
  <c r="S169" i="25"/>
  <c r="R169" i="25"/>
  <c r="Q169" i="25"/>
  <c r="G169" i="25"/>
  <c r="T169" i="25" s="1"/>
  <c r="F169" i="25"/>
  <c r="D169" i="25"/>
  <c r="B169" i="25"/>
  <c r="AH168" i="25"/>
  <c r="AG168" i="25"/>
  <c r="U168" i="25"/>
  <c r="T168" i="25" s="1"/>
  <c r="S168" i="25"/>
  <c r="R168" i="25"/>
  <c r="Q168" i="25"/>
  <c r="G168" i="25"/>
  <c r="F168" i="25"/>
  <c r="D168" i="25"/>
  <c r="B168" i="25"/>
  <c r="AG167" i="25"/>
  <c r="AH167" i="25" s="1"/>
  <c r="U167" i="25"/>
  <c r="S167" i="25"/>
  <c r="R167" i="25"/>
  <c r="Q167" i="25"/>
  <c r="G167" i="25"/>
  <c r="T167" i="25" s="1"/>
  <c r="F167" i="25"/>
  <c r="D167" i="25"/>
  <c r="B167" i="25"/>
  <c r="AH166" i="25"/>
  <c r="AG166" i="25"/>
  <c r="U166" i="25"/>
  <c r="T166" i="25" s="1"/>
  <c r="S166" i="25"/>
  <c r="R166" i="25"/>
  <c r="Q166" i="25"/>
  <c r="G166" i="25"/>
  <c r="F166" i="25"/>
  <c r="D166" i="25"/>
  <c r="B166" i="25"/>
  <c r="AG165" i="25"/>
  <c r="AH165" i="25" s="1"/>
  <c r="U165" i="25"/>
  <c r="S165" i="25"/>
  <c r="R165" i="25"/>
  <c r="Q165" i="25"/>
  <c r="G165" i="25"/>
  <c r="T165" i="25" s="1"/>
  <c r="F165" i="25"/>
  <c r="D165" i="25"/>
  <c r="B165" i="25"/>
  <c r="AH164" i="25"/>
  <c r="AG164" i="25"/>
  <c r="U164" i="25"/>
  <c r="T164" i="25" s="1"/>
  <c r="S164" i="25"/>
  <c r="R164" i="25"/>
  <c r="Q164" i="25"/>
  <c r="G164" i="25"/>
  <c r="F164" i="25"/>
  <c r="D164" i="25"/>
  <c r="B164" i="25"/>
  <c r="AG163" i="25"/>
  <c r="AH163" i="25" s="1"/>
  <c r="U163" i="25"/>
  <c r="S163" i="25"/>
  <c r="R163" i="25"/>
  <c r="Q163" i="25"/>
  <c r="G163" i="25"/>
  <c r="T163" i="25" s="1"/>
  <c r="F163" i="25"/>
  <c r="D163" i="25"/>
  <c r="B163" i="25"/>
  <c r="AH162" i="25"/>
  <c r="AG162" i="25"/>
  <c r="U162" i="25"/>
  <c r="T162" i="25" s="1"/>
  <c r="S162" i="25"/>
  <c r="R162" i="25"/>
  <c r="Q162" i="25"/>
  <c r="G162" i="25"/>
  <c r="F162" i="25"/>
  <c r="D162" i="25"/>
  <c r="B162" i="25"/>
  <c r="AG161" i="25"/>
  <c r="AH161" i="25" s="1"/>
  <c r="U161" i="25"/>
  <c r="S161" i="25"/>
  <c r="R161" i="25"/>
  <c r="Q161" i="25"/>
  <c r="G161" i="25"/>
  <c r="T161" i="25" s="1"/>
  <c r="F161" i="25"/>
  <c r="D161" i="25"/>
  <c r="B161" i="25"/>
  <c r="AH160" i="25"/>
  <c r="AG160" i="25"/>
  <c r="U160" i="25"/>
  <c r="T160" i="25" s="1"/>
  <c r="S160" i="25"/>
  <c r="R160" i="25"/>
  <c r="Q160" i="25"/>
  <c r="G160" i="25"/>
  <c r="F160" i="25"/>
  <c r="D160" i="25"/>
  <c r="B160" i="25"/>
  <c r="AG159" i="25"/>
  <c r="AH159" i="25" s="1"/>
  <c r="U159" i="25"/>
  <c r="S159" i="25"/>
  <c r="R159" i="25"/>
  <c r="Q159" i="25"/>
  <c r="G159" i="25"/>
  <c r="T159" i="25" s="1"/>
  <c r="F159" i="25"/>
  <c r="D159" i="25"/>
  <c r="B159" i="25"/>
  <c r="AH158" i="25"/>
  <c r="AG158" i="25"/>
  <c r="U158" i="25"/>
  <c r="T158" i="25" s="1"/>
  <c r="S158" i="25"/>
  <c r="R158" i="25"/>
  <c r="Q158" i="25"/>
  <c r="G158" i="25"/>
  <c r="F158" i="25"/>
  <c r="D158" i="25"/>
  <c r="B158" i="25"/>
  <c r="AG157" i="25"/>
  <c r="AH157" i="25" s="1"/>
  <c r="U157" i="25"/>
  <c r="S157" i="25"/>
  <c r="R157" i="25"/>
  <c r="Q157" i="25"/>
  <c r="G157" i="25"/>
  <c r="T157" i="25" s="1"/>
  <c r="F157" i="25"/>
  <c r="D157" i="25"/>
  <c r="B157" i="25"/>
  <c r="AH156" i="25"/>
  <c r="AG156" i="25"/>
  <c r="U156" i="25"/>
  <c r="T156" i="25" s="1"/>
  <c r="S156" i="25"/>
  <c r="R156" i="25"/>
  <c r="Q156" i="25"/>
  <c r="G156" i="25"/>
  <c r="F156" i="25"/>
  <c r="D156" i="25"/>
  <c r="B156" i="25"/>
  <c r="AG155" i="25"/>
  <c r="AH155" i="25" s="1"/>
  <c r="U155" i="25"/>
  <c r="S155" i="25"/>
  <c r="R155" i="25"/>
  <c r="Q155" i="25"/>
  <c r="G155" i="25"/>
  <c r="T155" i="25" s="1"/>
  <c r="F155" i="25"/>
  <c r="D155" i="25"/>
  <c r="B155" i="25"/>
  <c r="AH154" i="25"/>
  <c r="AG154" i="25"/>
  <c r="U154" i="25"/>
  <c r="T154" i="25" s="1"/>
  <c r="S154" i="25"/>
  <c r="R154" i="25"/>
  <c r="Q154" i="25"/>
  <c r="G154" i="25"/>
  <c r="F154" i="25"/>
  <c r="D154" i="25"/>
  <c r="B154" i="25"/>
  <c r="AG153" i="25"/>
  <c r="AH153" i="25" s="1"/>
  <c r="U153" i="25"/>
  <c r="S153" i="25"/>
  <c r="R153" i="25"/>
  <c r="Q153" i="25"/>
  <c r="G153" i="25"/>
  <c r="T153" i="25" s="1"/>
  <c r="F153" i="25"/>
  <c r="D153" i="25"/>
  <c r="B153" i="25"/>
  <c r="AH152" i="25"/>
  <c r="AG152" i="25"/>
  <c r="U152" i="25"/>
  <c r="T152" i="25" s="1"/>
  <c r="S152" i="25"/>
  <c r="R152" i="25"/>
  <c r="Q152" i="25"/>
  <c r="G152" i="25"/>
  <c r="F152" i="25"/>
  <c r="D152" i="25"/>
  <c r="B152" i="25"/>
  <c r="AG151" i="25"/>
  <c r="AH151" i="25" s="1"/>
  <c r="U151" i="25"/>
  <c r="S151" i="25"/>
  <c r="R151" i="25"/>
  <c r="Q151" i="25"/>
  <c r="G151" i="25"/>
  <c r="T151" i="25" s="1"/>
  <c r="F151" i="25"/>
  <c r="D151" i="25"/>
  <c r="B151" i="25"/>
  <c r="AH150" i="25"/>
  <c r="AG150" i="25"/>
  <c r="U150" i="25"/>
  <c r="T150" i="25" s="1"/>
  <c r="S150" i="25"/>
  <c r="R150" i="25"/>
  <c r="Q150" i="25"/>
  <c r="G150" i="25"/>
  <c r="F150" i="25"/>
  <c r="D150" i="25"/>
  <c r="B150" i="25"/>
  <c r="AG149" i="25"/>
  <c r="AH149" i="25" s="1"/>
  <c r="U149" i="25"/>
  <c r="S149" i="25"/>
  <c r="R149" i="25"/>
  <c r="Q149" i="25"/>
  <c r="G149" i="25"/>
  <c r="T149" i="25" s="1"/>
  <c r="F149" i="25"/>
  <c r="D149" i="25"/>
  <c r="B149" i="25"/>
  <c r="AH148" i="25"/>
  <c r="AG148" i="25"/>
  <c r="U148" i="25"/>
  <c r="T148" i="25" s="1"/>
  <c r="S148" i="25"/>
  <c r="R148" i="25"/>
  <c r="Q148" i="25"/>
  <c r="G148" i="25"/>
  <c r="F148" i="25"/>
  <c r="D148" i="25"/>
  <c r="B148" i="25"/>
  <c r="AG147" i="25"/>
  <c r="AH147" i="25" s="1"/>
  <c r="U147" i="25"/>
  <c r="S147" i="25"/>
  <c r="R147" i="25"/>
  <c r="Q147" i="25"/>
  <c r="G147" i="25"/>
  <c r="T147" i="25" s="1"/>
  <c r="F147" i="25"/>
  <c r="D147" i="25"/>
  <c r="B147" i="25"/>
  <c r="AH146" i="25"/>
  <c r="AG146" i="25"/>
  <c r="U146" i="25"/>
  <c r="T146" i="25" s="1"/>
  <c r="S146" i="25"/>
  <c r="R146" i="25"/>
  <c r="Q146" i="25"/>
  <c r="G146" i="25"/>
  <c r="F146" i="25"/>
  <c r="D146" i="25"/>
  <c r="B146" i="25"/>
  <c r="AG145" i="25"/>
  <c r="AH145" i="25" s="1"/>
  <c r="U145" i="25"/>
  <c r="S145" i="25"/>
  <c r="R145" i="25"/>
  <c r="Q145" i="25"/>
  <c r="G145" i="25"/>
  <c r="T145" i="25" s="1"/>
  <c r="F145" i="25"/>
  <c r="D145" i="25"/>
  <c r="B145" i="25"/>
  <c r="AH144" i="25"/>
  <c r="AG144" i="25"/>
  <c r="U144" i="25"/>
  <c r="T144" i="25" s="1"/>
  <c r="S144" i="25"/>
  <c r="R144" i="25"/>
  <c r="Q144" i="25"/>
  <c r="G144" i="25"/>
  <c r="F144" i="25"/>
  <c r="D144" i="25"/>
  <c r="B144" i="25"/>
  <c r="AG143" i="25"/>
  <c r="AH143" i="25" s="1"/>
  <c r="U143" i="25"/>
  <c r="S143" i="25"/>
  <c r="R143" i="25"/>
  <c r="Q143" i="25"/>
  <c r="G143" i="25"/>
  <c r="T143" i="25" s="1"/>
  <c r="F143" i="25"/>
  <c r="D143" i="25"/>
  <c r="B143" i="25"/>
  <c r="AH142" i="25"/>
  <c r="AG142" i="25"/>
  <c r="U142" i="25"/>
  <c r="T142" i="25" s="1"/>
  <c r="S142" i="25"/>
  <c r="R142" i="25"/>
  <c r="Q142" i="25"/>
  <c r="G142" i="25"/>
  <c r="F142" i="25"/>
  <c r="D142" i="25"/>
  <c r="B142" i="25"/>
  <c r="AG141" i="25"/>
  <c r="AH141" i="25" s="1"/>
  <c r="U141" i="25"/>
  <c r="S141" i="25"/>
  <c r="R141" i="25"/>
  <c r="Q141" i="25"/>
  <c r="G141" i="25"/>
  <c r="T141" i="25" s="1"/>
  <c r="F141" i="25"/>
  <c r="D141" i="25"/>
  <c r="B141" i="25"/>
  <c r="AH140" i="25"/>
  <c r="AG140" i="25"/>
  <c r="U140" i="25"/>
  <c r="T140" i="25" s="1"/>
  <c r="S140" i="25"/>
  <c r="R140" i="25"/>
  <c r="Q140" i="25"/>
  <c r="G140" i="25"/>
  <c r="F140" i="25"/>
  <c r="D140" i="25"/>
  <c r="B140" i="25"/>
  <c r="AG139" i="25"/>
  <c r="AH139" i="25" s="1"/>
  <c r="U139" i="25"/>
  <c r="S139" i="25"/>
  <c r="R139" i="25"/>
  <c r="Q139" i="25"/>
  <c r="G139" i="25"/>
  <c r="T139" i="25" s="1"/>
  <c r="F139" i="25"/>
  <c r="D139" i="25"/>
  <c r="B139" i="25"/>
  <c r="AH138" i="25"/>
  <c r="AG138" i="25"/>
  <c r="U138" i="25"/>
  <c r="T138" i="25" s="1"/>
  <c r="S138" i="25"/>
  <c r="R138" i="25"/>
  <c r="Q138" i="25"/>
  <c r="G138" i="25"/>
  <c r="F138" i="25"/>
  <c r="D138" i="25"/>
  <c r="B138" i="25"/>
  <c r="AG137" i="25"/>
  <c r="AH137" i="25" s="1"/>
  <c r="U137" i="25"/>
  <c r="S137" i="25"/>
  <c r="R137" i="25"/>
  <c r="Q137" i="25"/>
  <c r="G137" i="25"/>
  <c r="T137" i="25" s="1"/>
  <c r="F137" i="25"/>
  <c r="D137" i="25"/>
  <c r="B137" i="25"/>
  <c r="AH136" i="25"/>
  <c r="AG136" i="25"/>
  <c r="U136" i="25"/>
  <c r="T136" i="25" s="1"/>
  <c r="S136" i="25"/>
  <c r="R136" i="25"/>
  <c r="Q136" i="25"/>
  <c r="G136" i="25"/>
  <c r="F136" i="25"/>
  <c r="D136" i="25"/>
  <c r="B136" i="25"/>
  <c r="AG135" i="25"/>
  <c r="AH135" i="25" s="1"/>
  <c r="U135" i="25"/>
  <c r="S135" i="25"/>
  <c r="R135" i="25"/>
  <c r="Q135" i="25"/>
  <c r="G135" i="25"/>
  <c r="T135" i="25" s="1"/>
  <c r="F135" i="25"/>
  <c r="D135" i="25"/>
  <c r="B135" i="25"/>
  <c r="AH134" i="25"/>
  <c r="AG134" i="25"/>
  <c r="U134" i="25"/>
  <c r="T134" i="25" s="1"/>
  <c r="S134" i="25"/>
  <c r="R134" i="25"/>
  <c r="Q134" i="25"/>
  <c r="G134" i="25"/>
  <c r="F134" i="25"/>
  <c r="D134" i="25"/>
  <c r="B134" i="25"/>
  <c r="AG133" i="25"/>
  <c r="AH133" i="25" s="1"/>
  <c r="U133" i="25"/>
  <c r="S133" i="25"/>
  <c r="R133" i="25"/>
  <c r="Q133" i="25"/>
  <c r="G133" i="25"/>
  <c r="T133" i="25" s="1"/>
  <c r="F133" i="25"/>
  <c r="D133" i="25"/>
  <c r="B133" i="25"/>
  <c r="AH132" i="25"/>
  <c r="AG132" i="25"/>
  <c r="U132" i="25"/>
  <c r="T132" i="25" s="1"/>
  <c r="S132" i="25"/>
  <c r="R132" i="25"/>
  <c r="Q132" i="25"/>
  <c r="G132" i="25"/>
  <c r="F132" i="25"/>
  <c r="D132" i="25"/>
  <c r="B132" i="25"/>
  <c r="AG131" i="25"/>
  <c r="AH131" i="25" s="1"/>
  <c r="U131" i="25"/>
  <c r="S131" i="25"/>
  <c r="R131" i="25"/>
  <c r="Q131" i="25"/>
  <c r="G131" i="25"/>
  <c r="T131" i="25" s="1"/>
  <c r="F131" i="25"/>
  <c r="D131" i="25"/>
  <c r="B131" i="25"/>
  <c r="AH130" i="25"/>
  <c r="AG130" i="25"/>
  <c r="U130" i="25"/>
  <c r="T130" i="25" s="1"/>
  <c r="S130" i="25"/>
  <c r="R130" i="25"/>
  <c r="Q130" i="25"/>
  <c r="G130" i="25"/>
  <c r="F130" i="25"/>
  <c r="D130" i="25"/>
  <c r="B130" i="25"/>
  <c r="AG129" i="25"/>
  <c r="AH129" i="25" s="1"/>
  <c r="AC129" i="25"/>
  <c r="AB129" i="25"/>
  <c r="U129" i="25"/>
  <c r="S129" i="25"/>
  <c r="R129" i="25"/>
  <c r="Q129" i="25"/>
  <c r="G129" i="25"/>
  <c r="T129" i="25" s="1"/>
  <c r="F129" i="25"/>
  <c r="D129" i="25"/>
  <c r="B129" i="25"/>
  <c r="AH128" i="25"/>
  <c r="AG128" i="25"/>
  <c r="AC128" i="25"/>
  <c r="AB128" i="25"/>
  <c r="U128" i="25"/>
  <c r="T128" i="25" s="1"/>
  <c r="S128" i="25"/>
  <c r="R128" i="25"/>
  <c r="Q128" i="25"/>
  <c r="G128" i="25"/>
  <c r="F128" i="25"/>
  <c r="D128" i="25"/>
  <c r="B128" i="25"/>
  <c r="AG127" i="25"/>
  <c r="AH127" i="25" s="1"/>
  <c r="AC127" i="25"/>
  <c r="AB127" i="25"/>
  <c r="U127" i="25"/>
  <c r="S127" i="25"/>
  <c r="R127" i="25"/>
  <c r="Q127" i="25"/>
  <c r="G127" i="25"/>
  <c r="T127" i="25" s="1"/>
  <c r="F127" i="25"/>
  <c r="D127" i="25"/>
  <c r="B127" i="25"/>
  <c r="AH126" i="25"/>
  <c r="AG126" i="25"/>
  <c r="AC126" i="25"/>
  <c r="AB126" i="25"/>
  <c r="U126" i="25"/>
  <c r="T126" i="25" s="1"/>
  <c r="S126" i="25"/>
  <c r="R126" i="25"/>
  <c r="Q126" i="25"/>
  <c r="G126" i="25"/>
  <c r="F126" i="25"/>
  <c r="D126" i="25"/>
  <c r="B126" i="25"/>
  <c r="AG125" i="25"/>
  <c r="AH125" i="25" s="1"/>
  <c r="AC125" i="25"/>
  <c r="AB125" i="25"/>
  <c r="U125" i="25"/>
  <c r="S125" i="25"/>
  <c r="R125" i="25"/>
  <c r="Q125" i="25"/>
  <c r="G125" i="25"/>
  <c r="T125" i="25" s="1"/>
  <c r="F125" i="25"/>
  <c r="D125" i="25"/>
  <c r="B125" i="25"/>
  <c r="AH124" i="25"/>
  <c r="AG124" i="25"/>
  <c r="AC124" i="25"/>
  <c r="AB124" i="25"/>
  <c r="U124" i="25"/>
  <c r="T124" i="25" s="1"/>
  <c r="S124" i="25"/>
  <c r="R124" i="25"/>
  <c r="Q124" i="25"/>
  <c r="G124" i="25"/>
  <c r="F124" i="25"/>
  <c r="D124" i="25"/>
  <c r="B124" i="25"/>
  <c r="AG123" i="25"/>
  <c r="AH123" i="25" s="1"/>
  <c r="AC123" i="25"/>
  <c r="AB123" i="25"/>
  <c r="U123" i="25"/>
  <c r="S123" i="25"/>
  <c r="R123" i="25"/>
  <c r="Q123" i="25"/>
  <c r="G123" i="25"/>
  <c r="T123" i="25" s="1"/>
  <c r="F123" i="25"/>
  <c r="D123" i="25"/>
  <c r="B123" i="25"/>
  <c r="AH122" i="25"/>
  <c r="AG122" i="25"/>
  <c r="AC122" i="25"/>
  <c r="AB122" i="25"/>
  <c r="U122" i="25"/>
  <c r="T122" i="25" s="1"/>
  <c r="S122" i="25"/>
  <c r="R122" i="25"/>
  <c r="Q122" i="25"/>
  <c r="G122" i="25"/>
  <c r="F122" i="25"/>
  <c r="D122" i="25"/>
  <c r="B122" i="25"/>
  <c r="AG121" i="25"/>
  <c r="AH121" i="25" s="1"/>
  <c r="AC121" i="25"/>
  <c r="AB121" i="25"/>
  <c r="U121" i="25"/>
  <c r="S121" i="25"/>
  <c r="R121" i="25"/>
  <c r="Q121" i="25"/>
  <c r="G121" i="25"/>
  <c r="T121" i="25" s="1"/>
  <c r="F121" i="25"/>
  <c r="D121" i="25"/>
  <c r="B121" i="25"/>
  <c r="AH120" i="25"/>
  <c r="AG120" i="25"/>
  <c r="AC120" i="25"/>
  <c r="AB120" i="25"/>
  <c r="U120" i="25"/>
  <c r="T120" i="25" s="1"/>
  <c r="S120" i="25"/>
  <c r="R120" i="25"/>
  <c r="Q120" i="25"/>
  <c r="G120" i="25"/>
  <c r="F120" i="25"/>
  <c r="D120" i="25"/>
  <c r="B120" i="25"/>
  <c r="AG119" i="25"/>
  <c r="AH119" i="25" s="1"/>
  <c r="AC119" i="25"/>
  <c r="AB119" i="25"/>
  <c r="U119" i="25"/>
  <c r="S119" i="25"/>
  <c r="R119" i="25"/>
  <c r="Q119" i="25"/>
  <c r="G119" i="25"/>
  <c r="T119" i="25" s="1"/>
  <c r="F119" i="25"/>
  <c r="D119" i="25"/>
  <c r="B119" i="25"/>
  <c r="AH118" i="25"/>
  <c r="AG118" i="25"/>
  <c r="AC118" i="25"/>
  <c r="AB118" i="25"/>
  <c r="U118" i="25"/>
  <c r="T118" i="25" s="1"/>
  <c r="S118" i="25"/>
  <c r="R118" i="25"/>
  <c r="Q118" i="25"/>
  <c r="G118" i="25"/>
  <c r="F118" i="25"/>
  <c r="D118" i="25"/>
  <c r="B118" i="25"/>
  <c r="AG117" i="25"/>
  <c r="AH117" i="25" s="1"/>
  <c r="AC117" i="25"/>
  <c r="AB117" i="25"/>
  <c r="U117" i="25"/>
  <c r="S117" i="25"/>
  <c r="R117" i="25"/>
  <c r="Q117" i="25"/>
  <c r="G117" i="25"/>
  <c r="T117" i="25" s="1"/>
  <c r="F117" i="25"/>
  <c r="D117" i="25"/>
  <c r="B117" i="25"/>
  <c r="AH116" i="25"/>
  <c r="AG116" i="25"/>
  <c r="AC116" i="25"/>
  <c r="AB116" i="25"/>
  <c r="U116" i="25"/>
  <c r="T116" i="25" s="1"/>
  <c r="S116" i="25"/>
  <c r="R116" i="25"/>
  <c r="Q116" i="25"/>
  <c r="G116" i="25"/>
  <c r="F116" i="25"/>
  <c r="D116" i="25"/>
  <c r="B116" i="25"/>
  <c r="AG115" i="25"/>
  <c r="AH115" i="25" s="1"/>
  <c r="AC115" i="25"/>
  <c r="AB115" i="25"/>
  <c r="U115" i="25"/>
  <c r="S115" i="25"/>
  <c r="R115" i="25"/>
  <c r="Q115" i="25"/>
  <c r="G115" i="25"/>
  <c r="T115" i="25" s="1"/>
  <c r="F115" i="25"/>
  <c r="D115" i="25"/>
  <c r="B115" i="25"/>
  <c r="AH114" i="25"/>
  <c r="AG114" i="25"/>
  <c r="AC114" i="25"/>
  <c r="AB114" i="25"/>
  <c r="U114" i="25"/>
  <c r="T114" i="25" s="1"/>
  <c r="S114" i="25"/>
  <c r="R114" i="25"/>
  <c r="Q114" i="25"/>
  <c r="G114" i="25"/>
  <c r="F114" i="25"/>
  <c r="D114" i="25"/>
  <c r="B114" i="25"/>
  <c r="AG113" i="25"/>
  <c r="AH113" i="25" s="1"/>
  <c r="AC113" i="25"/>
  <c r="AB113" i="25"/>
  <c r="U113" i="25"/>
  <c r="S113" i="25"/>
  <c r="R113" i="25"/>
  <c r="Q113" i="25"/>
  <c r="G113" i="25"/>
  <c r="T113" i="25" s="1"/>
  <c r="F113" i="25"/>
  <c r="D113" i="25"/>
  <c r="B113" i="25"/>
  <c r="AH112" i="25"/>
  <c r="AG112" i="25"/>
  <c r="AC112" i="25"/>
  <c r="AB112" i="25"/>
  <c r="U112" i="25"/>
  <c r="T112" i="25" s="1"/>
  <c r="S112" i="25"/>
  <c r="R112" i="25"/>
  <c r="Q112" i="25"/>
  <c r="G112" i="25"/>
  <c r="F112" i="25"/>
  <c r="D112" i="25"/>
  <c r="B112" i="25"/>
  <c r="AG111" i="25"/>
  <c r="AH111" i="25" s="1"/>
  <c r="AC111" i="25"/>
  <c r="AB111" i="25"/>
  <c r="U111" i="25"/>
  <c r="S111" i="25"/>
  <c r="R111" i="25"/>
  <c r="Q111" i="25"/>
  <c r="G111" i="25"/>
  <c r="T111" i="25" s="1"/>
  <c r="F111" i="25"/>
  <c r="D111" i="25"/>
  <c r="B111" i="25"/>
  <c r="AH110" i="25"/>
  <c r="AG110" i="25"/>
  <c r="AC110" i="25"/>
  <c r="AB110" i="25"/>
  <c r="U110" i="25"/>
  <c r="T110" i="25" s="1"/>
  <c r="S110" i="25"/>
  <c r="R110" i="25"/>
  <c r="Q110" i="25"/>
  <c r="G110" i="25"/>
  <c r="F110" i="25"/>
  <c r="D110" i="25"/>
  <c r="B110" i="25"/>
  <c r="AG109" i="25"/>
  <c r="AH109" i="25" s="1"/>
  <c r="AC109" i="25"/>
  <c r="AB109" i="25"/>
  <c r="U109" i="25"/>
  <c r="S109" i="25"/>
  <c r="R109" i="25"/>
  <c r="Q109" i="25"/>
  <c r="G109" i="25"/>
  <c r="T109" i="25" s="1"/>
  <c r="F109" i="25"/>
  <c r="D109" i="25"/>
  <c r="B109" i="25"/>
  <c r="AH108" i="25"/>
  <c r="AG108" i="25"/>
  <c r="AC108" i="25"/>
  <c r="AB108" i="25"/>
  <c r="U108" i="25"/>
  <c r="T108" i="25" s="1"/>
  <c r="S108" i="25"/>
  <c r="R108" i="25"/>
  <c r="Q108" i="25"/>
  <c r="G108" i="25"/>
  <c r="F108" i="25"/>
  <c r="D108" i="25"/>
  <c r="B108" i="25"/>
  <c r="AG107" i="25"/>
  <c r="AH107" i="25" s="1"/>
  <c r="AC107" i="25"/>
  <c r="AB107" i="25"/>
  <c r="U107" i="25"/>
  <c r="S107" i="25"/>
  <c r="R107" i="25"/>
  <c r="Q107" i="25"/>
  <c r="G107" i="25"/>
  <c r="T107" i="25" s="1"/>
  <c r="F107" i="25"/>
  <c r="D107" i="25"/>
  <c r="B107" i="25"/>
  <c r="AH106" i="25"/>
  <c r="AG106" i="25"/>
  <c r="AC106" i="25"/>
  <c r="AB106" i="25"/>
  <c r="U106" i="25"/>
  <c r="T106" i="25" s="1"/>
  <c r="S106" i="25"/>
  <c r="R106" i="25"/>
  <c r="Q106" i="25"/>
  <c r="G106" i="25"/>
  <c r="F106" i="25"/>
  <c r="D106" i="25"/>
  <c r="B106" i="25"/>
  <c r="AG105" i="25"/>
  <c r="AH105" i="25" s="1"/>
  <c r="AC105" i="25"/>
  <c r="AB105" i="25"/>
  <c r="U105" i="25"/>
  <c r="S105" i="25"/>
  <c r="R105" i="25"/>
  <c r="Q105" i="25"/>
  <c r="G105" i="25"/>
  <c r="T105" i="25" s="1"/>
  <c r="F105" i="25"/>
  <c r="D105" i="25"/>
  <c r="B105" i="25"/>
  <c r="AH104" i="25"/>
  <c r="AG104" i="25"/>
  <c r="AC104" i="25"/>
  <c r="AB104" i="25"/>
  <c r="U104" i="25"/>
  <c r="T104" i="25" s="1"/>
  <c r="S104" i="25"/>
  <c r="R104" i="25"/>
  <c r="Q104" i="25"/>
  <c r="G104" i="25"/>
  <c r="F104" i="25"/>
  <c r="D104" i="25"/>
  <c r="B104" i="25"/>
  <c r="AG103" i="25"/>
  <c r="AH103" i="25" s="1"/>
  <c r="AC103" i="25"/>
  <c r="AB103" i="25"/>
  <c r="U103" i="25"/>
  <c r="S103" i="25"/>
  <c r="R103" i="25"/>
  <c r="Q103" i="25"/>
  <c r="G103" i="25"/>
  <c r="T103" i="25" s="1"/>
  <c r="F103" i="25"/>
  <c r="D103" i="25"/>
  <c r="B103" i="25"/>
  <c r="AH102" i="25"/>
  <c r="AG102" i="25"/>
  <c r="AC102" i="25"/>
  <c r="AB102" i="25"/>
  <c r="U102" i="25"/>
  <c r="T102" i="25" s="1"/>
  <c r="S102" i="25"/>
  <c r="R102" i="25"/>
  <c r="Q102" i="25"/>
  <c r="G102" i="25"/>
  <c r="F102" i="25"/>
  <c r="D102" i="25"/>
  <c r="B102" i="25"/>
  <c r="AG101" i="25"/>
  <c r="AH101" i="25" s="1"/>
  <c r="AC101" i="25"/>
  <c r="AB101" i="25"/>
  <c r="U101" i="25"/>
  <c r="S101" i="25"/>
  <c r="R101" i="25"/>
  <c r="Q101" i="25"/>
  <c r="G101" i="25"/>
  <c r="T101" i="25" s="1"/>
  <c r="F101" i="25"/>
  <c r="D101" i="25"/>
  <c r="B101" i="25"/>
  <c r="AH100" i="25"/>
  <c r="AG100" i="25"/>
  <c r="AC100" i="25"/>
  <c r="AB100" i="25"/>
  <c r="U100" i="25"/>
  <c r="T100" i="25" s="1"/>
  <c r="S100" i="25"/>
  <c r="R100" i="25"/>
  <c r="Q100" i="25"/>
  <c r="G100" i="25"/>
  <c r="F100" i="25"/>
  <c r="D100" i="25"/>
  <c r="B100" i="25"/>
  <c r="AG99" i="25"/>
  <c r="AH99" i="25" s="1"/>
  <c r="AC99" i="25"/>
  <c r="AB99" i="25"/>
  <c r="U99" i="25"/>
  <c r="S99" i="25"/>
  <c r="R99" i="25"/>
  <c r="Q99" i="25"/>
  <c r="G99" i="25"/>
  <c r="T99" i="25" s="1"/>
  <c r="F99" i="25"/>
  <c r="D99" i="25"/>
  <c r="B99" i="25"/>
  <c r="AH98" i="25"/>
  <c r="AG98" i="25"/>
  <c r="AC98" i="25"/>
  <c r="AB98" i="25"/>
  <c r="U98" i="25"/>
  <c r="T98" i="25" s="1"/>
  <c r="S98" i="25"/>
  <c r="R98" i="25"/>
  <c r="Q98" i="25"/>
  <c r="G98" i="25"/>
  <c r="F98" i="25"/>
  <c r="D98" i="25"/>
  <c r="B98" i="25"/>
  <c r="AG97" i="25"/>
  <c r="AH97" i="25" s="1"/>
  <c r="AC97" i="25"/>
  <c r="AB97" i="25"/>
  <c r="U97" i="25"/>
  <c r="S97" i="25"/>
  <c r="R97" i="25"/>
  <c r="Q97" i="25"/>
  <c r="G97" i="25"/>
  <c r="T97" i="25" s="1"/>
  <c r="F97" i="25"/>
  <c r="D97" i="25"/>
  <c r="B97" i="25"/>
  <c r="AH96" i="25"/>
  <c r="AG96" i="25"/>
  <c r="AC96" i="25"/>
  <c r="AB96" i="25"/>
  <c r="U96" i="25"/>
  <c r="T96" i="25" s="1"/>
  <c r="S96" i="25"/>
  <c r="R96" i="25"/>
  <c r="Q96" i="25"/>
  <c r="G96" i="25"/>
  <c r="F96" i="25"/>
  <c r="D96" i="25"/>
  <c r="B96" i="25"/>
  <c r="AG95" i="25"/>
  <c r="AH95" i="25" s="1"/>
  <c r="AC95" i="25"/>
  <c r="AB95" i="25"/>
  <c r="U95" i="25"/>
  <c r="S95" i="25"/>
  <c r="R95" i="25"/>
  <c r="Q95" i="25"/>
  <c r="G95" i="25"/>
  <c r="T95" i="25" s="1"/>
  <c r="F95" i="25"/>
  <c r="D95" i="25"/>
  <c r="B95" i="25"/>
  <c r="AH94" i="25"/>
  <c r="AG94" i="25"/>
  <c r="AC94" i="25"/>
  <c r="AB94" i="25"/>
  <c r="U94" i="25"/>
  <c r="T94" i="25" s="1"/>
  <c r="S94" i="25"/>
  <c r="R94" i="25"/>
  <c r="Q94" i="25"/>
  <c r="G94" i="25"/>
  <c r="F94" i="25"/>
  <c r="D94" i="25"/>
  <c r="B94" i="25"/>
  <c r="AG93" i="25"/>
  <c r="AH93" i="25" s="1"/>
  <c r="AC93" i="25"/>
  <c r="AB93" i="25"/>
  <c r="U93" i="25"/>
  <c r="S93" i="25"/>
  <c r="R93" i="25"/>
  <c r="Q93" i="25"/>
  <c r="G93" i="25"/>
  <c r="T93" i="25" s="1"/>
  <c r="F93" i="25"/>
  <c r="D93" i="25"/>
  <c r="B93" i="25"/>
  <c r="AH92" i="25"/>
  <c r="AG92" i="25"/>
  <c r="AC92" i="25"/>
  <c r="AB92" i="25"/>
  <c r="U92" i="25"/>
  <c r="T92" i="25" s="1"/>
  <c r="S92" i="25"/>
  <c r="R92" i="25"/>
  <c r="Q92" i="25"/>
  <c r="G92" i="25"/>
  <c r="F92" i="25"/>
  <c r="D92" i="25"/>
  <c r="B92" i="25"/>
  <c r="AG91" i="25"/>
  <c r="AH91" i="25" s="1"/>
  <c r="AC91" i="25"/>
  <c r="AB91" i="25"/>
  <c r="U91" i="25"/>
  <c r="S91" i="25"/>
  <c r="R91" i="25"/>
  <c r="Q91" i="25"/>
  <c r="G91" i="25"/>
  <c r="T91" i="25" s="1"/>
  <c r="F91" i="25"/>
  <c r="D91" i="25"/>
  <c r="B91" i="25"/>
  <c r="AH90" i="25"/>
  <c r="AG90" i="25"/>
  <c r="AC90" i="25"/>
  <c r="AB90" i="25"/>
  <c r="U90" i="25"/>
  <c r="T90" i="25" s="1"/>
  <c r="S90" i="25"/>
  <c r="R90" i="25"/>
  <c r="Q90" i="25"/>
  <c r="G90" i="25"/>
  <c r="F90" i="25"/>
  <c r="D90" i="25"/>
  <c r="B90" i="25"/>
  <c r="AG89" i="25"/>
  <c r="AH89" i="25" s="1"/>
  <c r="AC89" i="25"/>
  <c r="AB89" i="25"/>
  <c r="U89" i="25"/>
  <c r="S89" i="25"/>
  <c r="R89" i="25"/>
  <c r="Q89" i="25"/>
  <c r="G89" i="25"/>
  <c r="T89" i="25" s="1"/>
  <c r="F89" i="25"/>
  <c r="D89" i="25"/>
  <c r="B89" i="25"/>
  <c r="AH88" i="25"/>
  <c r="AG88" i="25"/>
  <c r="AC88" i="25"/>
  <c r="AB88" i="25"/>
  <c r="U88" i="25"/>
  <c r="T88" i="25" s="1"/>
  <c r="S88" i="25"/>
  <c r="R88" i="25"/>
  <c r="Q88" i="25"/>
  <c r="G88" i="25"/>
  <c r="F88" i="25"/>
  <c r="D88" i="25"/>
  <c r="B88" i="25"/>
  <c r="AG87" i="25"/>
  <c r="AH87" i="25" s="1"/>
  <c r="AC87" i="25"/>
  <c r="AB87" i="25"/>
  <c r="U87" i="25"/>
  <c r="S87" i="25"/>
  <c r="R87" i="25"/>
  <c r="Q87" i="25"/>
  <c r="G87" i="25"/>
  <c r="T87" i="25" s="1"/>
  <c r="F87" i="25"/>
  <c r="D87" i="25"/>
  <c r="B87" i="25"/>
  <c r="AH86" i="25"/>
  <c r="AG86" i="25"/>
  <c r="AC86" i="25"/>
  <c r="AB86" i="25"/>
  <c r="U86" i="25"/>
  <c r="T86" i="25" s="1"/>
  <c r="S86" i="25"/>
  <c r="R86" i="25"/>
  <c r="Q86" i="25"/>
  <c r="G86" i="25"/>
  <c r="F86" i="25"/>
  <c r="D86" i="25"/>
  <c r="B86" i="25"/>
  <c r="AG85" i="25"/>
  <c r="AH85" i="25" s="1"/>
  <c r="AC85" i="25"/>
  <c r="AB85" i="25"/>
  <c r="U85" i="25"/>
  <c r="S85" i="25"/>
  <c r="R85" i="25"/>
  <c r="Q85" i="25"/>
  <c r="G85" i="25"/>
  <c r="T85" i="25" s="1"/>
  <c r="F85" i="25"/>
  <c r="D85" i="25"/>
  <c r="B85" i="25"/>
  <c r="AH84" i="25"/>
  <c r="AG84" i="25"/>
  <c r="AC84" i="25"/>
  <c r="AB84" i="25"/>
  <c r="U84" i="25"/>
  <c r="T84" i="25" s="1"/>
  <c r="S84" i="25"/>
  <c r="R84" i="25"/>
  <c r="Q84" i="25"/>
  <c r="G84" i="25"/>
  <c r="F84" i="25"/>
  <c r="D84" i="25"/>
  <c r="B84" i="25"/>
  <c r="AG83" i="25"/>
  <c r="AH83" i="25" s="1"/>
  <c r="AC83" i="25"/>
  <c r="AB83" i="25"/>
  <c r="U83" i="25"/>
  <c r="S83" i="25"/>
  <c r="R83" i="25"/>
  <c r="Q83" i="25"/>
  <c r="G83" i="25"/>
  <c r="T83" i="25" s="1"/>
  <c r="F83" i="25"/>
  <c r="D83" i="25"/>
  <c r="B83" i="25"/>
  <c r="AH82" i="25"/>
  <c r="AG82" i="25"/>
  <c r="AC82" i="25"/>
  <c r="AB82" i="25"/>
  <c r="U82" i="25"/>
  <c r="T82" i="25" s="1"/>
  <c r="S82" i="25"/>
  <c r="R82" i="25"/>
  <c r="Q82" i="25"/>
  <c r="G82" i="25"/>
  <c r="F82" i="25"/>
  <c r="D82" i="25"/>
  <c r="B82" i="25"/>
  <c r="AG81" i="25"/>
  <c r="AH81" i="25" s="1"/>
  <c r="AC81" i="25"/>
  <c r="AB81" i="25"/>
  <c r="U81" i="25"/>
  <c r="S81" i="25"/>
  <c r="R81" i="25"/>
  <c r="Q81" i="25"/>
  <c r="G81" i="25"/>
  <c r="T81" i="25" s="1"/>
  <c r="F81" i="25"/>
  <c r="D81" i="25"/>
  <c r="B81" i="25"/>
  <c r="AH80" i="25"/>
  <c r="AG80" i="25"/>
  <c r="AC80" i="25"/>
  <c r="AB80" i="25"/>
  <c r="U80" i="25"/>
  <c r="T80" i="25" s="1"/>
  <c r="S80" i="25"/>
  <c r="R80" i="25"/>
  <c r="Q80" i="25"/>
  <c r="G80" i="25"/>
  <c r="F80" i="25"/>
  <c r="D80" i="25"/>
  <c r="B80" i="25"/>
  <c r="AG79" i="25"/>
  <c r="AH79" i="25" s="1"/>
  <c r="AC79" i="25"/>
  <c r="AB79" i="25"/>
  <c r="U79" i="25"/>
  <c r="S79" i="25"/>
  <c r="R79" i="25"/>
  <c r="Q79" i="25"/>
  <c r="G79" i="25"/>
  <c r="T79" i="25" s="1"/>
  <c r="F79" i="25"/>
  <c r="D79" i="25"/>
  <c r="B79" i="25"/>
  <c r="AH78" i="25"/>
  <c r="AG78" i="25"/>
  <c r="AC78" i="25"/>
  <c r="AB78" i="25"/>
  <c r="U78" i="25"/>
  <c r="T78" i="25" s="1"/>
  <c r="S78" i="25"/>
  <c r="R78" i="25"/>
  <c r="Q78" i="25"/>
  <c r="G78" i="25"/>
  <c r="F78" i="25"/>
  <c r="D78" i="25"/>
  <c r="B78" i="25"/>
  <c r="AG77" i="25"/>
  <c r="AH77" i="25" s="1"/>
  <c r="AC77" i="25"/>
  <c r="AB77" i="25"/>
  <c r="U77" i="25"/>
  <c r="S77" i="25"/>
  <c r="R77" i="25"/>
  <c r="Q77" i="25"/>
  <c r="G77" i="25"/>
  <c r="T77" i="25" s="1"/>
  <c r="F77" i="25"/>
  <c r="D77" i="25"/>
  <c r="B77" i="25"/>
  <c r="AH76" i="25"/>
  <c r="AG76" i="25"/>
  <c r="AC76" i="25"/>
  <c r="AB76" i="25"/>
  <c r="U76" i="25"/>
  <c r="T76" i="25" s="1"/>
  <c r="S76" i="25"/>
  <c r="R76" i="25"/>
  <c r="Q76" i="25"/>
  <c r="G76" i="25"/>
  <c r="F76" i="25"/>
  <c r="D76" i="25"/>
  <c r="B76" i="25"/>
  <c r="AG75" i="25"/>
  <c r="AH75" i="25" s="1"/>
  <c r="AC75" i="25"/>
  <c r="AB75" i="25"/>
  <c r="U75" i="25"/>
  <c r="S75" i="25"/>
  <c r="R75" i="25"/>
  <c r="Q75" i="25"/>
  <c r="G75" i="25"/>
  <c r="T75" i="25" s="1"/>
  <c r="F75" i="25"/>
  <c r="D75" i="25"/>
  <c r="B75" i="25"/>
  <c r="AH74" i="25"/>
  <c r="AG74" i="25"/>
  <c r="AC74" i="25"/>
  <c r="AB74" i="25"/>
  <c r="U74" i="25"/>
  <c r="T74" i="25" s="1"/>
  <c r="S74" i="25"/>
  <c r="R74" i="25"/>
  <c r="Q74" i="25"/>
  <c r="G74" i="25"/>
  <c r="F74" i="25"/>
  <c r="D74" i="25"/>
  <c r="B74" i="25"/>
  <c r="AG73" i="25"/>
  <c r="AH73" i="25" s="1"/>
  <c r="AC73" i="25"/>
  <c r="AB73" i="25"/>
  <c r="U73" i="25"/>
  <c r="S73" i="25"/>
  <c r="R73" i="25"/>
  <c r="Q73" i="25"/>
  <c r="G73" i="25"/>
  <c r="T73" i="25" s="1"/>
  <c r="F73" i="25"/>
  <c r="D73" i="25"/>
  <c r="B73" i="25"/>
  <c r="AH72" i="25"/>
  <c r="AG72" i="25"/>
  <c r="AC72" i="25"/>
  <c r="AB72" i="25"/>
  <c r="U72" i="25"/>
  <c r="T72" i="25" s="1"/>
  <c r="S72" i="25"/>
  <c r="R72" i="25"/>
  <c r="Q72" i="25"/>
  <c r="G72" i="25"/>
  <c r="F72" i="25"/>
  <c r="D72" i="25"/>
  <c r="B72" i="25"/>
  <c r="AG71" i="25"/>
  <c r="AH71" i="25" s="1"/>
  <c r="AC71" i="25"/>
  <c r="AB71" i="25"/>
  <c r="U71" i="25"/>
  <c r="S71" i="25"/>
  <c r="R71" i="25"/>
  <c r="Q71" i="25"/>
  <c r="G71" i="25"/>
  <c r="T71" i="25" s="1"/>
  <c r="F71" i="25"/>
  <c r="D71" i="25"/>
  <c r="B71" i="25"/>
  <c r="AH70" i="25"/>
  <c r="AG70" i="25"/>
  <c r="AC70" i="25"/>
  <c r="AB70" i="25"/>
  <c r="U70" i="25"/>
  <c r="T70" i="25" s="1"/>
  <c r="S70" i="25"/>
  <c r="R70" i="25"/>
  <c r="Q70" i="25"/>
  <c r="G70" i="25"/>
  <c r="F70" i="25"/>
  <c r="D70" i="25"/>
  <c r="B70" i="25"/>
  <c r="AG69" i="25"/>
  <c r="AH69" i="25" s="1"/>
  <c r="AC69" i="25"/>
  <c r="AB69" i="25"/>
  <c r="U69" i="25"/>
  <c r="S69" i="25"/>
  <c r="R69" i="25"/>
  <c r="Q69" i="25"/>
  <c r="G69" i="25"/>
  <c r="T69" i="25" s="1"/>
  <c r="F69" i="25"/>
  <c r="D69" i="25"/>
  <c r="B69" i="25"/>
  <c r="AH68" i="25"/>
  <c r="AG68" i="25"/>
  <c r="AC68" i="25"/>
  <c r="AB68" i="25"/>
  <c r="U68" i="25"/>
  <c r="T68" i="25" s="1"/>
  <c r="S68" i="25"/>
  <c r="R68" i="25"/>
  <c r="Q68" i="25"/>
  <c r="G68" i="25"/>
  <c r="F68" i="25"/>
  <c r="D68" i="25"/>
  <c r="B68" i="25"/>
  <c r="AG67" i="25"/>
  <c r="AH67" i="25" s="1"/>
  <c r="AC67" i="25"/>
  <c r="AB67" i="25"/>
  <c r="U67" i="25"/>
  <c r="S67" i="25"/>
  <c r="R67" i="25"/>
  <c r="Q67" i="25"/>
  <c r="G67" i="25"/>
  <c r="T67" i="25" s="1"/>
  <c r="F67" i="25"/>
  <c r="D67" i="25"/>
  <c r="B67" i="25"/>
  <c r="AH66" i="25"/>
  <c r="AG66" i="25"/>
  <c r="AC66" i="25"/>
  <c r="AB66" i="25"/>
  <c r="U66" i="25"/>
  <c r="T66" i="25" s="1"/>
  <c r="S66" i="25"/>
  <c r="R66" i="25"/>
  <c r="Q66" i="25"/>
  <c r="G66" i="25"/>
  <c r="F66" i="25"/>
  <c r="D66" i="25"/>
  <c r="B66" i="25"/>
  <c r="AG65" i="25"/>
  <c r="AH65" i="25" s="1"/>
  <c r="AC65" i="25"/>
  <c r="AB65" i="25"/>
  <c r="U65" i="25"/>
  <c r="S65" i="25"/>
  <c r="R65" i="25"/>
  <c r="Q65" i="25"/>
  <c r="G65" i="25"/>
  <c r="T65" i="25" s="1"/>
  <c r="F65" i="25"/>
  <c r="D65" i="25"/>
  <c r="B65" i="25"/>
  <c r="AH64" i="25"/>
  <c r="AG64" i="25"/>
  <c r="AC64" i="25"/>
  <c r="AB64" i="25"/>
  <c r="U64" i="25"/>
  <c r="T64" i="25" s="1"/>
  <c r="S64" i="25"/>
  <c r="R64" i="25"/>
  <c r="Q64" i="25"/>
  <c r="G64" i="25"/>
  <c r="F64" i="25"/>
  <c r="D64" i="25"/>
  <c r="B64" i="25"/>
  <c r="AG63" i="25"/>
  <c r="AH63" i="25" s="1"/>
  <c r="AC63" i="25"/>
  <c r="AB63" i="25"/>
  <c r="U63" i="25"/>
  <c r="S63" i="25"/>
  <c r="R63" i="25"/>
  <c r="Q63" i="25"/>
  <c r="G63" i="25"/>
  <c r="T63" i="25" s="1"/>
  <c r="F63" i="25"/>
  <c r="D63" i="25"/>
  <c r="B63" i="25"/>
  <c r="AH62" i="25"/>
  <c r="AG62" i="25"/>
  <c r="AC62" i="25"/>
  <c r="AB62" i="25"/>
  <c r="U62" i="25"/>
  <c r="T62" i="25" s="1"/>
  <c r="S62" i="25"/>
  <c r="R62" i="25"/>
  <c r="Q62" i="25"/>
  <c r="G62" i="25"/>
  <c r="F62" i="25"/>
  <c r="D62" i="25"/>
  <c r="B62" i="25"/>
  <c r="AG61" i="25"/>
  <c r="AH61" i="25" s="1"/>
  <c r="AC61" i="25"/>
  <c r="AB61" i="25"/>
  <c r="U61" i="25"/>
  <c r="S61" i="25"/>
  <c r="R61" i="25"/>
  <c r="Q61" i="25"/>
  <c r="G61" i="25"/>
  <c r="T61" i="25" s="1"/>
  <c r="F61" i="25"/>
  <c r="D61" i="25"/>
  <c r="B61" i="25"/>
  <c r="AH60" i="25"/>
  <c r="AG60" i="25"/>
  <c r="AC60" i="25"/>
  <c r="AB60" i="25"/>
  <c r="U60" i="25"/>
  <c r="S60" i="25"/>
  <c r="R60" i="25"/>
  <c r="Q60" i="25"/>
  <c r="G60" i="25"/>
  <c r="F60" i="25"/>
  <c r="D60" i="25"/>
  <c r="B60" i="25"/>
  <c r="AG59" i="25"/>
  <c r="AH59" i="25" s="1"/>
  <c r="AC59" i="25"/>
  <c r="AB59" i="25"/>
  <c r="U59" i="25"/>
  <c r="S59" i="25"/>
  <c r="R59" i="25"/>
  <c r="Q59" i="25"/>
  <c r="G59" i="25"/>
  <c r="T59" i="25" s="1"/>
  <c r="F59" i="25"/>
  <c r="D59" i="25"/>
  <c r="B59" i="25"/>
  <c r="AH58" i="25"/>
  <c r="AG58" i="25"/>
  <c r="AC58" i="25"/>
  <c r="AB58" i="25"/>
  <c r="U58" i="25"/>
  <c r="S58" i="25"/>
  <c r="R58" i="25"/>
  <c r="Q58" i="25"/>
  <c r="G58" i="25"/>
  <c r="F58" i="25"/>
  <c r="D58" i="25"/>
  <c r="B58" i="25"/>
  <c r="AG57" i="25"/>
  <c r="AH57" i="25" s="1"/>
  <c r="AC57" i="25"/>
  <c r="AB57" i="25"/>
  <c r="U57" i="25"/>
  <c r="S57" i="25"/>
  <c r="R57" i="25"/>
  <c r="Q57" i="25"/>
  <c r="G57" i="25"/>
  <c r="T57" i="25" s="1"/>
  <c r="F57" i="25"/>
  <c r="D57" i="25"/>
  <c r="B57" i="25"/>
  <c r="AH56" i="25"/>
  <c r="AG56" i="25"/>
  <c r="AC56" i="25"/>
  <c r="AB56" i="25"/>
  <c r="U56" i="25"/>
  <c r="S56" i="25"/>
  <c r="R56" i="25"/>
  <c r="Q56" i="25"/>
  <c r="G56" i="25"/>
  <c r="F56" i="25"/>
  <c r="D56" i="25"/>
  <c r="B56" i="25"/>
  <c r="AG55" i="25"/>
  <c r="AH55" i="25" s="1"/>
  <c r="AC55" i="25"/>
  <c r="AB55" i="25"/>
  <c r="U55" i="25"/>
  <c r="S55" i="25"/>
  <c r="R55" i="25"/>
  <c r="Q55" i="25"/>
  <c r="G55" i="25"/>
  <c r="T55" i="25" s="1"/>
  <c r="F55" i="25"/>
  <c r="D55" i="25"/>
  <c r="B55" i="25"/>
  <c r="AH54" i="25"/>
  <c r="AG54" i="25"/>
  <c r="AC54" i="25"/>
  <c r="AB54" i="25"/>
  <c r="U54" i="25"/>
  <c r="S54" i="25"/>
  <c r="R54" i="25"/>
  <c r="Q54" i="25"/>
  <c r="G54" i="25"/>
  <c r="F54" i="25"/>
  <c r="D54" i="25"/>
  <c r="B54" i="25"/>
  <c r="AG53" i="25"/>
  <c r="AH53" i="25" s="1"/>
  <c r="AC53" i="25"/>
  <c r="AB53" i="25"/>
  <c r="U53" i="25"/>
  <c r="S53" i="25"/>
  <c r="R53" i="25"/>
  <c r="Q53" i="25"/>
  <c r="G53" i="25"/>
  <c r="T53" i="25" s="1"/>
  <c r="F53" i="25"/>
  <c r="D53" i="25"/>
  <c r="B53" i="25"/>
  <c r="AH52" i="25"/>
  <c r="AG52" i="25"/>
  <c r="AC52" i="25"/>
  <c r="AB52" i="25"/>
  <c r="U52" i="25"/>
  <c r="S52" i="25"/>
  <c r="R52" i="25"/>
  <c r="Q52" i="25"/>
  <c r="G52" i="25"/>
  <c r="F52" i="25"/>
  <c r="D52" i="25"/>
  <c r="B52" i="25"/>
  <c r="AG51" i="25"/>
  <c r="AH51" i="25" s="1"/>
  <c r="AC51" i="25"/>
  <c r="AB51" i="25"/>
  <c r="U51" i="25"/>
  <c r="S51" i="25"/>
  <c r="R51" i="25"/>
  <c r="Q51" i="25"/>
  <c r="G51" i="25"/>
  <c r="T51" i="25" s="1"/>
  <c r="F51" i="25"/>
  <c r="D51" i="25"/>
  <c r="B51" i="25"/>
  <c r="AH50" i="25"/>
  <c r="AG50" i="25"/>
  <c r="AC50" i="25"/>
  <c r="AB50" i="25"/>
  <c r="U50" i="25"/>
  <c r="S50" i="25"/>
  <c r="R50" i="25"/>
  <c r="Q50" i="25"/>
  <c r="G50" i="25"/>
  <c r="F50" i="25"/>
  <c r="D50" i="25"/>
  <c r="B50" i="25"/>
  <c r="AG49" i="25"/>
  <c r="AH49" i="25" s="1"/>
  <c r="AC49" i="25"/>
  <c r="AB49" i="25"/>
  <c r="U49" i="25"/>
  <c r="S49" i="25"/>
  <c r="R49" i="25"/>
  <c r="Q49" i="25"/>
  <c r="G49" i="25"/>
  <c r="T49" i="25" s="1"/>
  <c r="F49" i="25"/>
  <c r="D49" i="25"/>
  <c r="B49" i="25"/>
  <c r="AH48" i="25"/>
  <c r="AG48" i="25"/>
  <c r="AC48" i="25"/>
  <c r="AB48" i="25"/>
  <c r="U48" i="25"/>
  <c r="S48" i="25"/>
  <c r="R48" i="25"/>
  <c r="Q48" i="25"/>
  <c r="G48" i="25"/>
  <c r="F48" i="25"/>
  <c r="D48" i="25"/>
  <c r="B48" i="25"/>
  <c r="AG47" i="25"/>
  <c r="AH47" i="25" s="1"/>
  <c r="AC47" i="25"/>
  <c r="AB47" i="25"/>
  <c r="U47" i="25"/>
  <c r="S47" i="25"/>
  <c r="R47" i="25"/>
  <c r="Q47" i="25"/>
  <c r="G47" i="25"/>
  <c r="T47" i="25" s="1"/>
  <c r="F47" i="25"/>
  <c r="D47" i="25"/>
  <c r="B47" i="25"/>
  <c r="AH46" i="25"/>
  <c r="AG46" i="25"/>
  <c r="AC46" i="25"/>
  <c r="AB46" i="25"/>
  <c r="U46" i="25"/>
  <c r="S46" i="25"/>
  <c r="R46" i="25"/>
  <c r="Q46" i="25"/>
  <c r="G46" i="25"/>
  <c r="F46" i="25"/>
  <c r="D46" i="25"/>
  <c r="B46" i="25"/>
  <c r="AG45" i="25"/>
  <c r="AH45" i="25" s="1"/>
  <c r="AC45" i="25"/>
  <c r="AB45" i="25"/>
  <c r="U45" i="25"/>
  <c r="S45" i="25"/>
  <c r="R45" i="25"/>
  <c r="Q45" i="25"/>
  <c r="G45" i="25"/>
  <c r="T45" i="25" s="1"/>
  <c r="F45" i="25"/>
  <c r="D45" i="25"/>
  <c r="B45" i="25"/>
  <c r="AH44" i="25"/>
  <c r="AG44" i="25"/>
  <c r="AC44" i="25"/>
  <c r="AB44" i="25"/>
  <c r="U44" i="25"/>
  <c r="S44" i="25"/>
  <c r="R44" i="25"/>
  <c r="Q44" i="25"/>
  <c r="G44" i="25"/>
  <c r="F44" i="25"/>
  <c r="D44" i="25"/>
  <c r="B44" i="25"/>
  <c r="AG43" i="25"/>
  <c r="AH43" i="25" s="1"/>
  <c r="AC43" i="25"/>
  <c r="AB43" i="25"/>
  <c r="U43" i="25"/>
  <c r="S43" i="25"/>
  <c r="R43" i="25"/>
  <c r="Q43" i="25"/>
  <c r="G43" i="25"/>
  <c r="T43" i="25" s="1"/>
  <c r="F43" i="25"/>
  <c r="D43" i="25"/>
  <c r="B43" i="25"/>
  <c r="AH42" i="25"/>
  <c r="AG42" i="25"/>
  <c r="AC42" i="25"/>
  <c r="AB42" i="25"/>
  <c r="U42" i="25"/>
  <c r="S42" i="25"/>
  <c r="R42" i="25"/>
  <c r="Q42" i="25"/>
  <c r="G42" i="25"/>
  <c r="F42" i="25"/>
  <c r="D42" i="25"/>
  <c r="B42" i="25"/>
  <c r="AG41" i="25"/>
  <c r="AH41" i="25" s="1"/>
  <c r="AC41" i="25"/>
  <c r="AB41" i="25"/>
  <c r="U41" i="25"/>
  <c r="S41" i="25"/>
  <c r="R41" i="25"/>
  <c r="Q41" i="25"/>
  <c r="G41" i="25"/>
  <c r="T41" i="25" s="1"/>
  <c r="F41" i="25"/>
  <c r="D41" i="25"/>
  <c r="B41" i="25"/>
  <c r="AH40" i="25"/>
  <c r="AG40" i="25"/>
  <c r="AC40" i="25"/>
  <c r="AB40" i="25"/>
  <c r="U40" i="25"/>
  <c r="S40" i="25"/>
  <c r="R40" i="25"/>
  <c r="Q40" i="25"/>
  <c r="G40" i="25"/>
  <c r="F40" i="25"/>
  <c r="D40" i="25"/>
  <c r="B40" i="25"/>
  <c r="AG39" i="25"/>
  <c r="AH39" i="25" s="1"/>
  <c r="AC39" i="25"/>
  <c r="AB39" i="25"/>
  <c r="U39" i="25"/>
  <c r="S39" i="25"/>
  <c r="R39" i="25"/>
  <c r="Q39" i="25"/>
  <c r="G39" i="25"/>
  <c r="T39" i="25" s="1"/>
  <c r="F39" i="25"/>
  <c r="D39" i="25"/>
  <c r="B39" i="25"/>
  <c r="AH38" i="25"/>
  <c r="AG38" i="25"/>
  <c r="AC38" i="25"/>
  <c r="AB38" i="25"/>
  <c r="U38" i="25"/>
  <c r="S38" i="25"/>
  <c r="R38" i="25"/>
  <c r="Q38" i="25"/>
  <c r="G38" i="25"/>
  <c r="F38" i="25"/>
  <c r="D38" i="25"/>
  <c r="B38" i="25"/>
  <c r="AG37" i="25"/>
  <c r="AH37" i="25" s="1"/>
  <c r="AC37" i="25"/>
  <c r="AB37" i="25"/>
  <c r="U37" i="25"/>
  <c r="S37" i="25"/>
  <c r="R37" i="25"/>
  <c r="Q37" i="25"/>
  <c r="G37" i="25"/>
  <c r="T37" i="25" s="1"/>
  <c r="F37" i="25"/>
  <c r="D37" i="25"/>
  <c r="B37" i="25"/>
  <c r="AH36" i="25"/>
  <c r="AG36" i="25"/>
  <c r="AC36" i="25"/>
  <c r="AB36" i="25"/>
  <c r="U36" i="25"/>
  <c r="S36" i="25"/>
  <c r="R36" i="25"/>
  <c r="Q36" i="25"/>
  <c r="G36" i="25"/>
  <c r="F36" i="25"/>
  <c r="D36" i="25"/>
  <c r="B36" i="25"/>
  <c r="AG35" i="25"/>
  <c r="AH35" i="25" s="1"/>
  <c r="AC35" i="25"/>
  <c r="AB35" i="25"/>
  <c r="U35" i="25"/>
  <c r="S35" i="25"/>
  <c r="R35" i="25"/>
  <c r="Q35" i="25"/>
  <c r="G35" i="25"/>
  <c r="T35" i="25" s="1"/>
  <c r="F35" i="25"/>
  <c r="D35" i="25"/>
  <c r="B35" i="25"/>
  <c r="AH34" i="25"/>
  <c r="AG34" i="25"/>
  <c r="AC34" i="25"/>
  <c r="AB34" i="25"/>
  <c r="U34" i="25"/>
  <c r="S34" i="25"/>
  <c r="R34" i="25"/>
  <c r="Q34" i="25"/>
  <c r="G34" i="25"/>
  <c r="F34" i="25"/>
  <c r="D34" i="25"/>
  <c r="B34" i="25"/>
  <c r="AG33" i="25"/>
  <c r="AH33" i="25" s="1"/>
  <c r="AC33" i="25"/>
  <c r="AB33" i="25"/>
  <c r="U33" i="25"/>
  <c r="S33" i="25"/>
  <c r="R33" i="25"/>
  <c r="Q33" i="25"/>
  <c r="G33" i="25"/>
  <c r="T33" i="25" s="1"/>
  <c r="F33" i="25"/>
  <c r="D33" i="25"/>
  <c r="B33" i="25"/>
  <c r="AH32" i="25"/>
  <c r="AG32" i="25"/>
  <c r="AC32" i="25"/>
  <c r="AB32" i="25"/>
  <c r="U32" i="25"/>
  <c r="S32" i="25"/>
  <c r="R32" i="25"/>
  <c r="Q32" i="25"/>
  <c r="G32" i="25"/>
  <c r="F32" i="25"/>
  <c r="D32" i="25"/>
  <c r="B32" i="25"/>
  <c r="AG31" i="25"/>
  <c r="AH31" i="25" s="1"/>
  <c r="AC31" i="25"/>
  <c r="AB31" i="25"/>
  <c r="U31" i="25"/>
  <c r="S31" i="25"/>
  <c r="R31" i="25"/>
  <c r="Q31" i="25"/>
  <c r="G31" i="25"/>
  <c r="T31" i="25" s="1"/>
  <c r="F31" i="25"/>
  <c r="D31" i="25"/>
  <c r="B31" i="25"/>
  <c r="AH30" i="25"/>
  <c r="AG30" i="25"/>
  <c r="AC30" i="25"/>
  <c r="AB30" i="25"/>
  <c r="U30" i="25"/>
  <c r="S30" i="25"/>
  <c r="R30" i="25"/>
  <c r="Q30" i="25"/>
  <c r="G30" i="25"/>
  <c r="F30" i="25"/>
  <c r="D30" i="25"/>
  <c r="B30" i="25"/>
  <c r="AG29" i="25"/>
  <c r="AH29" i="25" s="1"/>
  <c r="AC29" i="25"/>
  <c r="AB29" i="25"/>
  <c r="U29" i="25"/>
  <c r="S29" i="25"/>
  <c r="R29" i="25"/>
  <c r="Q29" i="25"/>
  <c r="G29" i="25"/>
  <c r="T29" i="25" s="1"/>
  <c r="F29" i="25"/>
  <c r="D29" i="25"/>
  <c r="B29" i="25"/>
  <c r="AH28" i="25"/>
  <c r="AG28" i="25"/>
  <c r="AC28" i="25"/>
  <c r="AB28" i="25"/>
  <c r="U28" i="25"/>
  <c r="S28" i="25"/>
  <c r="R28" i="25"/>
  <c r="Q28" i="25"/>
  <c r="G28" i="25"/>
  <c r="F28" i="25"/>
  <c r="D28" i="25"/>
  <c r="B28" i="25"/>
  <c r="AG27" i="25"/>
  <c r="AH27" i="25" s="1"/>
  <c r="AC27" i="25"/>
  <c r="AB27" i="25"/>
  <c r="U27" i="25"/>
  <c r="S27" i="25"/>
  <c r="R27" i="25"/>
  <c r="Q27" i="25"/>
  <c r="G27" i="25"/>
  <c r="T27" i="25" s="1"/>
  <c r="F27" i="25"/>
  <c r="D27" i="25"/>
  <c r="B27" i="25"/>
  <c r="AH26" i="25"/>
  <c r="AG26" i="25"/>
  <c r="AC26" i="25"/>
  <c r="AB26" i="25"/>
  <c r="U26" i="25"/>
  <c r="S26" i="25"/>
  <c r="R26" i="25"/>
  <c r="Q26" i="25"/>
  <c r="G26" i="25"/>
  <c r="F26" i="25"/>
  <c r="D26" i="25"/>
  <c r="B26" i="25"/>
  <c r="AG25" i="25"/>
  <c r="AH25" i="25" s="1"/>
  <c r="AC25" i="25"/>
  <c r="AB25" i="25"/>
  <c r="U25" i="25"/>
  <c r="S25" i="25"/>
  <c r="R25" i="25"/>
  <c r="Q25" i="25"/>
  <c r="G25" i="25"/>
  <c r="T25" i="25" s="1"/>
  <c r="F25" i="25"/>
  <c r="D25" i="25"/>
  <c r="B25" i="25"/>
  <c r="AH24" i="25"/>
  <c r="AG24" i="25"/>
  <c r="AC24" i="25"/>
  <c r="AB24" i="25"/>
  <c r="U24" i="25"/>
  <c r="S24" i="25"/>
  <c r="R24" i="25"/>
  <c r="Q24" i="25"/>
  <c r="G24" i="25"/>
  <c r="F24" i="25"/>
  <c r="D24" i="25"/>
  <c r="B24" i="25"/>
  <c r="AG23" i="25"/>
  <c r="AH23" i="25" s="1"/>
  <c r="AC23" i="25"/>
  <c r="AB23" i="25"/>
  <c r="U23" i="25"/>
  <c r="S23" i="25"/>
  <c r="R23" i="25"/>
  <c r="Q23" i="25"/>
  <c r="G23" i="25"/>
  <c r="T23" i="25" s="1"/>
  <c r="F23" i="25"/>
  <c r="D23" i="25"/>
  <c r="B23" i="25"/>
  <c r="AH22" i="25"/>
  <c r="AG22" i="25"/>
  <c r="AC22" i="25"/>
  <c r="AB22" i="25"/>
  <c r="U22" i="25"/>
  <c r="S22" i="25"/>
  <c r="R22" i="25"/>
  <c r="Q22" i="25"/>
  <c r="G22" i="25"/>
  <c r="F22" i="25"/>
  <c r="D22" i="25"/>
  <c r="B22" i="25"/>
  <c r="AG21" i="25"/>
  <c r="AH21" i="25" s="1"/>
  <c r="AC21" i="25"/>
  <c r="AB21" i="25"/>
  <c r="U21" i="25"/>
  <c r="S21" i="25"/>
  <c r="R21" i="25"/>
  <c r="Q21" i="25"/>
  <c r="G21" i="25"/>
  <c r="T21" i="25" s="1"/>
  <c r="F21" i="25"/>
  <c r="D21" i="25"/>
  <c r="B21" i="25"/>
  <c r="AH20" i="25"/>
  <c r="AG20" i="25"/>
  <c r="AC20" i="25"/>
  <c r="AB20" i="25"/>
  <c r="U20" i="25"/>
  <c r="S20" i="25"/>
  <c r="R20" i="25"/>
  <c r="Q20" i="25"/>
  <c r="G20" i="25"/>
  <c r="F20" i="25"/>
  <c r="D20" i="25"/>
  <c r="B20" i="25"/>
  <c r="AG19" i="25"/>
  <c r="AH19" i="25" s="1"/>
  <c r="AC19" i="25"/>
  <c r="AB19" i="25"/>
  <c r="U19" i="25"/>
  <c r="S19" i="25"/>
  <c r="R19" i="25"/>
  <c r="Q19" i="25"/>
  <c r="G19" i="25"/>
  <c r="T19" i="25" s="1"/>
  <c r="F19" i="25"/>
  <c r="D19" i="25"/>
  <c r="B19" i="25"/>
  <c r="AH18" i="25"/>
  <c r="AG18" i="25"/>
  <c r="AC18" i="25"/>
  <c r="AB18" i="25"/>
  <c r="U18" i="25"/>
  <c r="S18" i="25"/>
  <c r="R18" i="25"/>
  <c r="Q18" i="25"/>
  <c r="G18" i="25"/>
  <c r="F18" i="25"/>
  <c r="D18" i="25"/>
  <c r="B18" i="25"/>
  <c r="AG17" i="25"/>
  <c r="AH17" i="25" s="1"/>
  <c r="AC17" i="25"/>
  <c r="AB17" i="25"/>
  <c r="U17" i="25"/>
  <c r="S17" i="25"/>
  <c r="R17" i="25"/>
  <c r="Q17" i="25"/>
  <c r="G17" i="25"/>
  <c r="T17" i="25" s="1"/>
  <c r="F17" i="25"/>
  <c r="D17" i="25"/>
  <c r="B17" i="25"/>
  <c r="AH16" i="25"/>
  <c r="AG16" i="25"/>
  <c r="AC16" i="25"/>
  <c r="AB16" i="25"/>
  <c r="U16" i="25"/>
  <c r="S16" i="25"/>
  <c r="R16" i="25"/>
  <c r="Q16" i="25"/>
  <c r="G16" i="25"/>
  <c r="F16" i="25"/>
  <c r="D16" i="25"/>
  <c r="B16" i="25"/>
  <c r="AG15" i="25"/>
  <c r="AH15" i="25" s="1"/>
  <c r="AC15" i="25"/>
  <c r="AB15" i="25"/>
  <c r="U15" i="25"/>
  <c r="S15" i="25"/>
  <c r="R15" i="25"/>
  <c r="Q15" i="25"/>
  <c r="G15" i="25"/>
  <c r="T15" i="25" s="1"/>
  <c r="F15" i="25"/>
  <c r="D15" i="25"/>
  <c r="B15" i="25"/>
  <c r="AH14" i="25"/>
  <c r="AG14" i="25"/>
  <c r="AC14" i="25"/>
  <c r="AB14" i="25"/>
  <c r="U14" i="25"/>
  <c r="S14" i="25"/>
  <c r="R14" i="25"/>
  <c r="Q14" i="25"/>
  <c r="G14" i="25"/>
  <c r="F14" i="25"/>
  <c r="D14" i="25"/>
  <c r="B14" i="25"/>
  <c r="AG13" i="25"/>
  <c r="AH13" i="25" s="1"/>
  <c r="AC13" i="25"/>
  <c r="AB13" i="25"/>
  <c r="U13" i="25"/>
  <c r="S13" i="25"/>
  <c r="R13" i="25"/>
  <c r="Q13" i="25"/>
  <c r="G13" i="25"/>
  <c r="T13" i="25" s="1"/>
  <c r="F13" i="25"/>
  <c r="D13" i="25"/>
  <c r="B13" i="25"/>
  <c r="AH12" i="25"/>
  <c r="AG12" i="25"/>
  <c r="AC12" i="25"/>
  <c r="AB12" i="25"/>
  <c r="U12" i="25"/>
  <c r="S12" i="25"/>
  <c r="R12" i="25"/>
  <c r="Q12" i="25"/>
  <c r="G12" i="25"/>
  <c r="F12" i="25"/>
  <c r="D12" i="25"/>
  <c r="B12" i="25"/>
  <c r="AG11" i="25"/>
  <c r="AH11" i="25" s="1"/>
  <c r="AC11" i="25"/>
  <c r="AB11" i="25"/>
  <c r="U11" i="25"/>
  <c r="S11" i="25"/>
  <c r="R11" i="25"/>
  <c r="Q11" i="25"/>
  <c r="G11" i="25"/>
  <c r="T11" i="25" s="1"/>
  <c r="F11" i="25"/>
  <c r="D11" i="25"/>
  <c r="B11" i="25"/>
  <c r="AH10" i="25"/>
  <c r="AG10" i="25"/>
  <c r="AC10" i="25"/>
  <c r="AB10" i="25"/>
  <c r="U10" i="25"/>
  <c r="S10" i="25"/>
  <c r="R10" i="25"/>
  <c r="Q10" i="25"/>
  <c r="G10" i="25"/>
  <c r="F10" i="25"/>
  <c r="D10" i="25"/>
  <c r="B10" i="25"/>
  <c r="AG9" i="25"/>
  <c r="AH9" i="25" s="1"/>
  <c r="AC9" i="25"/>
  <c r="AB9" i="25"/>
  <c r="U9" i="25"/>
  <c r="S9" i="25"/>
  <c r="R9" i="25"/>
  <c r="Q9" i="25"/>
  <c r="G9" i="25"/>
  <c r="T9" i="25" s="1"/>
  <c r="F9" i="25"/>
  <c r="D9" i="25"/>
  <c r="B9" i="25"/>
  <c r="AH8" i="25"/>
  <c r="AG8" i="25"/>
  <c r="AC8" i="25"/>
  <c r="AB8" i="25"/>
  <c r="U8" i="25"/>
  <c r="S8" i="25"/>
  <c r="R8" i="25"/>
  <c r="Q8" i="25"/>
  <c r="G8" i="25"/>
  <c r="F8" i="25"/>
  <c r="D8" i="25"/>
  <c r="B8" i="25"/>
  <c r="AC7" i="25"/>
  <c r="AB7" i="25"/>
  <c r="U7" i="25"/>
  <c r="S7" i="25"/>
  <c r="R7" i="25"/>
  <c r="Q7" i="25"/>
  <c r="G7" i="25"/>
  <c r="T7" i="25" s="1"/>
  <c r="F7" i="25"/>
  <c r="D7" i="25"/>
  <c r="B7" i="25"/>
  <c r="AC6" i="25"/>
  <c r="AB6" i="25"/>
  <c r="U6" i="25"/>
  <c r="S6" i="25"/>
  <c r="R6" i="25"/>
  <c r="Q6" i="25"/>
  <c r="G6" i="25"/>
  <c r="F6" i="25"/>
  <c r="D6" i="25"/>
  <c r="B6" i="25"/>
  <c r="AC5" i="25"/>
  <c r="AB5" i="25"/>
  <c r="U5" i="25"/>
  <c r="S5" i="25"/>
  <c r="R5" i="25"/>
  <c r="Q5" i="25"/>
  <c r="G5" i="25"/>
  <c r="T5" i="25" s="1"/>
  <c r="F5" i="25"/>
  <c r="D5" i="25"/>
  <c r="B5" i="25"/>
  <c r="U4" i="25"/>
  <c r="S4" i="25"/>
  <c r="R4" i="25"/>
  <c r="Q4" i="25"/>
  <c r="G4" i="25"/>
  <c r="F4" i="25"/>
  <c r="D4" i="25"/>
  <c r="B4" i="25"/>
  <c r="U3" i="25"/>
  <c r="S3" i="25"/>
  <c r="R3" i="25"/>
  <c r="Q3" i="25"/>
  <c r="G3" i="25"/>
  <c r="T3" i="25" s="1"/>
  <c r="F3" i="25"/>
  <c r="D3" i="25"/>
  <c r="B3" i="25"/>
  <c r="C1" i="25"/>
  <c r="S501" i="17"/>
  <c r="R501" i="17"/>
  <c r="Q501" i="17"/>
  <c r="P501" i="17"/>
  <c r="O501" i="17"/>
  <c r="N501" i="17"/>
  <c r="I501" i="17"/>
  <c r="H501" i="17"/>
  <c r="F501" i="17"/>
  <c r="D501" i="17"/>
  <c r="B501" i="17"/>
  <c r="A501" i="17"/>
  <c r="S500" i="17"/>
  <c r="R500" i="17"/>
  <c r="Q500" i="17"/>
  <c r="P500" i="17"/>
  <c r="O500" i="17"/>
  <c r="N500" i="17"/>
  <c r="I500" i="17"/>
  <c r="H500" i="17"/>
  <c r="F500" i="17"/>
  <c r="D500" i="17"/>
  <c r="B500" i="17"/>
  <c r="A500" i="17"/>
  <c r="S499" i="17"/>
  <c r="R499" i="17"/>
  <c r="Q499" i="17"/>
  <c r="P499" i="17"/>
  <c r="O499" i="17"/>
  <c r="N499" i="17"/>
  <c r="I499" i="17"/>
  <c r="H499" i="17"/>
  <c r="F499" i="17"/>
  <c r="D499" i="17"/>
  <c r="B499" i="17"/>
  <c r="A499" i="17"/>
  <c r="S498" i="17"/>
  <c r="R498" i="17"/>
  <c r="Q498" i="17"/>
  <c r="P498" i="17"/>
  <c r="O498" i="17"/>
  <c r="N498" i="17"/>
  <c r="I498" i="17"/>
  <c r="H498" i="17"/>
  <c r="F498" i="17"/>
  <c r="D498" i="17"/>
  <c r="B498" i="17"/>
  <c r="A498" i="17"/>
  <c r="S497" i="17"/>
  <c r="R497" i="17"/>
  <c r="Q497" i="17"/>
  <c r="P497" i="17"/>
  <c r="O497" i="17"/>
  <c r="N497" i="17"/>
  <c r="I497" i="17"/>
  <c r="H497" i="17"/>
  <c r="F497" i="17"/>
  <c r="D497" i="17"/>
  <c r="B497" i="17"/>
  <c r="A497" i="17"/>
  <c r="S496" i="17"/>
  <c r="R496" i="17"/>
  <c r="Q496" i="17"/>
  <c r="P496" i="17"/>
  <c r="O496" i="17"/>
  <c r="N496" i="17"/>
  <c r="I496" i="17"/>
  <c r="H496" i="17"/>
  <c r="F496" i="17"/>
  <c r="D496" i="17"/>
  <c r="B496" i="17"/>
  <c r="A496" i="17"/>
  <c r="S495" i="17"/>
  <c r="R495" i="17"/>
  <c r="Q495" i="17"/>
  <c r="P495" i="17"/>
  <c r="O495" i="17"/>
  <c r="N495" i="17"/>
  <c r="I495" i="17"/>
  <c r="H495" i="17"/>
  <c r="F495" i="17"/>
  <c r="D495" i="17"/>
  <c r="B495" i="17"/>
  <c r="A495" i="17"/>
  <c r="S494" i="17"/>
  <c r="R494" i="17"/>
  <c r="Q494" i="17"/>
  <c r="P494" i="17"/>
  <c r="O494" i="17"/>
  <c r="N494" i="17"/>
  <c r="I494" i="17"/>
  <c r="H494" i="17"/>
  <c r="F494" i="17"/>
  <c r="D494" i="17"/>
  <c r="B494" i="17"/>
  <c r="A494" i="17"/>
  <c r="S493" i="17"/>
  <c r="R493" i="17"/>
  <c r="Q493" i="17"/>
  <c r="P493" i="17"/>
  <c r="O493" i="17"/>
  <c r="N493" i="17"/>
  <c r="I493" i="17"/>
  <c r="H493" i="17"/>
  <c r="F493" i="17"/>
  <c r="D493" i="17"/>
  <c r="B493" i="17"/>
  <c r="A493" i="17"/>
  <c r="S492" i="17"/>
  <c r="R492" i="17"/>
  <c r="Q492" i="17"/>
  <c r="P492" i="17"/>
  <c r="O492" i="17"/>
  <c r="N492" i="17"/>
  <c r="I492" i="17"/>
  <c r="H492" i="17"/>
  <c r="F492" i="17"/>
  <c r="D492" i="17"/>
  <c r="B492" i="17"/>
  <c r="A492" i="17"/>
  <c r="S491" i="17"/>
  <c r="R491" i="17"/>
  <c r="Q491" i="17"/>
  <c r="P491" i="17"/>
  <c r="O491" i="17"/>
  <c r="N491" i="17"/>
  <c r="I491" i="17"/>
  <c r="H491" i="17"/>
  <c r="F491" i="17"/>
  <c r="D491" i="17"/>
  <c r="B491" i="17"/>
  <c r="A491" i="17"/>
  <c r="S490" i="17"/>
  <c r="R490" i="17"/>
  <c r="Q490" i="17"/>
  <c r="P490" i="17"/>
  <c r="O490" i="17"/>
  <c r="N490" i="17"/>
  <c r="I490" i="17"/>
  <c r="H490" i="17"/>
  <c r="F490" i="17"/>
  <c r="D490" i="17"/>
  <c r="B490" i="17"/>
  <c r="A490" i="17"/>
  <c r="S489" i="17"/>
  <c r="R489" i="17"/>
  <c r="Q489" i="17"/>
  <c r="P489" i="17"/>
  <c r="O489" i="17"/>
  <c r="N489" i="17"/>
  <c r="I489" i="17"/>
  <c r="H489" i="17"/>
  <c r="F489" i="17"/>
  <c r="D489" i="17"/>
  <c r="B489" i="17"/>
  <c r="A489" i="17"/>
  <c r="S488" i="17"/>
  <c r="R488" i="17"/>
  <c r="Q488" i="17"/>
  <c r="P488" i="17"/>
  <c r="O488" i="17"/>
  <c r="N488" i="17"/>
  <c r="I488" i="17"/>
  <c r="H488" i="17"/>
  <c r="F488" i="17"/>
  <c r="D488" i="17"/>
  <c r="B488" i="17"/>
  <c r="A488" i="17"/>
  <c r="S487" i="17"/>
  <c r="R487" i="17"/>
  <c r="Q487" i="17"/>
  <c r="P487" i="17"/>
  <c r="O487" i="17"/>
  <c r="N487" i="17"/>
  <c r="I487" i="17"/>
  <c r="H487" i="17"/>
  <c r="F487" i="17"/>
  <c r="D487" i="17"/>
  <c r="B487" i="17"/>
  <c r="A487" i="17"/>
  <c r="S486" i="17"/>
  <c r="R486" i="17"/>
  <c r="Q486" i="17"/>
  <c r="P486" i="17"/>
  <c r="O486" i="17"/>
  <c r="N486" i="17"/>
  <c r="I486" i="17"/>
  <c r="H486" i="17"/>
  <c r="F486" i="17"/>
  <c r="D486" i="17"/>
  <c r="B486" i="17"/>
  <c r="A486" i="17"/>
  <c r="S485" i="17"/>
  <c r="R485" i="17"/>
  <c r="Q485" i="17"/>
  <c r="P485" i="17"/>
  <c r="O485" i="17"/>
  <c r="N485" i="17"/>
  <c r="I485" i="17"/>
  <c r="H485" i="17"/>
  <c r="F485" i="17"/>
  <c r="D485" i="17"/>
  <c r="B485" i="17"/>
  <c r="A485" i="17"/>
  <c r="S484" i="17"/>
  <c r="R484" i="17"/>
  <c r="Q484" i="17"/>
  <c r="P484" i="17"/>
  <c r="O484" i="17"/>
  <c r="N484" i="17"/>
  <c r="I484" i="17"/>
  <c r="H484" i="17"/>
  <c r="F484" i="17"/>
  <c r="D484" i="17"/>
  <c r="B484" i="17"/>
  <c r="A484" i="17"/>
  <c r="S483" i="17"/>
  <c r="R483" i="17"/>
  <c r="Q483" i="17"/>
  <c r="P483" i="17"/>
  <c r="O483" i="17"/>
  <c r="N483" i="17"/>
  <c r="I483" i="17"/>
  <c r="H483" i="17"/>
  <c r="F483" i="17"/>
  <c r="D483" i="17"/>
  <c r="B483" i="17"/>
  <c r="A483" i="17"/>
  <c r="S482" i="17"/>
  <c r="R482" i="17"/>
  <c r="Q482" i="17"/>
  <c r="P482" i="17"/>
  <c r="O482" i="17"/>
  <c r="N482" i="17"/>
  <c r="I482" i="17"/>
  <c r="H482" i="17"/>
  <c r="F482" i="17"/>
  <c r="D482" i="17"/>
  <c r="B482" i="17"/>
  <c r="A482" i="17"/>
  <c r="S481" i="17"/>
  <c r="R481" i="17"/>
  <c r="Q481" i="17"/>
  <c r="P481" i="17"/>
  <c r="O481" i="17"/>
  <c r="N481" i="17"/>
  <c r="I481" i="17"/>
  <c r="H481" i="17"/>
  <c r="F481" i="17"/>
  <c r="D481" i="17"/>
  <c r="B481" i="17"/>
  <c r="A481" i="17"/>
  <c r="S480" i="17"/>
  <c r="R480" i="17"/>
  <c r="Q480" i="17"/>
  <c r="P480" i="17"/>
  <c r="O480" i="17"/>
  <c r="N480" i="17"/>
  <c r="I480" i="17"/>
  <c r="H480" i="17"/>
  <c r="F480" i="17"/>
  <c r="D480" i="17"/>
  <c r="B480" i="17"/>
  <c r="A480" i="17"/>
  <c r="S479" i="17"/>
  <c r="R479" i="17"/>
  <c r="Q479" i="17"/>
  <c r="P479" i="17"/>
  <c r="O479" i="17"/>
  <c r="N479" i="17"/>
  <c r="I479" i="17"/>
  <c r="H479" i="17"/>
  <c r="F479" i="17"/>
  <c r="D479" i="17"/>
  <c r="B479" i="17"/>
  <c r="A479" i="17"/>
  <c r="S478" i="17"/>
  <c r="R478" i="17"/>
  <c r="Q478" i="17"/>
  <c r="P478" i="17"/>
  <c r="O478" i="17"/>
  <c r="N478" i="17"/>
  <c r="I478" i="17"/>
  <c r="H478" i="17"/>
  <c r="F478" i="17"/>
  <c r="D478" i="17"/>
  <c r="B478" i="17"/>
  <c r="A478" i="17"/>
  <c r="S477" i="17"/>
  <c r="R477" i="17"/>
  <c r="Q477" i="17"/>
  <c r="P477" i="17"/>
  <c r="O477" i="17"/>
  <c r="N477" i="17"/>
  <c r="I477" i="17"/>
  <c r="H477" i="17"/>
  <c r="F477" i="17"/>
  <c r="D477" i="17"/>
  <c r="B477" i="17"/>
  <c r="A477" i="17"/>
  <c r="S476" i="17"/>
  <c r="R476" i="17"/>
  <c r="Q476" i="17"/>
  <c r="P476" i="17"/>
  <c r="O476" i="17"/>
  <c r="N476" i="17"/>
  <c r="I476" i="17"/>
  <c r="H476" i="17"/>
  <c r="F476" i="17"/>
  <c r="D476" i="17"/>
  <c r="B476" i="17"/>
  <c r="A476" i="17"/>
  <c r="S475" i="17"/>
  <c r="R475" i="17"/>
  <c r="Q475" i="17"/>
  <c r="P475" i="17"/>
  <c r="O475" i="17"/>
  <c r="N475" i="17"/>
  <c r="I475" i="17"/>
  <c r="H475" i="17"/>
  <c r="F475" i="17"/>
  <c r="D475" i="17"/>
  <c r="B475" i="17"/>
  <c r="A475" i="17"/>
  <c r="S474" i="17"/>
  <c r="R474" i="17"/>
  <c r="Q474" i="17"/>
  <c r="P474" i="17"/>
  <c r="O474" i="17"/>
  <c r="N474" i="17"/>
  <c r="I474" i="17"/>
  <c r="H474" i="17"/>
  <c r="F474" i="17"/>
  <c r="D474" i="17"/>
  <c r="B474" i="17"/>
  <c r="A474" i="17"/>
  <c r="S473" i="17"/>
  <c r="R473" i="17"/>
  <c r="Q473" i="17"/>
  <c r="P473" i="17"/>
  <c r="O473" i="17"/>
  <c r="N473" i="17"/>
  <c r="I473" i="17"/>
  <c r="H473" i="17"/>
  <c r="F473" i="17"/>
  <c r="D473" i="17"/>
  <c r="B473" i="17"/>
  <c r="A473" i="17"/>
  <c r="S472" i="17"/>
  <c r="R472" i="17"/>
  <c r="Q472" i="17"/>
  <c r="P472" i="17"/>
  <c r="O472" i="17"/>
  <c r="N472" i="17"/>
  <c r="I472" i="17"/>
  <c r="H472" i="17"/>
  <c r="F472" i="17"/>
  <c r="D472" i="17"/>
  <c r="B472" i="17"/>
  <c r="A472" i="17"/>
  <c r="S471" i="17"/>
  <c r="R471" i="17"/>
  <c r="Q471" i="17"/>
  <c r="P471" i="17"/>
  <c r="O471" i="17"/>
  <c r="N471" i="17"/>
  <c r="I471" i="17"/>
  <c r="H471" i="17"/>
  <c r="F471" i="17"/>
  <c r="D471" i="17"/>
  <c r="B471" i="17"/>
  <c r="A471" i="17"/>
  <c r="S470" i="17"/>
  <c r="R470" i="17"/>
  <c r="Q470" i="17"/>
  <c r="P470" i="17"/>
  <c r="O470" i="17"/>
  <c r="N470" i="17"/>
  <c r="I470" i="17"/>
  <c r="H470" i="17"/>
  <c r="F470" i="17"/>
  <c r="D470" i="17"/>
  <c r="B470" i="17"/>
  <c r="A470" i="17"/>
  <c r="S469" i="17"/>
  <c r="R469" i="17"/>
  <c r="Q469" i="17"/>
  <c r="P469" i="17"/>
  <c r="O469" i="17"/>
  <c r="N469" i="17"/>
  <c r="I469" i="17"/>
  <c r="H469" i="17"/>
  <c r="F469" i="17"/>
  <c r="D469" i="17"/>
  <c r="B469" i="17"/>
  <c r="A469" i="17"/>
  <c r="S468" i="17"/>
  <c r="R468" i="17"/>
  <c r="Q468" i="17"/>
  <c r="P468" i="17"/>
  <c r="O468" i="17"/>
  <c r="N468" i="17"/>
  <c r="I468" i="17"/>
  <c r="H468" i="17"/>
  <c r="F468" i="17"/>
  <c r="D468" i="17"/>
  <c r="B468" i="17"/>
  <c r="A468" i="17"/>
  <c r="S467" i="17"/>
  <c r="R467" i="17"/>
  <c r="Q467" i="17"/>
  <c r="P467" i="17"/>
  <c r="O467" i="17"/>
  <c r="N467" i="17"/>
  <c r="I467" i="17"/>
  <c r="H467" i="17"/>
  <c r="F467" i="17"/>
  <c r="D467" i="17"/>
  <c r="B467" i="17"/>
  <c r="A467" i="17"/>
  <c r="S466" i="17"/>
  <c r="R466" i="17"/>
  <c r="Q466" i="17"/>
  <c r="P466" i="17"/>
  <c r="O466" i="17"/>
  <c r="N466" i="17"/>
  <c r="I466" i="17"/>
  <c r="H466" i="17"/>
  <c r="F466" i="17"/>
  <c r="D466" i="17"/>
  <c r="B466" i="17"/>
  <c r="A466" i="17"/>
  <c r="S465" i="17"/>
  <c r="R465" i="17"/>
  <c r="Q465" i="17"/>
  <c r="P465" i="17"/>
  <c r="O465" i="17"/>
  <c r="N465" i="17"/>
  <c r="I465" i="17"/>
  <c r="H465" i="17"/>
  <c r="F465" i="17"/>
  <c r="D465" i="17"/>
  <c r="B465" i="17"/>
  <c r="A465" i="17"/>
  <c r="S464" i="17"/>
  <c r="R464" i="17"/>
  <c r="Q464" i="17"/>
  <c r="P464" i="17"/>
  <c r="O464" i="17"/>
  <c r="N464" i="17"/>
  <c r="I464" i="17"/>
  <c r="H464" i="17"/>
  <c r="F464" i="17"/>
  <c r="D464" i="17"/>
  <c r="B464" i="17"/>
  <c r="A464" i="17"/>
  <c r="S463" i="17"/>
  <c r="R463" i="17"/>
  <c r="Q463" i="17"/>
  <c r="P463" i="17"/>
  <c r="O463" i="17"/>
  <c r="N463" i="17"/>
  <c r="I463" i="17"/>
  <c r="H463" i="17"/>
  <c r="F463" i="17"/>
  <c r="D463" i="17"/>
  <c r="B463" i="17"/>
  <c r="A463" i="17"/>
  <c r="S462" i="17"/>
  <c r="R462" i="17"/>
  <c r="Q462" i="17"/>
  <c r="P462" i="17"/>
  <c r="O462" i="17"/>
  <c r="N462" i="17"/>
  <c r="I462" i="17"/>
  <c r="H462" i="17"/>
  <c r="F462" i="17"/>
  <c r="D462" i="17"/>
  <c r="B462" i="17"/>
  <c r="A462" i="17"/>
  <c r="S461" i="17"/>
  <c r="R461" i="17"/>
  <c r="Q461" i="17"/>
  <c r="P461" i="17"/>
  <c r="O461" i="17"/>
  <c r="N461" i="17"/>
  <c r="I461" i="17"/>
  <c r="H461" i="17"/>
  <c r="F461" i="17"/>
  <c r="D461" i="17"/>
  <c r="B461" i="17"/>
  <c r="A461" i="17"/>
  <c r="S460" i="17"/>
  <c r="R460" i="17"/>
  <c r="Q460" i="17"/>
  <c r="P460" i="17"/>
  <c r="O460" i="17"/>
  <c r="N460" i="17"/>
  <c r="I460" i="17"/>
  <c r="H460" i="17"/>
  <c r="F460" i="17"/>
  <c r="D460" i="17"/>
  <c r="B460" i="17"/>
  <c r="A460" i="17"/>
  <c r="S459" i="17"/>
  <c r="R459" i="17"/>
  <c r="Q459" i="17"/>
  <c r="P459" i="17"/>
  <c r="O459" i="17"/>
  <c r="N459" i="17"/>
  <c r="I459" i="17"/>
  <c r="H459" i="17"/>
  <c r="F459" i="17"/>
  <c r="D459" i="17"/>
  <c r="B459" i="17"/>
  <c r="A459" i="17"/>
  <c r="S458" i="17"/>
  <c r="R458" i="17"/>
  <c r="Q458" i="17"/>
  <c r="P458" i="17"/>
  <c r="O458" i="17"/>
  <c r="N458" i="17"/>
  <c r="I458" i="17"/>
  <c r="H458" i="17"/>
  <c r="F458" i="17"/>
  <c r="D458" i="17"/>
  <c r="B458" i="17"/>
  <c r="A458" i="17"/>
  <c r="S457" i="17"/>
  <c r="R457" i="17"/>
  <c r="Q457" i="17"/>
  <c r="P457" i="17"/>
  <c r="O457" i="17"/>
  <c r="N457" i="17"/>
  <c r="I457" i="17"/>
  <c r="H457" i="17"/>
  <c r="F457" i="17"/>
  <c r="D457" i="17"/>
  <c r="B457" i="17"/>
  <c r="A457" i="17"/>
  <c r="S456" i="17"/>
  <c r="R456" i="17"/>
  <c r="Q456" i="17"/>
  <c r="P456" i="17"/>
  <c r="O456" i="17"/>
  <c r="N456" i="17"/>
  <c r="I456" i="17"/>
  <c r="H456" i="17"/>
  <c r="F456" i="17"/>
  <c r="D456" i="17"/>
  <c r="B456" i="17"/>
  <c r="A456" i="17"/>
  <c r="S455" i="17"/>
  <c r="R455" i="17"/>
  <c r="Q455" i="17"/>
  <c r="P455" i="17"/>
  <c r="O455" i="17"/>
  <c r="N455" i="17"/>
  <c r="I455" i="17"/>
  <c r="H455" i="17"/>
  <c r="F455" i="17"/>
  <c r="D455" i="17"/>
  <c r="B455" i="17"/>
  <c r="A455" i="17"/>
  <c r="S454" i="17"/>
  <c r="R454" i="17"/>
  <c r="Q454" i="17"/>
  <c r="P454" i="17"/>
  <c r="O454" i="17"/>
  <c r="N454" i="17"/>
  <c r="I454" i="17"/>
  <c r="H454" i="17"/>
  <c r="F454" i="17"/>
  <c r="D454" i="17"/>
  <c r="B454" i="17"/>
  <c r="A454" i="17"/>
  <c r="S453" i="17"/>
  <c r="R453" i="17"/>
  <c r="Q453" i="17"/>
  <c r="P453" i="17"/>
  <c r="O453" i="17"/>
  <c r="N453" i="17"/>
  <c r="I453" i="17"/>
  <c r="H453" i="17"/>
  <c r="F453" i="17"/>
  <c r="D453" i="17"/>
  <c r="B453" i="17"/>
  <c r="A453" i="17"/>
  <c r="S452" i="17"/>
  <c r="R452" i="17"/>
  <c r="Q452" i="17"/>
  <c r="P452" i="17"/>
  <c r="O452" i="17"/>
  <c r="N452" i="17"/>
  <c r="I452" i="17"/>
  <c r="H452" i="17"/>
  <c r="F452" i="17"/>
  <c r="D452" i="17"/>
  <c r="B452" i="17"/>
  <c r="A452" i="17"/>
  <c r="S451" i="17"/>
  <c r="R451" i="17"/>
  <c r="Q451" i="17"/>
  <c r="P451" i="17"/>
  <c r="O451" i="17"/>
  <c r="N451" i="17"/>
  <c r="I451" i="17"/>
  <c r="H451" i="17"/>
  <c r="F451" i="17"/>
  <c r="D451" i="17"/>
  <c r="B451" i="17"/>
  <c r="A451" i="17"/>
  <c r="S450" i="17"/>
  <c r="R450" i="17"/>
  <c r="Q450" i="17"/>
  <c r="P450" i="17"/>
  <c r="O450" i="17"/>
  <c r="N450" i="17"/>
  <c r="I450" i="17"/>
  <c r="H450" i="17"/>
  <c r="F450" i="17"/>
  <c r="D450" i="17"/>
  <c r="B450" i="17"/>
  <c r="A450" i="17"/>
  <c r="S449" i="17"/>
  <c r="R449" i="17"/>
  <c r="Q449" i="17"/>
  <c r="P449" i="17"/>
  <c r="O449" i="17"/>
  <c r="N449" i="17"/>
  <c r="I449" i="17"/>
  <c r="H449" i="17"/>
  <c r="F449" i="17"/>
  <c r="D449" i="17"/>
  <c r="B449" i="17"/>
  <c r="A449" i="17"/>
  <c r="S448" i="17"/>
  <c r="R448" i="17"/>
  <c r="Q448" i="17"/>
  <c r="P448" i="17"/>
  <c r="O448" i="17"/>
  <c r="N448" i="17"/>
  <c r="I448" i="17"/>
  <c r="H448" i="17"/>
  <c r="F448" i="17"/>
  <c r="D448" i="17"/>
  <c r="B448" i="17"/>
  <c r="A448" i="17"/>
  <c r="S447" i="17"/>
  <c r="R447" i="17"/>
  <c r="Q447" i="17"/>
  <c r="P447" i="17"/>
  <c r="O447" i="17"/>
  <c r="N447" i="17"/>
  <c r="I447" i="17"/>
  <c r="H447" i="17"/>
  <c r="F447" i="17"/>
  <c r="D447" i="17"/>
  <c r="B447" i="17"/>
  <c r="A447" i="17"/>
  <c r="S446" i="17"/>
  <c r="R446" i="17"/>
  <c r="Q446" i="17"/>
  <c r="P446" i="17"/>
  <c r="O446" i="17"/>
  <c r="N446" i="17"/>
  <c r="I446" i="17"/>
  <c r="H446" i="17"/>
  <c r="F446" i="17"/>
  <c r="D446" i="17"/>
  <c r="B446" i="17"/>
  <c r="A446" i="17"/>
  <c r="S445" i="17"/>
  <c r="R445" i="17"/>
  <c r="Q445" i="17"/>
  <c r="P445" i="17"/>
  <c r="O445" i="17"/>
  <c r="N445" i="17"/>
  <c r="I445" i="17"/>
  <c r="H445" i="17"/>
  <c r="F445" i="17"/>
  <c r="D445" i="17"/>
  <c r="B445" i="17"/>
  <c r="A445" i="17"/>
  <c r="S444" i="17"/>
  <c r="R444" i="17"/>
  <c r="Q444" i="17"/>
  <c r="P444" i="17"/>
  <c r="O444" i="17"/>
  <c r="N444" i="17"/>
  <c r="I444" i="17"/>
  <c r="H444" i="17"/>
  <c r="F444" i="17"/>
  <c r="D444" i="17"/>
  <c r="B444" i="17"/>
  <c r="A444" i="17"/>
  <c r="S443" i="17"/>
  <c r="R443" i="17"/>
  <c r="Q443" i="17"/>
  <c r="P443" i="17"/>
  <c r="O443" i="17"/>
  <c r="N443" i="17"/>
  <c r="I443" i="17"/>
  <c r="H443" i="17"/>
  <c r="F443" i="17"/>
  <c r="D443" i="17"/>
  <c r="B443" i="17"/>
  <c r="A443" i="17"/>
  <c r="S442" i="17"/>
  <c r="R442" i="17"/>
  <c r="Q442" i="17"/>
  <c r="P442" i="17"/>
  <c r="O442" i="17"/>
  <c r="N442" i="17"/>
  <c r="I442" i="17"/>
  <c r="H442" i="17"/>
  <c r="F442" i="17"/>
  <c r="D442" i="17"/>
  <c r="B442" i="17"/>
  <c r="A442" i="17"/>
  <c r="S441" i="17"/>
  <c r="R441" i="17"/>
  <c r="Q441" i="17"/>
  <c r="P441" i="17"/>
  <c r="O441" i="17"/>
  <c r="N441" i="17"/>
  <c r="I441" i="17"/>
  <c r="H441" i="17"/>
  <c r="F441" i="17"/>
  <c r="D441" i="17"/>
  <c r="B441" i="17"/>
  <c r="A441" i="17"/>
  <c r="S440" i="17"/>
  <c r="R440" i="17"/>
  <c r="Q440" i="17"/>
  <c r="P440" i="17"/>
  <c r="O440" i="17"/>
  <c r="N440" i="17"/>
  <c r="I440" i="17"/>
  <c r="H440" i="17"/>
  <c r="F440" i="17"/>
  <c r="D440" i="17"/>
  <c r="B440" i="17"/>
  <c r="A440" i="17"/>
  <c r="S439" i="17"/>
  <c r="R439" i="17"/>
  <c r="Q439" i="17"/>
  <c r="P439" i="17"/>
  <c r="O439" i="17"/>
  <c r="N439" i="17"/>
  <c r="I439" i="17"/>
  <c r="H439" i="17"/>
  <c r="F439" i="17"/>
  <c r="D439" i="17"/>
  <c r="B439" i="17"/>
  <c r="A439" i="17"/>
  <c r="S438" i="17"/>
  <c r="R438" i="17"/>
  <c r="Q438" i="17"/>
  <c r="P438" i="17"/>
  <c r="O438" i="17"/>
  <c r="N438" i="17"/>
  <c r="I438" i="17"/>
  <c r="H438" i="17"/>
  <c r="F438" i="17"/>
  <c r="D438" i="17"/>
  <c r="B438" i="17"/>
  <c r="A438" i="17"/>
  <c r="S437" i="17"/>
  <c r="R437" i="17"/>
  <c r="Q437" i="17"/>
  <c r="P437" i="17"/>
  <c r="O437" i="17"/>
  <c r="N437" i="17"/>
  <c r="I437" i="17"/>
  <c r="H437" i="17"/>
  <c r="F437" i="17"/>
  <c r="D437" i="17"/>
  <c r="B437" i="17"/>
  <c r="A437" i="17"/>
  <c r="S436" i="17"/>
  <c r="R436" i="17"/>
  <c r="Q436" i="17"/>
  <c r="P436" i="17"/>
  <c r="O436" i="17"/>
  <c r="N436" i="17"/>
  <c r="I436" i="17"/>
  <c r="H436" i="17"/>
  <c r="F436" i="17"/>
  <c r="D436" i="17"/>
  <c r="B436" i="17"/>
  <c r="A436" i="17"/>
  <c r="S435" i="17"/>
  <c r="R435" i="17"/>
  <c r="Q435" i="17"/>
  <c r="P435" i="17"/>
  <c r="O435" i="17"/>
  <c r="N435" i="17"/>
  <c r="I435" i="17"/>
  <c r="H435" i="17"/>
  <c r="F435" i="17"/>
  <c r="D435" i="17"/>
  <c r="B435" i="17"/>
  <c r="A435" i="17"/>
  <c r="S434" i="17"/>
  <c r="R434" i="17"/>
  <c r="Q434" i="17"/>
  <c r="P434" i="17"/>
  <c r="O434" i="17"/>
  <c r="N434" i="17"/>
  <c r="I434" i="17"/>
  <c r="H434" i="17"/>
  <c r="F434" i="17"/>
  <c r="D434" i="17"/>
  <c r="B434" i="17"/>
  <c r="A434" i="17"/>
  <c r="S433" i="17"/>
  <c r="R433" i="17"/>
  <c r="Q433" i="17"/>
  <c r="P433" i="17"/>
  <c r="O433" i="17"/>
  <c r="N433" i="17"/>
  <c r="I433" i="17"/>
  <c r="H433" i="17"/>
  <c r="F433" i="17"/>
  <c r="D433" i="17"/>
  <c r="B433" i="17"/>
  <c r="A433" i="17"/>
  <c r="S432" i="17"/>
  <c r="R432" i="17"/>
  <c r="Q432" i="17"/>
  <c r="P432" i="17"/>
  <c r="O432" i="17"/>
  <c r="N432" i="17"/>
  <c r="I432" i="17"/>
  <c r="H432" i="17"/>
  <c r="F432" i="17"/>
  <c r="D432" i="17"/>
  <c r="B432" i="17"/>
  <c r="A432" i="17"/>
  <c r="S431" i="17"/>
  <c r="R431" i="17"/>
  <c r="Q431" i="17"/>
  <c r="P431" i="17"/>
  <c r="O431" i="17"/>
  <c r="N431" i="17"/>
  <c r="I431" i="17"/>
  <c r="H431" i="17"/>
  <c r="F431" i="17"/>
  <c r="D431" i="17"/>
  <c r="B431" i="17"/>
  <c r="A431" i="17"/>
  <c r="S430" i="17"/>
  <c r="R430" i="17"/>
  <c r="Q430" i="17"/>
  <c r="P430" i="17"/>
  <c r="O430" i="17"/>
  <c r="N430" i="17"/>
  <c r="I430" i="17"/>
  <c r="H430" i="17"/>
  <c r="F430" i="17"/>
  <c r="D430" i="17"/>
  <c r="B430" i="17"/>
  <c r="A430" i="17"/>
  <c r="S429" i="17"/>
  <c r="R429" i="17"/>
  <c r="Q429" i="17"/>
  <c r="P429" i="17"/>
  <c r="O429" i="17"/>
  <c r="N429" i="17"/>
  <c r="I429" i="17"/>
  <c r="H429" i="17"/>
  <c r="F429" i="17"/>
  <c r="D429" i="17"/>
  <c r="B429" i="17"/>
  <c r="A429" i="17"/>
  <c r="S428" i="17"/>
  <c r="R428" i="17"/>
  <c r="Q428" i="17"/>
  <c r="P428" i="17"/>
  <c r="O428" i="17"/>
  <c r="N428" i="17"/>
  <c r="I428" i="17"/>
  <c r="H428" i="17"/>
  <c r="F428" i="17"/>
  <c r="D428" i="17"/>
  <c r="B428" i="17"/>
  <c r="A428" i="17"/>
  <c r="S427" i="17"/>
  <c r="R427" i="17"/>
  <c r="Q427" i="17"/>
  <c r="P427" i="17"/>
  <c r="O427" i="17"/>
  <c r="N427" i="17"/>
  <c r="I427" i="17"/>
  <c r="H427" i="17"/>
  <c r="F427" i="17"/>
  <c r="D427" i="17"/>
  <c r="B427" i="17"/>
  <c r="A427" i="17"/>
  <c r="S426" i="17"/>
  <c r="R426" i="17"/>
  <c r="Q426" i="17"/>
  <c r="P426" i="17"/>
  <c r="O426" i="17"/>
  <c r="N426" i="17"/>
  <c r="I426" i="17"/>
  <c r="H426" i="17"/>
  <c r="F426" i="17"/>
  <c r="D426" i="17"/>
  <c r="B426" i="17"/>
  <c r="A426" i="17"/>
  <c r="S425" i="17"/>
  <c r="R425" i="17"/>
  <c r="Q425" i="17"/>
  <c r="P425" i="17"/>
  <c r="O425" i="17"/>
  <c r="N425" i="17"/>
  <c r="I425" i="17"/>
  <c r="H425" i="17"/>
  <c r="F425" i="17"/>
  <c r="D425" i="17"/>
  <c r="B425" i="17"/>
  <c r="A425" i="17"/>
  <c r="S424" i="17"/>
  <c r="R424" i="17"/>
  <c r="Q424" i="17"/>
  <c r="P424" i="17"/>
  <c r="O424" i="17"/>
  <c r="N424" i="17"/>
  <c r="I424" i="17"/>
  <c r="H424" i="17"/>
  <c r="F424" i="17"/>
  <c r="D424" i="17"/>
  <c r="B424" i="17"/>
  <c r="A424" i="17"/>
  <c r="S423" i="17"/>
  <c r="R423" i="17"/>
  <c r="Q423" i="17"/>
  <c r="P423" i="17"/>
  <c r="O423" i="17"/>
  <c r="N423" i="17"/>
  <c r="I423" i="17"/>
  <c r="H423" i="17"/>
  <c r="F423" i="17"/>
  <c r="D423" i="17"/>
  <c r="B423" i="17"/>
  <c r="A423" i="17"/>
  <c r="S422" i="17"/>
  <c r="R422" i="17"/>
  <c r="Q422" i="17"/>
  <c r="P422" i="17"/>
  <c r="O422" i="17"/>
  <c r="N422" i="17"/>
  <c r="I422" i="17"/>
  <c r="H422" i="17"/>
  <c r="F422" i="17"/>
  <c r="D422" i="17"/>
  <c r="B422" i="17"/>
  <c r="A422" i="17"/>
  <c r="S421" i="17"/>
  <c r="R421" i="17"/>
  <c r="Q421" i="17"/>
  <c r="P421" i="17"/>
  <c r="O421" i="17"/>
  <c r="N421" i="17"/>
  <c r="I421" i="17"/>
  <c r="H421" i="17"/>
  <c r="F421" i="17"/>
  <c r="D421" i="17"/>
  <c r="B421" i="17"/>
  <c r="A421" i="17"/>
  <c r="S420" i="17"/>
  <c r="R420" i="17"/>
  <c r="Q420" i="17"/>
  <c r="P420" i="17"/>
  <c r="O420" i="17"/>
  <c r="N420" i="17"/>
  <c r="I420" i="17"/>
  <c r="H420" i="17"/>
  <c r="F420" i="17"/>
  <c r="D420" i="17"/>
  <c r="B420" i="17"/>
  <c r="A420" i="17"/>
  <c r="S419" i="17"/>
  <c r="R419" i="17"/>
  <c r="Q419" i="17"/>
  <c r="P419" i="17"/>
  <c r="O419" i="17"/>
  <c r="N419" i="17"/>
  <c r="I419" i="17"/>
  <c r="H419" i="17"/>
  <c r="F419" i="17"/>
  <c r="D419" i="17"/>
  <c r="B419" i="17"/>
  <c r="A419" i="17"/>
  <c r="S418" i="17"/>
  <c r="R418" i="17"/>
  <c r="Q418" i="17"/>
  <c r="P418" i="17"/>
  <c r="O418" i="17"/>
  <c r="N418" i="17"/>
  <c r="I418" i="17"/>
  <c r="H418" i="17"/>
  <c r="F418" i="17"/>
  <c r="D418" i="17"/>
  <c r="B418" i="17"/>
  <c r="A418" i="17"/>
  <c r="S417" i="17"/>
  <c r="R417" i="17"/>
  <c r="Q417" i="17"/>
  <c r="P417" i="17"/>
  <c r="O417" i="17"/>
  <c r="N417" i="17"/>
  <c r="I417" i="17"/>
  <c r="H417" i="17"/>
  <c r="F417" i="17"/>
  <c r="D417" i="17"/>
  <c r="B417" i="17"/>
  <c r="A417" i="17"/>
  <c r="S416" i="17"/>
  <c r="R416" i="17"/>
  <c r="Q416" i="17"/>
  <c r="P416" i="17"/>
  <c r="O416" i="17"/>
  <c r="N416" i="17"/>
  <c r="I416" i="17"/>
  <c r="H416" i="17"/>
  <c r="F416" i="17"/>
  <c r="D416" i="17"/>
  <c r="B416" i="17"/>
  <c r="A416" i="17"/>
  <c r="S415" i="17"/>
  <c r="R415" i="17"/>
  <c r="Q415" i="17"/>
  <c r="P415" i="17"/>
  <c r="O415" i="17"/>
  <c r="N415" i="17"/>
  <c r="I415" i="17"/>
  <c r="H415" i="17"/>
  <c r="F415" i="17"/>
  <c r="D415" i="17"/>
  <c r="B415" i="17"/>
  <c r="A415" i="17"/>
  <c r="S414" i="17"/>
  <c r="R414" i="17"/>
  <c r="Q414" i="17"/>
  <c r="P414" i="17"/>
  <c r="O414" i="17"/>
  <c r="N414" i="17"/>
  <c r="I414" i="17"/>
  <c r="H414" i="17"/>
  <c r="F414" i="17"/>
  <c r="D414" i="17"/>
  <c r="B414" i="17"/>
  <c r="A414" i="17"/>
  <c r="S413" i="17"/>
  <c r="R413" i="17"/>
  <c r="Q413" i="17"/>
  <c r="P413" i="17"/>
  <c r="O413" i="17"/>
  <c r="N413" i="17"/>
  <c r="I413" i="17"/>
  <c r="H413" i="17"/>
  <c r="F413" i="17"/>
  <c r="D413" i="17"/>
  <c r="B413" i="17"/>
  <c r="A413" i="17"/>
  <c r="S412" i="17"/>
  <c r="R412" i="17"/>
  <c r="Q412" i="17"/>
  <c r="P412" i="17"/>
  <c r="O412" i="17"/>
  <c r="N412" i="17"/>
  <c r="I412" i="17"/>
  <c r="H412" i="17"/>
  <c r="F412" i="17"/>
  <c r="D412" i="17"/>
  <c r="B412" i="17"/>
  <c r="A412" i="17"/>
  <c r="S411" i="17"/>
  <c r="R411" i="17"/>
  <c r="Q411" i="17"/>
  <c r="P411" i="17"/>
  <c r="O411" i="17"/>
  <c r="N411" i="17"/>
  <c r="I411" i="17"/>
  <c r="H411" i="17"/>
  <c r="F411" i="17"/>
  <c r="D411" i="17"/>
  <c r="B411" i="17"/>
  <c r="A411" i="17"/>
  <c r="S410" i="17"/>
  <c r="R410" i="17"/>
  <c r="Q410" i="17"/>
  <c r="P410" i="17"/>
  <c r="O410" i="17"/>
  <c r="N410" i="17"/>
  <c r="I410" i="17"/>
  <c r="H410" i="17"/>
  <c r="F410" i="17"/>
  <c r="D410" i="17"/>
  <c r="B410" i="17"/>
  <c r="A410" i="17"/>
  <c r="S409" i="17"/>
  <c r="R409" i="17"/>
  <c r="Q409" i="17"/>
  <c r="P409" i="17"/>
  <c r="O409" i="17"/>
  <c r="N409" i="17"/>
  <c r="I409" i="17"/>
  <c r="H409" i="17"/>
  <c r="F409" i="17"/>
  <c r="D409" i="17"/>
  <c r="B409" i="17"/>
  <c r="A409" i="17"/>
  <c r="S408" i="17"/>
  <c r="R408" i="17"/>
  <c r="Q408" i="17"/>
  <c r="P408" i="17"/>
  <c r="O408" i="17"/>
  <c r="N408" i="17"/>
  <c r="I408" i="17"/>
  <c r="H408" i="17"/>
  <c r="F408" i="17"/>
  <c r="D408" i="17"/>
  <c r="B408" i="17"/>
  <c r="A408" i="17"/>
  <c r="S407" i="17"/>
  <c r="R407" i="17"/>
  <c r="Q407" i="17"/>
  <c r="P407" i="17"/>
  <c r="O407" i="17"/>
  <c r="N407" i="17"/>
  <c r="I407" i="17"/>
  <c r="H407" i="17"/>
  <c r="F407" i="17"/>
  <c r="D407" i="17"/>
  <c r="B407" i="17"/>
  <c r="A407" i="17"/>
  <c r="S406" i="17"/>
  <c r="R406" i="17"/>
  <c r="Q406" i="17"/>
  <c r="P406" i="17"/>
  <c r="O406" i="17"/>
  <c r="N406" i="17"/>
  <c r="I406" i="17"/>
  <c r="H406" i="17"/>
  <c r="F406" i="17"/>
  <c r="D406" i="17"/>
  <c r="B406" i="17"/>
  <c r="A406" i="17"/>
  <c r="S405" i="17"/>
  <c r="R405" i="17"/>
  <c r="Q405" i="17"/>
  <c r="P405" i="17"/>
  <c r="O405" i="17"/>
  <c r="N405" i="17"/>
  <c r="I405" i="17"/>
  <c r="H405" i="17"/>
  <c r="F405" i="17"/>
  <c r="D405" i="17"/>
  <c r="B405" i="17"/>
  <c r="A405" i="17"/>
  <c r="S404" i="17"/>
  <c r="R404" i="17"/>
  <c r="Q404" i="17"/>
  <c r="P404" i="17"/>
  <c r="O404" i="17"/>
  <c r="N404" i="17"/>
  <c r="I404" i="17"/>
  <c r="H404" i="17"/>
  <c r="F404" i="17"/>
  <c r="D404" i="17"/>
  <c r="B404" i="17"/>
  <c r="A404" i="17"/>
  <c r="S403" i="17"/>
  <c r="R403" i="17"/>
  <c r="Q403" i="17"/>
  <c r="P403" i="17"/>
  <c r="O403" i="17"/>
  <c r="N403" i="17"/>
  <c r="I403" i="17"/>
  <c r="H403" i="17"/>
  <c r="F403" i="17"/>
  <c r="D403" i="17"/>
  <c r="B403" i="17"/>
  <c r="A403" i="17"/>
  <c r="S402" i="17"/>
  <c r="R402" i="17"/>
  <c r="Q402" i="17"/>
  <c r="P402" i="17"/>
  <c r="O402" i="17"/>
  <c r="N402" i="17"/>
  <c r="I402" i="17"/>
  <c r="H402" i="17"/>
  <c r="F402" i="17"/>
  <c r="D402" i="17"/>
  <c r="B402" i="17"/>
  <c r="A402" i="17"/>
  <c r="S401" i="17"/>
  <c r="R401" i="17"/>
  <c r="Q401" i="17"/>
  <c r="P401" i="17"/>
  <c r="O401" i="17"/>
  <c r="N401" i="17"/>
  <c r="I401" i="17"/>
  <c r="H401" i="17"/>
  <c r="F401" i="17"/>
  <c r="D401" i="17"/>
  <c r="B401" i="17"/>
  <c r="A401" i="17"/>
  <c r="S400" i="17"/>
  <c r="R400" i="17"/>
  <c r="Q400" i="17"/>
  <c r="P400" i="17"/>
  <c r="O400" i="17"/>
  <c r="N400" i="17"/>
  <c r="I400" i="17"/>
  <c r="H400" i="17"/>
  <c r="F400" i="17"/>
  <c r="D400" i="17"/>
  <c r="B400" i="17"/>
  <c r="A400" i="17"/>
  <c r="S399" i="17"/>
  <c r="R399" i="17"/>
  <c r="Q399" i="17"/>
  <c r="P399" i="17"/>
  <c r="O399" i="17"/>
  <c r="N399" i="17"/>
  <c r="I399" i="17"/>
  <c r="H399" i="17"/>
  <c r="F399" i="17"/>
  <c r="D399" i="17"/>
  <c r="B399" i="17"/>
  <c r="A399" i="17"/>
  <c r="S398" i="17"/>
  <c r="R398" i="17"/>
  <c r="Q398" i="17"/>
  <c r="P398" i="17"/>
  <c r="O398" i="17"/>
  <c r="N398" i="17"/>
  <c r="I398" i="17"/>
  <c r="H398" i="17"/>
  <c r="F398" i="17"/>
  <c r="D398" i="17"/>
  <c r="B398" i="17"/>
  <c r="A398" i="17"/>
  <c r="S397" i="17"/>
  <c r="R397" i="17"/>
  <c r="Q397" i="17"/>
  <c r="P397" i="17"/>
  <c r="O397" i="17"/>
  <c r="N397" i="17"/>
  <c r="I397" i="17"/>
  <c r="H397" i="17"/>
  <c r="F397" i="17"/>
  <c r="D397" i="17"/>
  <c r="B397" i="17"/>
  <c r="A397" i="17"/>
  <c r="S396" i="17"/>
  <c r="R396" i="17"/>
  <c r="Q396" i="17"/>
  <c r="P396" i="17"/>
  <c r="O396" i="17"/>
  <c r="N396" i="17"/>
  <c r="I396" i="17"/>
  <c r="H396" i="17"/>
  <c r="F396" i="17"/>
  <c r="D396" i="17"/>
  <c r="B396" i="17"/>
  <c r="A396" i="17"/>
  <c r="S395" i="17"/>
  <c r="R395" i="17"/>
  <c r="Q395" i="17"/>
  <c r="P395" i="17"/>
  <c r="O395" i="17"/>
  <c r="N395" i="17"/>
  <c r="I395" i="17"/>
  <c r="H395" i="17"/>
  <c r="F395" i="17"/>
  <c r="D395" i="17"/>
  <c r="B395" i="17"/>
  <c r="A395" i="17"/>
  <c r="S394" i="17"/>
  <c r="R394" i="17"/>
  <c r="Q394" i="17"/>
  <c r="P394" i="17"/>
  <c r="O394" i="17"/>
  <c r="N394" i="17"/>
  <c r="I394" i="17"/>
  <c r="H394" i="17"/>
  <c r="F394" i="17"/>
  <c r="D394" i="17"/>
  <c r="B394" i="17"/>
  <c r="A394" i="17"/>
  <c r="S393" i="17"/>
  <c r="R393" i="17"/>
  <c r="Q393" i="17"/>
  <c r="P393" i="17"/>
  <c r="O393" i="17"/>
  <c r="N393" i="17"/>
  <c r="I393" i="17"/>
  <c r="H393" i="17"/>
  <c r="F393" i="17"/>
  <c r="D393" i="17"/>
  <c r="B393" i="17"/>
  <c r="A393" i="17"/>
  <c r="S392" i="17"/>
  <c r="R392" i="17"/>
  <c r="Q392" i="17"/>
  <c r="P392" i="17"/>
  <c r="O392" i="17"/>
  <c r="N392" i="17"/>
  <c r="I392" i="17"/>
  <c r="H392" i="17"/>
  <c r="F392" i="17"/>
  <c r="D392" i="17"/>
  <c r="B392" i="17"/>
  <c r="A392" i="17"/>
  <c r="S391" i="17"/>
  <c r="R391" i="17"/>
  <c r="Q391" i="17"/>
  <c r="P391" i="17"/>
  <c r="O391" i="17"/>
  <c r="N391" i="17"/>
  <c r="I391" i="17"/>
  <c r="H391" i="17"/>
  <c r="F391" i="17"/>
  <c r="D391" i="17"/>
  <c r="B391" i="17"/>
  <c r="A391" i="17"/>
  <c r="S390" i="17"/>
  <c r="R390" i="17"/>
  <c r="Q390" i="17"/>
  <c r="P390" i="17"/>
  <c r="O390" i="17"/>
  <c r="N390" i="17"/>
  <c r="I390" i="17"/>
  <c r="H390" i="17"/>
  <c r="F390" i="17"/>
  <c r="D390" i="17"/>
  <c r="B390" i="17"/>
  <c r="A390" i="17"/>
  <c r="S389" i="17"/>
  <c r="R389" i="17"/>
  <c r="Q389" i="17"/>
  <c r="P389" i="17"/>
  <c r="O389" i="17"/>
  <c r="N389" i="17"/>
  <c r="I389" i="17"/>
  <c r="H389" i="17"/>
  <c r="F389" i="17"/>
  <c r="D389" i="17"/>
  <c r="B389" i="17"/>
  <c r="A389" i="17"/>
  <c r="S388" i="17"/>
  <c r="R388" i="17"/>
  <c r="Q388" i="17"/>
  <c r="P388" i="17"/>
  <c r="O388" i="17"/>
  <c r="N388" i="17"/>
  <c r="I388" i="17"/>
  <c r="H388" i="17"/>
  <c r="F388" i="17"/>
  <c r="D388" i="17"/>
  <c r="B388" i="17"/>
  <c r="A388" i="17"/>
  <c r="S387" i="17"/>
  <c r="R387" i="17"/>
  <c r="Q387" i="17"/>
  <c r="P387" i="17"/>
  <c r="O387" i="17"/>
  <c r="N387" i="17"/>
  <c r="I387" i="17"/>
  <c r="H387" i="17"/>
  <c r="F387" i="17"/>
  <c r="D387" i="17"/>
  <c r="B387" i="17"/>
  <c r="A387" i="17"/>
  <c r="S386" i="17"/>
  <c r="R386" i="17"/>
  <c r="Q386" i="17"/>
  <c r="P386" i="17"/>
  <c r="O386" i="17"/>
  <c r="N386" i="17"/>
  <c r="I386" i="17"/>
  <c r="H386" i="17"/>
  <c r="F386" i="17"/>
  <c r="D386" i="17"/>
  <c r="B386" i="17"/>
  <c r="A386" i="17"/>
  <c r="S385" i="17"/>
  <c r="R385" i="17"/>
  <c r="Q385" i="17"/>
  <c r="P385" i="17"/>
  <c r="O385" i="17"/>
  <c r="N385" i="17"/>
  <c r="I385" i="17"/>
  <c r="H385" i="17"/>
  <c r="F385" i="17"/>
  <c r="D385" i="17"/>
  <c r="B385" i="17"/>
  <c r="A385" i="17"/>
  <c r="S384" i="17"/>
  <c r="R384" i="17"/>
  <c r="Q384" i="17"/>
  <c r="P384" i="17"/>
  <c r="O384" i="17"/>
  <c r="N384" i="17"/>
  <c r="I384" i="17"/>
  <c r="H384" i="17"/>
  <c r="F384" i="17"/>
  <c r="D384" i="17"/>
  <c r="B384" i="17"/>
  <c r="A384" i="17"/>
  <c r="S383" i="17"/>
  <c r="R383" i="17"/>
  <c r="Q383" i="17"/>
  <c r="P383" i="17"/>
  <c r="O383" i="17"/>
  <c r="N383" i="17"/>
  <c r="I383" i="17"/>
  <c r="H383" i="17"/>
  <c r="F383" i="17"/>
  <c r="D383" i="17"/>
  <c r="B383" i="17"/>
  <c r="A383" i="17"/>
  <c r="S382" i="17"/>
  <c r="R382" i="17"/>
  <c r="Q382" i="17"/>
  <c r="P382" i="17"/>
  <c r="O382" i="17"/>
  <c r="N382" i="17"/>
  <c r="I382" i="17"/>
  <c r="H382" i="17"/>
  <c r="F382" i="17"/>
  <c r="D382" i="17"/>
  <c r="B382" i="17"/>
  <c r="A382" i="17"/>
  <c r="S381" i="17"/>
  <c r="R381" i="17"/>
  <c r="Q381" i="17"/>
  <c r="P381" i="17"/>
  <c r="O381" i="17"/>
  <c r="N381" i="17"/>
  <c r="I381" i="17"/>
  <c r="H381" i="17"/>
  <c r="F381" i="17"/>
  <c r="D381" i="17"/>
  <c r="B381" i="17"/>
  <c r="A381" i="17"/>
  <c r="S380" i="17"/>
  <c r="R380" i="17"/>
  <c r="Q380" i="17"/>
  <c r="P380" i="17"/>
  <c r="O380" i="17"/>
  <c r="N380" i="17"/>
  <c r="I380" i="17"/>
  <c r="H380" i="17"/>
  <c r="F380" i="17"/>
  <c r="D380" i="17"/>
  <c r="B380" i="17"/>
  <c r="A380" i="17"/>
  <c r="S379" i="17"/>
  <c r="R379" i="17"/>
  <c r="Q379" i="17"/>
  <c r="P379" i="17"/>
  <c r="O379" i="17"/>
  <c r="N379" i="17"/>
  <c r="I379" i="17"/>
  <c r="H379" i="17"/>
  <c r="F379" i="17"/>
  <c r="D379" i="17"/>
  <c r="B379" i="17"/>
  <c r="A379" i="17"/>
  <c r="S378" i="17"/>
  <c r="R378" i="17"/>
  <c r="Q378" i="17"/>
  <c r="P378" i="17"/>
  <c r="O378" i="17"/>
  <c r="N378" i="17"/>
  <c r="I378" i="17"/>
  <c r="H378" i="17"/>
  <c r="F378" i="17"/>
  <c r="D378" i="17"/>
  <c r="B378" i="17"/>
  <c r="A378" i="17"/>
  <c r="S377" i="17"/>
  <c r="R377" i="17"/>
  <c r="Q377" i="17"/>
  <c r="P377" i="17"/>
  <c r="O377" i="17"/>
  <c r="N377" i="17"/>
  <c r="I377" i="17"/>
  <c r="H377" i="17"/>
  <c r="F377" i="17"/>
  <c r="D377" i="17"/>
  <c r="B377" i="17"/>
  <c r="A377" i="17"/>
  <c r="S376" i="17"/>
  <c r="R376" i="17"/>
  <c r="Q376" i="17"/>
  <c r="P376" i="17"/>
  <c r="O376" i="17"/>
  <c r="N376" i="17"/>
  <c r="I376" i="17"/>
  <c r="H376" i="17"/>
  <c r="F376" i="17"/>
  <c r="D376" i="17"/>
  <c r="B376" i="17"/>
  <c r="A376" i="17"/>
  <c r="S375" i="17"/>
  <c r="R375" i="17"/>
  <c r="Q375" i="17"/>
  <c r="P375" i="17"/>
  <c r="O375" i="17"/>
  <c r="N375" i="17"/>
  <c r="I375" i="17"/>
  <c r="H375" i="17"/>
  <c r="F375" i="17"/>
  <c r="D375" i="17"/>
  <c r="B375" i="17"/>
  <c r="A375" i="17"/>
  <c r="S374" i="17"/>
  <c r="R374" i="17"/>
  <c r="Q374" i="17"/>
  <c r="P374" i="17"/>
  <c r="O374" i="17"/>
  <c r="N374" i="17"/>
  <c r="I374" i="17"/>
  <c r="H374" i="17"/>
  <c r="F374" i="17"/>
  <c r="D374" i="17"/>
  <c r="B374" i="17"/>
  <c r="A374" i="17"/>
  <c r="S373" i="17"/>
  <c r="R373" i="17"/>
  <c r="Q373" i="17"/>
  <c r="P373" i="17"/>
  <c r="O373" i="17"/>
  <c r="N373" i="17"/>
  <c r="I373" i="17"/>
  <c r="H373" i="17"/>
  <c r="F373" i="17"/>
  <c r="D373" i="17"/>
  <c r="B373" i="17"/>
  <c r="A373" i="17"/>
  <c r="S372" i="17"/>
  <c r="R372" i="17"/>
  <c r="Q372" i="17"/>
  <c r="P372" i="17"/>
  <c r="O372" i="17"/>
  <c r="N372" i="17"/>
  <c r="I372" i="17"/>
  <c r="H372" i="17"/>
  <c r="F372" i="17"/>
  <c r="D372" i="17"/>
  <c r="B372" i="17"/>
  <c r="A372" i="17"/>
  <c r="S371" i="17"/>
  <c r="R371" i="17"/>
  <c r="Q371" i="17"/>
  <c r="P371" i="17"/>
  <c r="O371" i="17"/>
  <c r="N371" i="17"/>
  <c r="I371" i="17"/>
  <c r="H371" i="17"/>
  <c r="F371" i="17"/>
  <c r="D371" i="17"/>
  <c r="B371" i="17"/>
  <c r="A371" i="17"/>
  <c r="S370" i="17"/>
  <c r="R370" i="17"/>
  <c r="Q370" i="17"/>
  <c r="P370" i="17"/>
  <c r="O370" i="17"/>
  <c r="N370" i="17"/>
  <c r="I370" i="17"/>
  <c r="H370" i="17"/>
  <c r="F370" i="17"/>
  <c r="D370" i="17"/>
  <c r="B370" i="17"/>
  <c r="A370" i="17"/>
  <c r="S369" i="17"/>
  <c r="R369" i="17"/>
  <c r="Q369" i="17"/>
  <c r="P369" i="17"/>
  <c r="O369" i="17"/>
  <c r="N369" i="17"/>
  <c r="I369" i="17"/>
  <c r="H369" i="17"/>
  <c r="F369" i="17"/>
  <c r="D369" i="17"/>
  <c r="B369" i="17"/>
  <c r="A369" i="17"/>
  <c r="S368" i="17"/>
  <c r="R368" i="17"/>
  <c r="Q368" i="17"/>
  <c r="P368" i="17"/>
  <c r="O368" i="17"/>
  <c r="N368" i="17"/>
  <c r="I368" i="17"/>
  <c r="H368" i="17"/>
  <c r="F368" i="17"/>
  <c r="D368" i="17"/>
  <c r="B368" i="17"/>
  <c r="A368" i="17"/>
  <c r="S367" i="17"/>
  <c r="R367" i="17"/>
  <c r="Q367" i="17"/>
  <c r="P367" i="17"/>
  <c r="O367" i="17"/>
  <c r="N367" i="17"/>
  <c r="I367" i="17"/>
  <c r="H367" i="17"/>
  <c r="F367" i="17"/>
  <c r="D367" i="17"/>
  <c r="B367" i="17"/>
  <c r="A367" i="17"/>
  <c r="S366" i="17"/>
  <c r="R366" i="17"/>
  <c r="Q366" i="17"/>
  <c r="P366" i="17"/>
  <c r="O366" i="17"/>
  <c r="N366" i="17"/>
  <c r="I366" i="17"/>
  <c r="H366" i="17"/>
  <c r="F366" i="17"/>
  <c r="D366" i="17"/>
  <c r="B366" i="17"/>
  <c r="A366" i="17"/>
  <c r="S365" i="17"/>
  <c r="R365" i="17"/>
  <c r="Q365" i="17"/>
  <c r="P365" i="17"/>
  <c r="O365" i="17"/>
  <c r="N365" i="17"/>
  <c r="I365" i="17"/>
  <c r="H365" i="17"/>
  <c r="F365" i="17"/>
  <c r="D365" i="17"/>
  <c r="B365" i="17"/>
  <c r="A365" i="17"/>
  <c r="S364" i="17"/>
  <c r="R364" i="17"/>
  <c r="Q364" i="17"/>
  <c r="P364" i="17"/>
  <c r="O364" i="17"/>
  <c r="N364" i="17"/>
  <c r="I364" i="17"/>
  <c r="H364" i="17"/>
  <c r="F364" i="17"/>
  <c r="D364" i="17"/>
  <c r="B364" i="17"/>
  <c r="A364" i="17"/>
  <c r="S363" i="17"/>
  <c r="R363" i="17"/>
  <c r="Q363" i="17"/>
  <c r="P363" i="17"/>
  <c r="O363" i="17"/>
  <c r="N363" i="17"/>
  <c r="I363" i="17"/>
  <c r="H363" i="17"/>
  <c r="F363" i="17"/>
  <c r="D363" i="17"/>
  <c r="B363" i="17"/>
  <c r="A363" i="17"/>
  <c r="S362" i="17"/>
  <c r="R362" i="17"/>
  <c r="Q362" i="17"/>
  <c r="P362" i="17"/>
  <c r="O362" i="17"/>
  <c r="N362" i="17"/>
  <c r="I362" i="17"/>
  <c r="H362" i="17"/>
  <c r="F362" i="17"/>
  <c r="D362" i="17"/>
  <c r="B362" i="17"/>
  <c r="A362" i="17"/>
  <c r="S361" i="17"/>
  <c r="R361" i="17"/>
  <c r="Q361" i="17"/>
  <c r="P361" i="17"/>
  <c r="O361" i="17"/>
  <c r="N361" i="17"/>
  <c r="I361" i="17"/>
  <c r="H361" i="17"/>
  <c r="F361" i="17"/>
  <c r="D361" i="17"/>
  <c r="B361" i="17"/>
  <c r="A361" i="17"/>
  <c r="S360" i="17"/>
  <c r="R360" i="17"/>
  <c r="Q360" i="17"/>
  <c r="P360" i="17"/>
  <c r="O360" i="17"/>
  <c r="N360" i="17"/>
  <c r="I360" i="17"/>
  <c r="H360" i="17"/>
  <c r="F360" i="17"/>
  <c r="D360" i="17"/>
  <c r="B360" i="17"/>
  <c r="A360" i="17"/>
  <c r="S359" i="17"/>
  <c r="R359" i="17"/>
  <c r="Q359" i="17"/>
  <c r="P359" i="17"/>
  <c r="O359" i="17"/>
  <c r="N359" i="17"/>
  <c r="I359" i="17"/>
  <c r="H359" i="17"/>
  <c r="F359" i="17"/>
  <c r="D359" i="17"/>
  <c r="B359" i="17"/>
  <c r="A359" i="17"/>
  <c r="S358" i="17"/>
  <c r="R358" i="17"/>
  <c r="Q358" i="17"/>
  <c r="P358" i="17"/>
  <c r="O358" i="17"/>
  <c r="N358" i="17"/>
  <c r="I358" i="17"/>
  <c r="H358" i="17"/>
  <c r="F358" i="17"/>
  <c r="D358" i="17"/>
  <c r="B358" i="17"/>
  <c r="A358" i="17"/>
  <c r="S357" i="17"/>
  <c r="R357" i="17"/>
  <c r="Q357" i="17"/>
  <c r="P357" i="17"/>
  <c r="O357" i="17"/>
  <c r="N357" i="17"/>
  <c r="I357" i="17"/>
  <c r="H357" i="17"/>
  <c r="F357" i="17"/>
  <c r="D357" i="17"/>
  <c r="B357" i="17"/>
  <c r="A357" i="17"/>
  <c r="S356" i="17"/>
  <c r="R356" i="17"/>
  <c r="Q356" i="17"/>
  <c r="P356" i="17"/>
  <c r="O356" i="17"/>
  <c r="N356" i="17"/>
  <c r="I356" i="17"/>
  <c r="H356" i="17"/>
  <c r="F356" i="17"/>
  <c r="D356" i="17"/>
  <c r="B356" i="17"/>
  <c r="A356" i="17"/>
  <c r="S355" i="17"/>
  <c r="R355" i="17"/>
  <c r="Q355" i="17"/>
  <c r="P355" i="17"/>
  <c r="O355" i="17"/>
  <c r="N355" i="17"/>
  <c r="I355" i="17"/>
  <c r="H355" i="17"/>
  <c r="F355" i="17"/>
  <c r="D355" i="17"/>
  <c r="B355" i="17"/>
  <c r="A355" i="17"/>
  <c r="S354" i="17"/>
  <c r="R354" i="17"/>
  <c r="Q354" i="17"/>
  <c r="P354" i="17"/>
  <c r="O354" i="17"/>
  <c r="N354" i="17"/>
  <c r="I354" i="17"/>
  <c r="H354" i="17"/>
  <c r="F354" i="17"/>
  <c r="D354" i="17"/>
  <c r="B354" i="17"/>
  <c r="A354" i="17"/>
  <c r="S353" i="17"/>
  <c r="R353" i="17"/>
  <c r="Q353" i="17"/>
  <c r="P353" i="17"/>
  <c r="O353" i="17"/>
  <c r="N353" i="17"/>
  <c r="I353" i="17"/>
  <c r="H353" i="17"/>
  <c r="F353" i="17"/>
  <c r="D353" i="17"/>
  <c r="B353" i="17"/>
  <c r="A353" i="17"/>
  <c r="S352" i="17"/>
  <c r="R352" i="17"/>
  <c r="Q352" i="17"/>
  <c r="P352" i="17"/>
  <c r="O352" i="17"/>
  <c r="N352" i="17"/>
  <c r="I352" i="17"/>
  <c r="H352" i="17"/>
  <c r="F352" i="17"/>
  <c r="D352" i="17"/>
  <c r="B352" i="17"/>
  <c r="A352" i="17"/>
  <c r="S351" i="17"/>
  <c r="R351" i="17"/>
  <c r="Q351" i="17"/>
  <c r="P351" i="17"/>
  <c r="O351" i="17"/>
  <c r="N351" i="17"/>
  <c r="I351" i="17"/>
  <c r="H351" i="17"/>
  <c r="F351" i="17"/>
  <c r="D351" i="17"/>
  <c r="B351" i="17"/>
  <c r="A351" i="17"/>
  <c r="S350" i="17"/>
  <c r="R350" i="17"/>
  <c r="Q350" i="17"/>
  <c r="P350" i="17"/>
  <c r="O350" i="17"/>
  <c r="N350" i="17"/>
  <c r="I350" i="17"/>
  <c r="H350" i="17"/>
  <c r="F350" i="17"/>
  <c r="D350" i="17"/>
  <c r="B350" i="17"/>
  <c r="A350" i="17"/>
  <c r="S349" i="17"/>
  <c r="R349" i="17"/>
  <c r="Q349" i="17"/>
  <c r="P349" i="17"/>
  <c r="O349" i="17"/>
  <c r="N349" i="17"/>
  <c r="I349" i="17"/>
  <c r="H349" i="17"/>
  <c r="F349" i="17"/>
  <c r="D349" i="17"/>
  <c r="B349" i="17"/>
  <c r="A349" i="17"/>
  <c r="S348" i="17"/>
  <c r="R348" i="17"/>
  <c r="Q348" i="17"/>
  <c r="P348" i="17"/>
  <c r="O348" i="17"/>
  <c r="N348" i="17"/>
  <c r="I348" i="17"/>
  <c r="H348" i="17"/>
  <c r="F348" i="17"/>
  <c r="D348" i="17"/>
  <c r="B348" i="17"/>
  <c r="A348" i="17"/>
  <c r="S347" i="17"/>
  <c r="R347" i="17"/>
  <c r="Q347" i="17"/>
  <c r="P347" i="17"/>
  <c r="O347" i="17"/>
  <c r="N347" i="17"/>
  <c r="I347" i="17"/>
  <c r="H347" i="17"/>
  <c r="F347" i="17"/>
  <c r="D347" i="17"/>
  <c r="B347" i="17"/>
  <c r="A347" i="17"/>
  <c r="S346" i="17"/>
  <c r="R346" i="17"/>
  <c r="Q346" i="17"/>
  <c r="P346" i="17"/>
  <c r="O346" i="17"/>
  <c r="N346" i="17"/>
  <c r="I346" i="17"/>
  <c r="H346" i="17"/>
  <c r="F346" i="17"/>
  <c r="D346" i="17"/>
  <c r="B346" i="17"/>
  <c r="A346" i="17"/>
  <c r="S345" i="17"/>
  <c r="R345" i="17"/>
  <c r="Q345" i="17"/>
  <c r="P345" i="17"/>
  <c r="O345" i="17"/>
  <c r="N345" i="17"/>
  <c r="I345" i="17"/>
  <c r="H345" i="17"/>
  <c r="F345" i="17"/>
  <c r="D345" i="17"/>
  <c r="B345" i="17"/>
  <c r="A345" i="17"/>
  <c r="S344" i="17"/>
  <c r="R344" i="17"/>
  <c r="Q344" i="17"/>
  <c r="P344" i="17"/>
  <c r="O344" i="17"/>
  <c r="N344" i="17"/>
  <c r="I344" i="17"/>
  <c r="H344" i="17"/>
  <c r="F344" i="17"/>
  <c r="D344" i="17"/>
  <c r="B344" i="17"/>
  <c r="A344" i="17"/>
  <c r="S343" i="17"/>
  <c r="R343" i="17"/>
  <c r="Q343" i="17"/>
  <c r="P343" i="17"/>
  <c r="O343" i="17"/>
  <c r="N343" i="17"/>
  <c r="I343" i="17"/>
  <c r="H343" i="17"/>
  <c r="F343" i="17"/>
  <c r="D343" i="17"/>
  <c r="B343" i="17"/>
  <c r="A343" i="17"/>
  <c r="S342" i="17"/>
  <c r="R342" i="17"/>
  <c r="Q342" i="17"/>
  <c r="P342" i="17"/>
  <c r="O342" i="17"/>
  <c r="N342" i="17"/>
  <c r="I342" i="17"/>
  <c r="H342" i="17"/>
  <c r="F342" i="17"/>
  <c r="D342" i="17"/>
  <c r="B342" i="17"/>
  <c r="A342" i="17"/>
  <c r="S341" i="17"/>
  <c r="R341" i="17"/>
  <c r="Q341" i="17"/>
  <c r="P341" i="17"/>
  <c r="O341" i="17"/>
  <c r="N341" i="17"/>
  <c r="I341" i="17"/>
  <c r="H341" i="17"/>
  <c r="F341" i="17"/>
  <c r="D341" i="17"/>
  <c r="B341" i="17"/>
  <c r="A341" i="17"/>
  <c r="S340" i="17"/>
  <c r="R340" i="17"/>
  <c r="Q340" i="17"/>
  <c r="P340" i="17"/>
  <c r="O340" i="17"/>
  <c r="N340" i="17"/>
  <c r="I340" i="17"/>
  <c r="H340" i="17"/>
  <c r="F340" i="17"/>
  <c r="D340" i="17"/>
  <c r="B340" i="17"/>
  <c r="A340" i="17"/>
  <c r="S339" i="17"/>
  <c r="R339" i="17"/>
  <c r="Q339" i="17"/>
  <c r="P339" i="17"/>
  <c r="O339" i="17"/>
  <c r="N339" i="17"/>
  <c r="I339" i="17"/>
  <c r="H339" i="17"/>
  <c r="F339" i="17"/>
  <c r="D339" i="17"/>
  <c r="B339" i="17"/>
  <c r="A339" i="17"/>
  <c r="S338" i="17"/>
  <c r="R338" i="17"/>
  <c r="Q338" i="17"/>
  <c r="P338" i="17"/>
  <c r="O338" i="17"/>
  <c r="N338" i="17"/>
  <c r="I338" i="17"/>
  <c r="H338" i="17"/>
  <c r="F338" i="17"/>
  <c r="D338" i="17"/>
  <c r="B338" i="17"/>
  <c r="A338" i="17"/>
  <c r="S337" i="17"/>
  <c r="R337" i="17"/>
  <c r="Q337" i="17"/>
  <c r="P337" i="17"/>
  <c r="O337" i="17"/>
  <c r="N337" i="17"/>
  <c r="I337" i="17"/>
  <c r="H337" i="17"/>
  <c r="F337" i="17"/>
  <c r="D337" i="17"/>
  <c r="B337" i="17"/>
  <c r="A337" i="17"/>
  <c r="S336" i="17"/>
  <c r="R336" i="17"/>
  <c r="Q336" i="17"/>
  <c r="P336" i="17"/>
  <c r="O336" i="17"/>
  <c r="N336" i="17"/>
  <c r="I336" i="17"/>
  <c r="H336" i="17"/>
  <c r="F336" i="17"/>
  <c r="D336" i="17"/>
  <c r="B336" i="17"/>
  <c r="A336" i="17"/>
  <c r="S335" i="17"/>
  <c r="R335" i="17"/>
  <c r="Q335" i="17"/>
  <c r="P335" i="17"/>
  <c r="O335" i="17"/>
  <c r="N335" i="17"/>
  <c r="I335" i="17"/>
  <c r="H335" i="17"/>
  <c r="F335" i="17"/>
  <c r="D335" i="17"/>
  <c r="B335" i="17"/>
  <c r="A335" i="17"/>
  <c r="S334" i="17"/>
  <c r="R334" i="17"/>
  <c r="Q334" i="17"/>
  <c r="P334" i="17"/>
  <c r="O334" i="17"/>
  <c r="N334" i="17"/>
  <c r="I334" i="17"/>
  <c r="H334" i="17"/>
  <c r="F334" i="17"/>
  <c r="D334" i="17"/>
  <c r="B334" i="17"/>
  <c r="A334" i="17"/>
  <c r="S333" i="17"/>
  <c r="R333" i="17"/>
  <c r="Q333" i="17"/>
  <c r="P333" i="17"/>
  <c r="O333" i="17"/>
  <c r="N333" i="17"/>
  <c r="I333" i="17"/>
  <c r="H333" i="17"/>
  <c r="F333" i="17"/>
  <c r="D333" i="17"/>
  <c r="B333" i="17"/>
  <c r="A333" i="17"/>
  <c r="S332" i="17"/>
  <c r="R332" i="17"/>
  <c r="Q332" i="17"/>
  <c r="P332" i="17"/>
  <c r="O332" i="17"/>
  <c r="N332" i="17"/>
  <c r="I332" i="17"/>
  <c r="H332" i="17"/>
  <c r="F332" i="17"/>
  <c r="D332" i="17"/>
  <c r="B332" i="17"/>
  <c r="A332" i="17"/>
  <c r="S331" i="17"/>
  <c r="R331" i="17"/>
  <c r="Q331" i="17"/>
  <c r="P331" i="17"/>
  <c r="O331" i="17"/>
  <c r="N331" i="17"/>
  <c r="I331" i="17"/>
  <c r="H331" i="17"/>
  <c r="F331" i="17"/>
  <c r="D331" i="17"/>
  <c r="B331" i="17"/>
  <c r="A331" i="17"/>
  <c r="S330" i="17"/>
  <c r="R330" i="17"/>
  <c r="Q330" i="17"/>
  <c r="P330" i="17"/>
  <c r="O330" i="17"/>
  <c r="N330" i="17"/>
  <c r="I330" i="17"/>
  <c r="H330" i="17"/>
  <c r="F330" i="17"/>
  <c r="D330" i="17"/>
  <c r="B330" i="17"/>
  <c r="A330" i="17"/>
  <c r="S329" i="17"/>
  <c r="R329" i="17"/>
  <c r="Q329" i="17"/>
  <c r="P329" i="17"/>
  <c r="O329" i="17"/>
  <c r="N329" i="17"/>
  <c r="I329" i="17"/>
  <c r="H329" i="17"/>
  <c r="F329" i="17"/>
  <c r="D329" i="17"/>
  <c r="B329" i="17"/>
  <c r="A329" i="17"/>
  <c r="S328" i="17"/>
  <c r="R328" i="17"/>
  <c r="Q328" i="17"/>
  <c r="P328" i="17"/>
  <c r="O328" i="17"/>
  <c r="N328" i="17"/>
  <c r="I328" i="17"/>
  <c r="H328" i="17"/>
  <c r="F328" i="17"/>
  <c r="D328" i="17"/>
  <c r="B328" i="17"/>
  <c r="A328" i="17"/>
  <c r="S327" i="17"/>
  <c r="R327" i="17"/>
  <c r="Q327" i="17"/>
  <c r="P327" i="17"/>
  <c r="O327" i="17"/>
  <c r="N327" i="17"/>
  <c r="I327" i="17"/>
  <c r="H327" i="17"/>
  <c r="F327" i="17"/>
  <c r="D327" i="17"/>
  <c r="B327" i="17"/>
  <c r="A327" i="17"/>
  <c r="S326" i="17"/>
  <c r="R326" i="17"/>
  <c r="Q326" i="17"/>
  <c r="P326" i="17"/>
  <c r="O326" i="17"/>
  <c r="N326" i="17"/>
  <c r="I326" i="17"/>
  <c r="H326" i="17"/>
  <c r="F326" i="17"/>
  <c r="D326" i="17"/>
  <c r="B326" i="17"/>
  <c r="A326" i="17"/>
  <c r="S325" i="17"/>
  <c r="R325" i="17"/>
  <c r="Q325" i="17"/>
  <c r="P325" i="17"/>
  <c r="O325" i="17"/>
  <c r="N325" i="17"/>
  <c r="I325" i="17"/>
  <c r="H325" i="17"/>
  <c r="F325" i="17"/>
  <c r="D325" i="17"/>
  <c r="B325" i="17"/>
  <c r="A325" i="17"/>
  <c r="S324" i="17"/>
  <c r="R324" i="17"/>
  <c r="Q324" i="17"/>
  <c r="P324" i="17"/>
  <c r="O324" i="17"/>
  <c r="N324" i="17"/>
  <c r="I324" i="17"/>
  <c r="H324" i="17"/>
  <c r="F324" i="17"/>
  <c r="D324" i="17"/>
  <c r="B324" i="17"/>
  <c r="A324" i="17"/>
  <c r="S323" i="17"/>
  <c r="R323" i="17"/>
  <c r="Q323" i="17"/>
  <c r="P323" i="17"/>
  <c r="O323" i="17"/>
  <c r="N323" i="17"/>
  <c r="I323" i="17"/>
  <c r="H323" i="17"/>
  <c r="F323" i="17"/>
  <c r="D323" i="17"/>
  <c r="B323" i="17"/>
  <c r="A323" i="17"/>
  <c r="S322" i="17"/>
  <c r="R322" i="17"/>
  <c r="Q322" i="17"/>
  <c r="P322" i="17"/>
  <c r="O322" i="17"/>
  <c r="N322" i="17"/>
  <c r="I322" i="17"/>
  <c r="H322" i="17"/>
  <c r="F322" i="17"/>
  <c r="D322" i="17"/>
  <c r="B322" i="17"/>
  <c r="A322" i="17"/>
  <c r="S321" i="17"/>
  <c r="R321" i="17"/>
  <c r="Q321" i="17"/>
  <c r="P321" i="17"/>
  <c r="O321" i="17"/>
  <c r="N321" i="17"/>
  <c r="I321" i="17"/>
  <c r="H321" i="17"/>
  <c r="F321" i="17"/>
  <c r="D321" i="17"/>
  <c r="B321" i="17"/>
  <c r="A321" i="17"/>
  <c r="S320" i="17"/>
  <c r="R320" i="17"/>
  <c r="Q320" i="17"/>
  <c r="P320" i="17"/>
  <c r="O320" i="17"/>
  <c r="N320" i="17"/>
  <c r="I320" i="17"/>
  <c r="H320" i="17"/>
  <c r="F320" i="17"/>
  <c r="D320" i="17"/>
  <c r="B320" i="17"/>
  <c r="A320" i="17"/>
  <c r="S319" i="17"/>
  <c r="R319" i="17"/>
  <c r="Q319" i="17"/>
  <c r="P319" i="17"/>
  <c r="O319" i="17"/>
  <c r="N319" i="17"/>
  <c r="I319" i="17"/>
  <c r="H319" i="17"/>
  <c r="F319" i="17"/>
  <c r="D319" i="17"/>
  <c r="B319" i="17"/>
  <c r="A319" i="17"/>
  <c r="S318" i="17"/>
  <c r="R318" i="17"/>
  <c r="Q318" i="17"/>
  <c r="P318" i="17"/>
  <c r="O318" i="17"/>
  <c r="N318" i="17"/>
  <c r="I318" i="17"/>
  <c r="H318" i="17"/>
  <c r="F318" i="17"/>
  <c r="D318" i="17"/>
  <c r="B318" i="17"/>
  <c r="A318" i="17"/>
  <c r="S317" i="17"/>
  <c r="R317" i="17"/>
  <c r="Q317" i="17"/>
  <c r="P317" i="17"/>
  <c r="O317" i="17"/>
  <c r="N317" i="17"/>
  <c r="I317" i="17"/>
  <c r="H317" i="17"/>
  <c r="F317" i="17"/>
  <c r="D317" i="17"/>
  <c r="B317" i="17"/>
  <c r="A317" i="17"/>
  <c r="S316" i="17"/>
  <c r="R316" i="17"/>
  <c r="Q316" i="17"/>
  <c r="P316" i="17"/>
  <c r="O316" i="17"/>
  <c r="N316" i="17"/>
  <c r="I316" i="17"/>
  <c r="H316" i="17"/>
  <c r="F316" i="17"/>
  <c r="D316" i="17"/>
  <c r="B316" i="17"/>
  <c r="A316" i="17"/>
  <c r="S315" i="17"/>
  <c r="R315" i="17"/>
  <c r="Q315" i="17"/>
  <c r="P315" i="17"/>
  <c r="O315" i="17"/>
  <c r="N315" i="17"/>
  <c r="I315" i="17"/>
  <c r="H315" i="17"/>
  <c r="F315" i="17"/>
  <c r="D315" i="17"/>
  <c r="B315" i="17"/>
  <c r="A315" i="17"/>
  <c r="S314" i="17"/>
  <c r="R314" i="17"/>
  <c r="Q314" i="17"/>
  <c r="P314" i="17"/>
  <c r="O314" i="17"/>
  <c r="N314" i="17"/>
  <c r="I314" i="17"/>
  <c r="H314" i="17"/>
  <c r="F314" i="17"/>
  <c r="D314" i="17"/>
  <c r="B314" i="17"/>
  <c r="A314" i="17"/>
  <c r="S313" i="17"/>
  <c r="R313" i="17"/>
  <c r="Q313" i="17"/>
  <c r="P313" i="17"/>
  <c r="O313" i="17"/>
  <c r="N313" i="17"/>
  <c r="I313" i="17"/>
  <c r="H313" i="17"/>
  <c r="F313" i="17"/>
  <c r="D313" i="17"/>
  <c r="B313" i="17"/>
  <c r="A313" i="17"/>
  <c r="S312" i="17"/>
  <c r="R312" i="17"/>
  <c r="Q312" i="17"/>
  <c r="P312" i="17"/>
  <c r="O312" i="17"/>
  <c r="N312" i="17"/>
  <c r="I312" i="17"/>
  <c r="H312" i="17"/>
  <c r="F312" i="17"/>
  <c r="D312" i="17"/>
  <c r="B312" i="17"/>
  <c r="A312" i="17"/>
  <c r="S311" i="17"/>
  <c r="R311" i="17"/>
  <c r="Q311" i="17"/>
  <c r="P311" i="17"/>
  <c r="O311" i="17"/>
  <c r="N311" i="17"/>
  <c r="I311" i="17"/>
  <c r="H311" i="17"/>
  <c r="F311" i="17"/>
  <c r="D311" i="17"/>
  <c r="B311" i="17"/>
  <c r="A311" i="17"/>
  <c r="S310" i="17"/>
  <c r="R310" i="17"/>
  <c r="Q310" i="17"/>
  <c r="P310" i="17"/>
  <c r="O310" i="17"/>
  <c r="N310" i="17"/>
  <c r="I310" i="17"/>
  <c r="H310" i="17"/>
  <c r="F310" i="17"/>
  <c r="D310" i="17"/>
  <c r="B310" i="17"/>
  <c r="A310" i="17"/>
  <c r="S309" i="17"/>
  <c r="R309" i="17"/>
  <c r="Q309" i="17"/>
  <c r="P309" i="17"/>
  <c r="O309" i="17"/>
  <c r="N309" i="17"/>
  <c r="I309" i="17"/>
  <c r="H309" i="17"/>
  <c r="F309" i="17"/>
  <c r="D309" i="17"/>
  <c r="B309" i="17"/>
  <c r="A309" i="17"/>
  <c r="S308" i="17"/>
  <c r="R308" i="17"/>
  <c r="Q308" i="17"/>
  <c r="P308" i="17"/>
  <c r="O308" i="17"/>
  <c r="N308" i="17"/>
  <c r="I308" i="17"/>
  <c r="H308" i="17"/>
  <c r="F308" i="17"/>
  <c r="D308" i="17"/>
  <c r="B308" i="17"/>
  <c r="A308" i="17"/>
  <c r="S307" i="17"/>
  <c r="R307" i="17"/>
  <c r="Q307" i="17"/>
  <c r="P307" i="17"/>
  <c r="O307" i="17"/>
  <c r="N307" i="17"/>
  <c r="I307" i="17"/>
  <c r="H307" i="17"/>
  <c r="F307" i="17"/>
  <c r="D307" i="17"/>
  <c r="B307" i="17"/>
  <c r="A307" i="17"/>
  <c r="S306" i="17"/>
  <c r="R306" i="17"/>
  <c r="Q306" i="17"/>
  <c r="P306" i="17"/>
  <c r="O306" i="17"/>
  <c r="N306" i="17"/>
  <c r="I306" i="17"/>
  <c r="H306" i="17"/>
  <c r="F306" i="17"/>
  <c r="D306" i="17"/>
  <c r="B306" i="17"/>
  <c r="A306" i="17"/>
  <c r="S305" i="17"/>
  <c r="R305" i="17"/>
  <c r="Q305" i="17"/>
  <c r="P305" i="17"/>
  <c r="O305" i="17"/>
  <c r="N305" i="17"/>
  <c r="I305" i="17"/>
  <c r="H305" i="17"/>
  <c r="F305" i="17"/>
  <c r="D305" i="17"/>
  <c r="B305" i="17"/>
  <c r="A305" i="17"/>
  <c r="S304" i="17"/>
  <c r="R304" i="17"/>
  <c r="Q304" i="17"/>
  <c r="P304" i="17"/>
  <c r="O304" i="17"/>
  <c r="N304" i="17"/>
  <c r="I304" i="17"/>
  <c r="H304" i="17"/>
  <c r="F304" i="17"/>
  <c r="D304" i="17"/>
  <c r="B304" i="17"/>
  <c r="A304" i="17"/>
  <c r="S303" i="17"/>
  <c r="R303" i="17"/>
  <c r="Q303" i="17"/>
  <c r="P303" i="17"/>
  <c r="O303" i="17"/>
  <c r="N303" i="17"/>
  <c r="I303" i="17"/>
  <c r="H303" i="17"/>
  <c r="F303" i="17"/>
  <c r="D303" i="17"/>
  <c r="B303" i="17"/>
  <c r="A303" i="17"/>
  <c r="S302" i="17"/>
  <c r="R302" i="17"/>
  <c r="Q302" i="17"/>
  <c r="P302" i="17"/>
  <c r="O302" i="17"/>
  <c r="N302" i="17"/>
  <c r="I302" i="17"/>
  <c r="H302" i="17"/>
  <c r="F302" i="17"/>
  <c r="D302" i="17"/>
  <c r="B302" i="17"/>
  <c r="A302" i="17"/>
  <c r="S301" i="17"/>
  <c r="R301" i="17"/>
  <c r="Q301" i="17"/>
  <c r="P301" i="17"/>
  <c r="O301" i="17"/>
  <c r="N301" i="17"/>
  <c r="I301" i="17"/>
  <c r="H301" i="17"/>
  <c r="F301" i="17"/>
  <c r="D301" i="17"/>
  <c r="B301" i="17"/>
  <c r="A301" i="17"/>
  <c r="S300" i="17"/>
  <c r="R300" i="17"/>
  <c r="Q300" i="17"/>
  <c r="P300" i="17"/>
  <c r="O300" i="17"/>
  <c r="N300" i="17"/>
  <c r="I300" i="17"/>
  <c r="H300" i="17"/>
  <c r="F300" i="17"/>
  <c r="D300" i="17"/>
  <c r="B300" i="17"/>
  <c r="A300" i="17"/>
  <c r="S299" i="17"/>
  <c r="R299" i="17"/>
  <c r="Q299" i="17"/>
  <c r="P299" i="17"/>
  <c r="O299" i="17"/>
  <c r="N299" i="17"/>
  <c r="I299" i="17"/>
  <c r="H299" i="17"/>
  <c r="F299" i="17"/>
  <c r="D299" i="17"/>
  <c r="B299" i="17"/>
  <c r="A299" i="17"/>
  <c r="S298" i="17"/>
  <c r="R298" i="17"/>
  <c r="Q298" i="17"/>
  <c r="P298" i="17"/>
  <c r="O298" i="17"/>
  <c r="N298" i="17"/>
  <c r="I298" i="17"/>
  <c r="H298" i="17"/>
  <c r="F298" i="17"/>
  <c r="D298" i="17"/>
  <c r="B298" i="17"/>
  <c r="A298" i="17"/>
  <c r="S297" i="17"/>
  <c r="R297" i="17"/>
  <c r="Q297" i="17"/>
  <c r="P297" i="17"/>
  <c r="O297" i="17"/>
  <c r="N297" i="17"/>
  <c r="I297" i="17"/>
  <c r="H297" i="17"/>
  <c r="F297" i="17"/>
  <c r="D297" i="17"/>
  <c r="B297" i="17"/>
  <c r="A297" i="17"/>
  <c r="S296" i="17"/>
  <c r="R296" i="17"/>
  <c r="Q296" i="17"/>
  <c r="P296" i="17"/>
  <c r="O296" i="17"/>
  <c r="N296" i="17"/>
  <c r="I296" i="17"/>
  <c r="H296" i="17"/>
  <c r="F296" i="17"/>
  <c r="D296" i="17"/>
  <c r="B296" i="17"/>
  <c r="A296" i="17"/>
  <c r="S295" i="17"/>
  <c r="R295" i="17"/>
  <c r="Q295" i="17"/>
  <c r="P295" i="17"/>
  <c r="O295" i="17"/>
  <c r="N295" i="17"/>
  <c r="I295" i="17"/>
  <c r="H295" i="17"/>
  <c r="F295" i="17"/>
  <c r="D295" i="17"/>
  <c r="B295" i="17"/>
  <c r="A295" i="17"/>
  <c r="S294" i="17"/>
  <c r="R294" i="17"/>
  <c r="Q294" i="17"/>
  <c r="P294" i="17"/>
  <c r="O294" i="17"/>
  <c r="N294" i="17"/>
  <c r="I294" i="17"/>
  <c r="H294" i="17"/>
  <c r="F294" i="17"/>
  <c r="D294" i="17"/>
  <c r="B294" i="17"/>
  <c r="A294" i="17"/>
  <c r="S293" i="17"/>
  <c r="R293" i="17"/>
  <c r="Q293" i="17"/>
  <c r="P293" i="17"/>
  <c r="O293" i="17"/>
  <c r="N293" i="17"/>
  <c r="I293" i="17"/>
  <c r="H293" i="17"/>
  <c r="F293" i="17"/>
  <c r="D293" i="17"/>
  <c r="B293" i="17"/>
  <c r="A293" i="17"/>
  <c r="S292" i="17"/>
  <c r="R292" i="17"/>
  <c r="Q292" i="17"/>
  <c r="P292" i="17"/>
  <c r="O292" i="17"/>
  <c r="N292" i="17"/>
  <c r="I292" i="17"/>
  <c r="H292" i="17"/>
  <c r="F292" i="17"/>
  <c r="D292" i="17"/>
  <c r="B292" i="17"/>
  <c r="A292" i="17"/>
  <c r="S291" i="17"/>
  <c r="R291" i="17"/>
  <c r="Q291" i="17"/>
  <c r="P291" i="17"/>
  <c r="O291" i="17"/>
  <c r="N291" i="17"/>
  <c r="I291" i="17"/>
  <c r="H291" i="17"/>
  <c r="F291" i="17"/>
  <c r="D291" i="17"/>
  <c r="B291" i="17"/>
  <c r="A291" i="17"/>
  <c r="S290" i="17"/>
  <c r="R290" i="17"/>
  <c r="Q290" i="17"/>
  <c r="P290" i="17"/>
  <c r="O290" i="17"/>
  <c r="N290" i="17"/>
  <c r="I290" i="17"/>
  <c r="H290" i="17"/>
  <c r="F290" i="17"/>
  <c r="D290" i="17"/>
  <c r="B290" i="17"/>
  <c r="A290" i="17"/>
  <c r="S289" i="17"/>
  <c r="R289" i="17"/>
  <c r="Q289" i="17"/>
  <c r="P289" i="17"/>
  <c r="O289" i="17"/>
  <c r="N289" i="17"/>
  <c r="I289" i="17"/>
  <c r="H289" i="17"/>
  <c r="F289" i="17"/>
  <c r="D289" i="17"/>
  <c r="B289" i="17"/>
  <c r="A289" i="17"/>
  <c r="S288" i="17"/>
  <c r="R288" i="17"/>
  <c r="Q288" i="17"/>
  <c r="P288" i="17"/>
  <c r="O288" i="17"/>
  <c r="N288" i="17"/>
  <c r="I288" i="17"/>
  <c r="H288" i="17"/>
  <c r="F288" i="17"/>
  <c r="D288" i="17"/>
  <c r="B288" i="17"/>
  <c r="A288" i="17"/>
  <c r="S287" i="17"/>
  <c r="R287" i="17"/>
  <c r="Q287" i="17"/>
  <c r="P287" i="17"/>
  <c r="O287" i="17"/>
  <c r="N287" i="17"/>
  <c r="I287" i="17"/>
  <c r="H287" i="17"/>
  <c r="F287" i="17"/>
  <c r="D287" i="17"/>
  <c r="B287" i="17"/>
  <c r="A287" i="17"/>
  <c r="S286" i="17"/>
  <c r="R286" i="17"/>
  <c r="Q286" i="17"/>
  <c r="P286" i="17"/>
  <c r="O286" i="17"/>
  <c r="N286" i="17"/>
  <c r="I286" i="17"/>
  <c r="H286" i="17"/>
  <c r="F286" i="17"/>
  <c r="D286" i="17"/>
  <c r="B286" i="17"/>
  <c r="A286" i="17"/>
  <c r="S285" i="17"/>
  <c r="R285" i="17"/>
  <c r="Q285" i="17"/>
  <c r="P285" i="17"/>
  <c r="O285" i="17"/>
  <c r="N285" i="17"/>
  <c r="I285" i="17"/>
  <c r="H285" i="17"/>
  <c r="F285" i="17"/>
  <c r="D285" i="17"/>
  <c r="B285" i="17"/>
  <c r="A285" i="17"/>
  <c r="S284" i="17"/>
  <c r="R284" i="17"/>
  <c r="Q284" i="17"/>
  <c r="P284" i="17"/>
  <c r="O284" i="17"/>
  <c r="N284" i="17"/>
  <c r="I284" i="17"/>
  <c r="H284" i="17"/>
  <c r="F284" i="17"/>
  <c r="D284" i="17"/>
  <c r="B284" i="17"/>
  <c r="A284" i="17"/>
  <c r="S283" i="17"/>
  <c r="R283" i="17"/>
  <c r="Q283" i="17"/>
  <c r="P283" i="17"/>
  <c r="O283" i="17"/>
  <c r="N283" i="17"/>
  <c r="I283" i="17"/>
  <c r="H283" i="17"/>
  <c r="F283" i="17"/>
  <c r="D283" i="17"/>
  <c r="B283" i="17"/>
  <c r="A283" i="17"/>
  <c r="S282" i="17"/>
  <c r="R282" i="17"/>
  <c r="Q282" i="17"/>
  <c r="P282" i="17"/>
  <c r="O282" i="17"/>
  <c r="N282" i="17"/>
  <c r="I282" i="17"/>
  <c r="H282" i="17"/>
  <c r="F282" i="17"/>
  <c r="D282" i="17"/>
  <c r="B282" i="17"/>
  <c r="A282" i="17"/>
  <c r="S281" i="17"/>
  <c r="R281" i="17"/>
  <c r="Q281" i="17"/>
  <c r="P281" i="17"/>
  <c r="O281" i="17"/>
  <c r="N281" i="17"/>
  <c r="I281" i="17"/>
  <c r="H281" i="17"/>
  <c r="F281" i="17"/>
  <c r="D281" i="17"/>
  <c r="B281" i="17"/>
  <c r="A281" i="17"/>
  <c r="S280" i="17"/>
  <c r="R280" i="17"/>
  <c r="Q280" i="17"/>
  <c r="P280" i="17"/>
  <c r="O280" i="17"/>
  <c r="N280" i="17"/>
  <c r="I280" i="17"/>
  <c r="H280" i="17"/>
  <c r="F280" i="17"/>
  <c r="D280" i="17"/>
  <c r="B280" i="17"/>
  <c r="A280" i="17"/>
  <c r="S279" i="17"/>
  <c r="R279" i="17"/>
  <c r="Q279" i="17"/>
  <c r="P279" i="17"/>
  <c r="O279" i="17"/>
  <c r="N279" i="17"/>
  <c r="I279" i="17"/>
  <c r="H279" i="17"/>
  <c r="F279" i="17"/>
  <c r="D279" i="17"/>
  <c r="B279" i="17"/>
  <c r="A279" i="17"/>
  <c r="S278" i="17"/>
  <c r="R278" i="17"/>
  <c r="Q278" i="17"/>
  <c r="P278" i="17"/>
  <c r="O278" i="17"/>
  <c r="N278" i="17"/>
  <c r="I278" i="17"/>
  <c r="H278" i="17"/>
  <c r="F278" i="17"/>
  <c r="D278" i="17"/>
  <c r="B278" i="17"/>
  <c r="A278" i="17"/>
  <c r="S277" i="17"/>
  <c r="R277" i="17"/>
  <c r="Q277" i="17"/>
  <c r="P277" i="17"/>
  <c r="O277" i="17"/>
  <c r="N277" i="17"/>
  <c r="I277" i="17"/>
  <c r="H277" i="17"/>
  <c r="F277" i="17"/>
  <c r="D277" i="17"/>
  <c r="B277" i="17"/>
  <c r="A277" i="17"/>
  <c r="S276" i="17"/>
  <c r="R276" i="17"/>
  <c r="Q276" i="17"/>
  <c r="P276" i="17"/>
  <c r="O276" i="17"/>
  <c r="N276" i="17"/>
  <c r="I276" i="17"/>
  <c r="H276" i="17"/>
  <c r="F276" i="17"/>
  <c r="D276" i="17"/>
  <c r="B276" i="17"/>
  <c r="A276" i="17"/>
  <c r="S275" i="17"/>
  <c r="R275" i="17"/>
  <c r="Q275" i="17"/>
  <c r="P275" i="17"/>
  <c r="O275" i="17"/>
  <c r="N275" i="17"/>
  <c r="I275" i="17"/>
  <c r="H275" i="17"/>
  <c r="F275" i="17"/>
  <c r="D275" i="17"/>
  <c r="B275" i="17"/>
  <c r="A275" i="17"/>
  <c r="S274" i="17"/>
  <c r="R274" i="17"/>
  <c r="Q274" i="17"/>
  <c r="P274" i="17"/>
  <c r="O274" i="17"/>
  <c r="N274" i="17"/>
  <c r="I274" i="17"/>
  <c r="H274" i="17"/>
  <c r="F274" i="17"/>
  <c r="D274" i="17"/>
  <c r="B274" i="17"/>
  <c r="A274" i="17"/>
  <c r="S273" i="17"/>
  <c r="R273" i="17"/>
  <c r="Q273" i="17"/>
  <c r="P273" i="17"/>
  <c r="O273" i="17"/>
  <c r="N273" i="17"/>
  <c r="I273" i="17"/>
  <c r="H273" i="17"/>
  <c r="F273" i="17"/>
  <c r="D273" i="17"/>
  <c r="B273" i="17"/>
  <c r="A273" i="17"/>
  <c r="S272" i="17"/>
  <c r="R272" i="17"/>
  <c r="Q272" i="17"/>
  <c r="P272" i="17"/>
  <c r="O272" i="17"/>
  <c r="N272" i="17"/>
  <c r="I272" i="17"/>
  <c r="H272" i="17"/>
  <c r="F272" i="17"/>
  <c r="D272" i="17"/>
  <c r="B272" i="17"/>
  <c r="A272" i="17"/>
  <c r="S271" i="17"/>
  <c r="R271" i="17"/>
  <c r="Q271" i="17"/>
  <c r="P271" i="17"/>
  <c r="O271" i="17"/>
  <c r="N271" i="17"/>
  <c r="I271" i="17"/>
  <c r="H271" i="17"/>
  <c r="F271" i="17"/>
  <c r="D271" i="17"/>
  <c r="B271" i="17"/>
  <c r="A271" i="17"/>
  <c r="S270" i="17"/>
  <c r="R270" i="17"/>
  <c r="Q270" i="17"/>
  <c r="P270" i="17"/>
  <c r="O270" i="17"/>
  <c r="N270" i="17"/>
  <c r="I270" i="17"/>
  <c r="H270" i="17"/>
  <c r="F270" i="17"/>
  <c r="D270" i="17"/>
  <c r="B270" i="17"/>
  <c r="A270" i="17"/>
  <c r="S269" i="17"/>
  <c r="R269" i="17"/>
  <c r="Q269" i="17"/>
  <c r="P269" i="17"/>
  <c r="O269" i="17"/>
  <c r="N269" i="17"/>
  <c r="I269" i="17"/>
  <c r="H269" i="17"/>
  <c r="F269" i="17"/>
  <c r="D269" i="17"/>
  <c r="B269" i="17"/>
  <c r="A269" i="17"/>
  <c r="S268" i="17"/>
  <c r="R268" i="17"/>
  <c r="Q268" i="17"/>
  <c r="P268" i="17"/>
  <c r="O268" i="17"/>
  <c r="N268" i="17"/>
  <c r="I268" i="17"/>
  <c r="H268" i="17"/>
  <c r="F268" i="17"/>
  <c r="D268" i="17"/>
  <c r="B268" i="17"/>
  <c r="A268" i="17"/>
  <c r="S267" i="17"/>
  <c r="R267" i="17"/>
  <c r="Q267" i="17"/>
  <c r="P267" i="17"/>
  <c r="O267" i="17"/>
  <c r="N267" i="17"/>
  <c r="I267" i="17"/>
  <c r="H267" i="17"/>
  <c r="F267" i="17"/>
  <c r="D267" i="17"/>
  <c r="B267" i="17"/>
  <c r="A267" i="17"/>
  <c r="S266" i="17"/>
  <c r="R266" i="17"/>
  <c r="Q266" i="17"/>
  <c r="P266" i="17"/>
  <c r="O266" i="17"/>
  <c r="N266" i="17"/>
  <c r="I266" i="17"/>
  <c r="H266" i="17"/>
  <c r="F266" i="17"/>
  <c r="D266" i="17"/>
  <c r="B266" i="17"/>
  <c r="A266" i="17"/>
  <c r="S265" i="17"/>
  <c r="R265" i="17"/>
  <c r="Q265" i="17"/>
  <c r="P265" i="17"/>
  <c r="O265" i="17"/>
  <c r="N265" i="17"/>
  <c r="I265" i="17"/>
  <c r="H265" i="17"/>
  <c r="F265" i="17"/>
  <c r="D265" i="17"/>
  <c r="B265" i="17"/>
  <c r="A265" i="17"/>
  <c r="S264" i="17"/>
  <c r="R264" i="17"/>
  <c r="Q264" i="17"/>
  <c r="P264" i="17"/>
  <c r="O264" i="17"/>
  <c r="N264" i="17"/>
  <c r="I264" i="17"/>
  <c r="H264" i="17"/>
  <c r="F264" i="17"/>
  <c r="D264" i="17"/>
  <c r="B264" i="17"/>
  <c r="A264" i="17"/>
  <c r="S263" i="17"/>
  <c r="R263" i="17"/>
  <c r="Q263" i="17"/>
  <c r="P263" i="17"/>
  <c r="O263" i="17"/>
  <c r="N263" i="17"/>
  <c r="I263" i="17"/>
  <c r="H263" i="17"/>
  <c r="F263" i="17"/>
  <c r="D263" i="17"/>
  <c r="B263" i="17"/>
  <c r="A263" i="17"/>
  <c r="S262" i="17"/>
  <c r="R262" i="17"/>
  <c r="Q262" i="17"/>
  <c r="P262" i="17"/>
  <c r="O262" i="17"/>
  <c r="N262" i="17"/>
  <c r="I262" i="17"/>
  <c r="H262" i="17"/>
  <c r="F262" i="17"/>
  <c r="D262" i="17"/>
  <c r="B262" i="17"/>
  <c r="A262" i="17"/>
  <c r="S261" i="17"/>
  <c r="R261" i="17"/>
  <c r="Q261" i="17"/>
  <c r="P261" i="17"/>
  <c r="O261" i="17"/>
  <c r="N261" i="17"/>
  <c r="I261" i="17"/>
  <c r="H261" i="17"/>
  <c r="F261" i="17"/>
  <c r="D261" i="17"/>
  <c r="B261" i="17"/>
  <c r="A261" i="17"/>
  <c r="S260" i="17"/>
  <c r="R260" i="17"/>
  <c r="Q260" i="17"/>
  <c r="P260" i="17"/>
  <c r="O260" i="17"/>
  <c r="N260" i="17"/>
  <c r="I260" i="17"/>
  <c r="H260" i="17"/>
  <c r="F260" i="17"/>
  <c r="D260" i="17"/>
  <c r="B260" i="17"/>
  <c r="A260" i="17"/>
  <c r="S259" i="17"/>
  <c r="R259" i="17"/>
  <c r="Q259" i="17"/>
  <c r="P259" i="17"/>
  <c r="O259" i="17"/>
  <c r="N259" i="17"/>
  <c r="I259" i="17"/>
  <c r="H259" i="17"/>
  <c r="F259" i="17"/>
  <c r="D259" i="17"/>
  <c r="B259" i="17"/>
  <c r="A259" i="17"/>
  <c r="S258" i="17"/>
  <c r="R258" i="17"/>
  <c r="Q258" i="17"/>
  <c r="P258" i="17"/>
  <c r="O258" i="17"/>
  <c r="N258" i="17"/>
  <c r="I258" i="17"/>
  <c r="H258" i="17"/>
  <c r="F258" i="17"/>
  <c r="D258" i="17"/>
  <c r="B258" i="17"/>
  <c r="A258" i="17"/>
  <c r="S257" i="17"/>
  <c r="R257" i="17"/>
  <c r="Q257" i="17"/>
  <c r="P257" i="17"/>
  <c r="O257" i="17"/>
  <c r="N257" i="17"/>
  <c r="I257" i="17"/>
  <c r="H257" i="17"/>
  <c r="F257" i="17"/>
  <c r="D257" i="17"/>
  <c r="B257" i="17"/>
  <c r="A257" i="17"/>
  <c r="S256" i="17"/>
  <c r="R256" i="17"/>
  <c r="Q256" i="17"/>
  <c r="P256" i="17"/>
  <c r="O256" i="17"/>
  <c r="N256" i="17"/>
  <c r="I256" i="17"/>
  <c r="H256" i="17"/>
  <c r="F256" i="17"/>
  <c r="D256" i="17"/>
  <c r="B256" i="17"/>
  <c r="A256" i="17"/>
  <c r="S255" i="17"/>
  <c r="R255" i="17"/>
  <c r="Q255" i="17"/>
  <c r="P255" i="17"/>
  <c r="O255" i="17"/>
  <c r="N255" i="17"/>
  <c r="I255" i="17"/>
  <c r="H255" i="17"/>
  <c r="F255" i="17"/>
  <c r="D255" i="17"/>
  <c r="B255" i="17"/>
  <c r="A255" i="17"/>
  <c r="S254" i="17"/>
  <c r="R254" i="17"/>
  <c r="Q254" i="17"/>
  <c r="P254" i="17"/>
  <c r="O254" i="17"/>
  <c r="N254" i="17"/>
  <c r="I254" i="17"/>
  <c r="H254" i="17"/>
  <c r="F254" i="17"/>
  <c r="D254" i="17"/>
  <c r="B254" i="17"/>
  <c r="A254" i="17"/>
  <c r="S253" i="17"/>
  <c r="R253" i="17"/>
  <c r="Q253" i="17"/>
  <c r="P253" i="17"/>
  <c r="O253" i="17"/>
  <c r="N253" i="17"/>
  <c r="I253" i="17"/>
  <c r="H253" i="17"/>
  <c r="F253" i="17"/>
  <c r="D253" i="17"/>
  <c r="B253" i="17"/>
  <c r="A253" i="17"/>
  <c r="S252" i="17"/>
  <c r="R252" i="17"/>
  <c r="Q252" i="17"/>
  <c r="P252" i="17"/>
  <c r="O252" i="17"/>
  <c r="N252" i="17"/>
  <c r="I252" i="17"/>
  <c r="H252" i="17"/>
  <c r="F252" i="17"/>
  <c r="D252" i="17"/>
  <c r="B252" i="17"/>
  <c r="A252" i="17"/>
  <c r="S251" i="17"/>
  <c r="R251" i="17"/>
  <c r="Q251" i="17"/>
  <c r="P251" i="17"/>
  <c r="O251" i="17"/>
  <c r="N251" i="17"/>
  <c r="I251" i="17"/>
  <c r="H251" i="17"/>
  <c r="F251" i="17"/>
  <c r="D251" i="17"/>
  <c r="B251" i="17"/>
  <c r="A251" i="17"/>
  <c r="S250" i="17"/>
  <c r="R250" i="17"/>
  <c r="Q250" i="17"/>
  <c r="P250" i="17"/>
  <c r="O250" i="17"/>
  <c r="N250" i="17"/>
  <c r="I250" i="17"/>
  <c r="H250" i="17"/>
  <c r="F250" i="17"/>
  <c r="D250" i="17"/>
  <c r="B250" i="17"/>
  <c r="A250" i="17"/>
  <c r="S249" i="17"/>
  <c r="R249" i="17"/>
  <c r="Q249" i="17"/>
  <c r="P249" i="17"/>
  <c r="O249" i="17"/>
  <c r="N249" i="17"/>
  <c r="I249" i="17"/>
  <c r="H249" i="17"/>
  <c r="F249" i="17"/>
  <c r="D249" i="17"/>
  <c r="B249" i="17"/>
  <c r="A249" i="17"/>
  <c r="S248" i="17"/>
  <c r="R248" i="17"/>
  <c r="Q248" i="17"/>
  <c r="P248" i="17"/>
  <c r="O248" i="17"/>
  <c r="N248" i="17"/>
  <c r="I248" i="17"/>
  <c r="H248" i="17"/>
  <c r="F248" i="17"/>
  <c r="D248" i="17"/>
  <c r="B248" i="17"/>
  <c r="A248" i="17"/>
  <c r="S247" i="17"/>
  <c r="R247" i="17"/>
  <c r="Q247" i="17"/>
  <c r="P247" i="17"/>
  <c r="O247" i="17"/>
  <c r="N247" i="17"/>
  <c r="I247" i="17"/>
  <c r="H247" i="17"/>
  <c r="F247" i="17"/>
  <c r="D247" i="17"/>
  <c r="B247" i="17"/>
  <c r="A247" i="17"/>
  <c r="S246" i="17"/>
  <c r="R246" i="17"/>
  <c r="Q246" i="17"/>
  <c r="P246" i="17"/>
  <c r="O246" i="17"/>
  <c r="N246" i="17"/>
  <c r="I246" i="17"/>
  <c r="H246" i="17"/>
  <c r="F246" i="17"/>
  <c r="D246" i="17"/>
  <c r="B246" i="17"/>
  <c r="A246" i="17"/>
  <c r="S245" i="17"/>
  <c r="R245" i="17"/>
  <c r="Q245" i="17"/>
  <c r="P245" i="17"/>
  <c r="O245" i="17"/>
  <c r="N245" i="17"/>
  <c r="I245" i="17"/>
  <c r="H245" i="17"/>
  <c r="F245" i="17"/>
  <c r="D245" i="17"/>
  <c r="B245" i="17"/>
  <c r="A245" i="17"/>
  <c r="S244" i="17"/>
  <c r="R244" i="17"/>
  <c r="Q244" i="17"/>
  <c r="P244" i="17"/>
  <c r="O244" i="17"/>
  <c r="N244" i="17"/>
  <c r="I244" i="17"/>
  <c r="H244" i="17"/>
  <c r="F244" i="17"/>
  <c r="D244" i="17"/>
  <c r="B244" i="17"/>
  <c r="A244" i="17"/>
  <c r="S243" i="17"/>
  <c r="R243" i="17"/>
  <c r="Q243" i="17"/>
  <c r="P243" i="17"/>
  <c r="O243" i="17"/>
  <c r="N243" i="17"/>
  <c r="I243" i="17"/>
  <c r="H243" i="17"/>
  <c r="F243" i="17"/>
  <c r="D243" i="17"/>
  <c r="B243" i="17"/>
  <c r="A243" i="17"/>
  <c r="S242" i="17"/>
  <c r="R242" i="17"/>
  <c r="Q242" i="17"/>
  <c r="P242" i="17"/>
  <c r="O242" i="17"/>
  <c r="N242" i="17"/>
  <c r="I242" i="17"/>
  <c r="H242" i="17"/>
  <c r="F242" i="17"/>
  <c r="D242" i="17"/>
  <c r="B242" i="17"/>
  <c r="A242" i="17"/>
  <c r="S241" i="17"/>
  <c r="R241" i="17"/>
  <c r="Q241" i="17"/>
  <c r="P241" i="17"/>
  <c r="O241" i="17"/>
  <c r="N241" i="17"/>
  <c r="I241" i="17"/>
  <c r="H241" i="17"/>
  <c r="F241" i="17"/>
  <c r="D241" i="17"/>
  <c r="B241" i="17"/>
  <c r="A241" i="17"/>
  <c r="S240" i="17"/>
  <c r="R240" i="17"/>
  <c r="Q240" i="17"/>
  <c r="P240" i="17"/>
  <c r="O240" i="17"/>
  <c r="N240" i="17"/>
  <c r="I240" i="17"/>
  <c r="H240" i="17"/>
  <c r="F240" i="17"/>
  <c r="D240" i="17"/>
  <c r="B240" i="17"/>
  <c r="A240" i="17"/>
  <c r="S239" i="17"/>
  <c r="R239" i="17"/>
  <c r="Q239" i="17"/>
  <c r="P239" i="17"/>
  <c r="O239" i="17"/>
  <c r="N239" i="17"/>
  <c r="I239" i="17"/>
  <c r="H239" i="17"/>
  <c r="F239" i="17"/>
  <c r="D239" i="17"/>
  <c r="B239" i="17"/>
  <c r="A239" i="17"/>
  <c r="S238" i="17"/>
  <c r="R238" i="17"/>
  <c r="Q238" i="17"/>
  <c r="P238" i="17"/>
  <c r="O238" i="17"/>
  <c r="N238" i="17"/>
  <c r="I238" i="17"/>
  <c r="H238" i="17"/>
  <c r="F238" i="17"/>
  <c r="D238" i="17"/>
  <c r="B238" i="17"/>
  <c r="A238" i="17"/>
  <c r="S237" i="17"/>
  <c r="R237" i="17"/>
  <c r="Q237" i="17"/>
  <c r="P237" i="17"/>
  <c r="O237" i="17"/>
  <c r="N237" i="17"/>
  <c r="I237" i="17"/>
  <c r="H237" i="17"/>
  <c r="F237" i="17"/>
  <c r="D237" i="17"/>
  <c r="B237" i="17"/>
  <c r="A237" i="17"/>
  <c r="S236" i="17"/>
  <c r="R236" i="17"/>
  <c r="Q236" i="17"/>
  <c r="P236" i="17"/>
  <c r="O236" i="17"/>
  <c r="N236" i="17"/>
  <c r="I236" i="17"/>
  <c r="H236" i="17"/>
  <c r="F236" i="17"/>
  <c r="D236" i="17"/>
  <c r="B236" i="17"/>
  <c r="A236" i="17"/>
  <c r="S235" i="17"/>
  <c r="R235" i="17"/>
  <c r="Q235" i="17"/>
  <c r="P235" i="17"/>
  <c r="O235" i="17"/>
  <c r="N235" i="17"/>
  <c r="I235" i="17"/>
  <c r="H235" i="17"/>
  <c r="F235" i="17"/>
  <c r="D235" i="17"/>
  <c r="B235" i="17"/>
  <c r="A235" i="17"/>
  <c r="S234" i="17"/>
  <c r="R234" i="17"/>
  <c r="Q234" i="17"/>
  <c r="P234" i="17"/>
  <c r="O234" i="17"/>
  <c r="N234" i="17"/>
  <c r="I234" i="17"/>
  <c r="H234" i="17"/>
  <c r="F234" i="17"/>
  <c r="D234" i="17"/>
  <c r="B234" i="17"/>
  <c r="A234" i="17"/>
  <c r="S233" i="17"/>
  <c r="R233" i="17"/>
  <c r="Q233" i="17"/>
  <c r="P233" i="17"/>
  <c r="O233" i="17"/>
  <c r="N233" i="17"/>
  <c r="I233" i="17"/>
  <c r="H233" i="17"/>
  <c r="F233" i="17"/>
  <c r="D233" i="17"/>
  <c r="B233" i="17"/>
  <c r="A233" i="17"/>
  <c r="S232" i="17"/>
  <c r="R232" i="17"/>
  <c r="Q232" i="17"/>
  <c r="P232" i="17"/>
  <c r="O232" i="17"/>
  <c r="N232" i="17"/>
  <c r="I232" i="17"/>
  <c r="H232" i="17"/>
  <c r="F232" i="17"/>
  <c r="D232" i="17"/>
  <c r="B232" i="17"/>
  <c r="A232" i="17"/>
  <c r="S231" i="17"/>
  <c r="R231" i="17"/>
  <c r="Q231" i="17"/>
  <c r="P231" i="17"/>
  <c r="O231" i="17"/>
  <c r="N231" i="17"/>
  <c r="I231" i="17"/>
  <c r="H231" i="17"/>
  <c r="F231" i="17"/>
  <c r="D231" i="17"/>
  <c r="B231" i="17"/>
  <c r="A231" i="17"/>
  <c r="S230" i="17"/>
  <c r="R230" i="17"/>
  <c r="Q230" i="17"/>
  <c r="P230" i="17"/>
  <c r="O230" i="17"/>
  <c r="N230" i="17"/>
  <c r="I230" i="17"/>
  <c r="H230" i="17"/>
  <c r="F230" i="17"/>
  <c r="D230" i="17"/>
  <c r="B230" i="17"/>
  <c r="A230" i="17"/>
  <c r="S229" i="17"/>
  <c r="R229" i="17"/>
  <c r="Q229" i="17"/>
  <c r="P229" i="17"/>
  <c r="O229" i="17"/>
  <c r="N229" i="17"/>
  <c r="I229" i="17"/>
  <c r="H229" i="17"/>
  <c r="F229" i="17"/>
  <c r="D229" i="17"/>
  <c r="B229" i="17"/>
  <c r="A229" i="17"/>
  <c r="S228" i="17"/>
  <c r="R228" i="17"/>
  <c r="Q228" i="17"/>
  <c r="P228" i="17"/>
  <c r="O228" i="17"/>
  <c r="N228" i="17"/>
  <c r="I228" i="17"/>
  <c r="H228" i="17"/>
  <c r="F228" i="17"/>
  <c r="D228" i="17"/>
  <c r="B228" i="17"/>
  <c r="A228" i="17"/>
  <c r="S227" i="17"/>
  <c r="R227" i="17"/>
  <c r="Q227" i="17"/>
  <c r="P227" i="17"/>
  <c r="O227" i="17"/>
  <c r="N227" i="17"/>
  <c r="I227" i="17"/>
  <c r="H227" i="17"/>
  <c r="F227" i="17"/>
  <c r="D227" i="17"/>
  <c r="B227" i="17"/>
  <c r="A227" i="17"/>
  <c r="S226" i="17"/>
  <c r="R226" i="17"/>
  <c r="Q226" i="17"/>
  <c r="P226" i="17"/>
  <c r="O226" i="17"/>
  <c r="N226" i="17"/>
  <c r="I226" i="17"/>
  <c r="H226" i="17"/>
  <c r="F226" i="17"/>
  <c r="D226" i="17"/>
  <c r="B226" i="17"/>
  <c r="A226" i="17"/>
  <c r="S225" i="17"/>
  <c r="R225" i="17"/>
  <c r="Q225" i="17"/>
  <c r="P225" i="17"/>
  <c r="O225" i="17"/>
  <c r="N225" i="17"/>
  <c r="I225" i="17"/>
  <c r="H225" i="17"/>
  <c r="F225" i="17"/>
  <c r="D225" i="17"/>
  <c r="B225" i="17"/>
  <c r="A225" i="17"/>
  <c r="S224" i="17"/>
  <c r="R224" i="17"/>
  <c r="Q224" i="17"/>
  <c r="P224" i="17"/>
  <c r="O224" i="17"/>
  <c r="N224" i="17"/>
  <c r="I224" i="17"/>
  <c r="H224" i="17"/>
  <c r="F224" i="17"/>
  <c r="D224" i="17"/>
  <c r="B224" i="17"/>
  <c r="A224" i="17"/>
  <c r="S223" i="17"/>
  <c r="R223" i="17"/>
  <c r="Q223" i="17"/>
  <c r="P223" i="17"/>
  <c r="O223" i="17"/>
  <c r="N223" i="17"/>
  <c r="I223" i="17"/>
  <c r="H223" i="17"/>
  <c r="F223" i="17"/>
  <c r="D223" i="17"/>
  <c r="B223" i="17"/>
  <c r="A223" i="17"/>
  <c r="S222" i="17"/>
  <c r="R222" i="17"/>
  <c r="Q222" i="17"/>
  <c r="P222" i="17"/>
  <c r="O222" i="17"/>
  <c r="N222" i="17"/>
  <c r="I222" i="17"/>
  <c r="H222" i="17"/>
  <c r="F222" i="17"/>
  <c r="D222" i="17"/>
  <c r="B222" i="17"/>
  <c r="A222" i="17"/>
  <c r="S221" i="17"/>
  <c r="R221" i="17"/>
  <c r="Q221" i="17"/>
  <c r="P221" i="17"/>
  <c r="O221" i="17"/>
  <c r="N221" i="17"/>
  <c r="I221" i="17"/>
  <c r="H221" i="17"/>
  <c r="F221" i="17"/>
  <c r="D221" i="17"/>
  <c r="B221" i="17"/>
  <c r="A221" i="17"/>
  <c r="S220" i="17"/>
  <c r="R220" i="17"/>
  <c r="Q220" i="17"/>
  <c r="P220" i="17"/>
  <c r="O220" i="17"/>
  <c r="N220" i="17"/>
  <c r="I220" i="17"/>
  <c r="H220" i="17"/>
  <c r="F220" i="17"/>
  <c r="D220" i="17"/>
  <c r="B220" i="17"/>
  <c r="A220" i="17"/>
  <c r="S219" i="17"/>
  <c r="R219" i="17"/>
  <c r="Q219" i="17"/>
  <c r="P219" i="17"/>
  <c r="O219" i="17"/>
  <c r="N219" i="17"/>
  <c r="I219" i="17"/>
  <c r="H219" i="17"/>
  <c r="F219" i="17"/>
  <c r="D219" i="17"/>
  <c r="B219" i="17"/>
  <c r="A219" i="17"/>
  <c r="S218" i="17"/>
  <c r="R218" i="17"/>
  <c r="Q218" i="17"/>
  <c r="P218" i="17"/>
  <c r="O218" i="17"/>
  <c r="N218" i="17"/>
  <c r="I218" i="17"/>
  <c r="H218" i="17"/>
  <c r="F218" i="17"/>
  <c r="D218" i="17"/>
  <c r="B218" i="17"/>
  <c r="A218" i="17"/>
  <c r="S217" i="17"/>
  <c r="R217" i="17"/>
  <c r="Q217" i="17"/>
  <c r="P217" i="17"/>
  <c r="O217" i="17"/>
  <c r="N217" i="17"/>
  <c r="I217" i="17"/>
  <c r="H217" i="17"/>
  <c r="F217" i="17"/>
  <c r="D217" i="17"/>
  <c r="B217" i="17"/>
  <c r="A217" i="17"/>
  <c r="S216" i="17"/>
  <c r="R216" i="17"/>
  <c r="Q216" i="17"/>
  <c r="P216" i="17"/>
  <c r="O216" i="17"/>
  <c r="N216" i="17"/>
  <c r="I216" i="17"/>
  <c r="H216" i="17"/>
  <c r="F216" i="17"/>
  <c r="D216" i="17"/>
  <c r="B216" i="17"/>
  <c r="A216" i="17"/>
  <c r="S215" i="17"/>
  <c r="R215" i="17"/>
  <c r="Q215" i="17"/>
  <c r="P215" i="17"/>
  <c r="O215" i="17"/>
  <c r="N215" i="17"/>
  <c r="I215" i="17"/>
  <c r="H215" i="17"/>
  <c r="F215" i="17"/>
  <c r="D215" i="17"/>
  <c r="B215" i="17"/>
  <c r="A215" i="17"/>
  <c r="S214" i="17"/>
  <c r="R214" i="17"/>
  <c r="Q214" i="17"/>
  <c r="P214" i="17"/>
  <c r="O214" i="17"/>
  <c r="N214" i="17"/>
  <c r="I214" i="17"/>
  <c r="H214" i="17"/>
  <c r="F214" i="17"/>
  <c r="D214" i="17"/>
  <c r="B214" i="17"/>
  <c r="A214" i="17"/>
  <c r="S213" i="17"/>
  <c r="R213" i="17"/>
  <c r="Q213" i="17"/>
  <c r="P213" i="17"/>
  <c r="O213" i="17"/>
  <c r="N213" i="17"/>
  <c r="I213" i="17"/>
  <c r="H213" i="17"/>
  <c r="F213" i="17"/>
  <c r="D213" i="17"/>
  <c r="B213" i="17"/>
  <c r="A213" i="17"/>
  <c r="S212" i="17"/>
  <c r="R212" i="17"/>
  <c r="Q212" i="17"/>
  <c r="P212" i="17"/>
  <c r="O212" i="17"/>
  <c r="N212" i="17"/>
  <c r="I212" i="17"/>
  <c r="H212" i="17"/>
  <c r="F212" i="17"/>
  <c r="D212" i="17"/>
  <c r="B212" i="17"/>
  <c r="A212" i="17"/>
  <c r="S211" i="17"/>
  <c r="R211" i="17"/>
  <c r="Q211" i="17"/>
  <c r="P211" i="17"/>
  <c r="O211" i="17"/>
  <c r="N211" i="17"/>
  <c r="I211" i="17"/>
  <c r="H211" i="17"/>
  <c r="F211" i="17"/>
  <c r="D211" i="17"/>
  <c r="B211" i="17"/>
  <c r="A211" i="17"/>
  <c r="S210" i="17"/>
  <c r="R210" i="17"/>
  <c r="Q210" i="17"/>
  <c r="P210" i="17"/>
  <c r="O210" i="17"/>
  <c r="N210" i="17"/>
  <c r="I210" i="17"/>
  <c r="H210" i="17"/>
  <c r="F210" i="17"/>
  <c r="D210" i="17"/>
  <c r="B210" i="17"/>
  <c r="A210" i="17"/>
  <c r="S209" i="17"/>
  <c r="R209" i="17"/>
  <c r="Q209" i="17"/>
  <c r="P209" i="17"/>
  <c r="O209" i="17"/>
  <c r="N209" i="17"/>
  <c r="I209" i="17"/>
  <c r="H209" i="17"/>
  <c r="F209" i="17"/>
  <c r="D209" i="17"/>
  <c r="B209" i="17"/>
  <c r="A209" i="17"/>
  <c r="S208" i="17"/>
  <c r="R208" i="17"/>
  <c r="Q208" i="17"/>
  <c r="P208" i="17"/>
  <c r="O208" i="17"/>
  <c r="N208" i="17"/>
  <c r="I208" i="17"/>
  <c r="H208" i="17"/>
  <c r="F208" i="17"/>
  <c r="D208" i="17"/>
  <c r="B208" i="17"/>
  <c r="A208" i="17"/>
  <c r="S207" i="17"/>
  <c r="R207" i="17"/>
  <c r="Q207" i="17"/>
  <c r="P207" i="17"/>
  <c r="O207" i="17"/>
  <c r="N207" i="17"/>
  <c r="I207" i="17"/>
  <c r="H207" i="17"/>
  <c r="F207" i="17"/>
  <c r="D207" i="17"/>
  <c r="B207" i="17"/>
  <c r="A207" i="17"/>
  <c r="S206" i="17"/>
  <c r="R206" i="17"/>
  <c r="Q206" i="17"/>
  <c r="P206" i="17"/>
  <c r="O206" i="17"/>
  <c r="N206" i="17"/>
  <c r="I206" i="17"/>
  <c r="H206" i="17"/>
  <c r="F206" i="17"/>
  <c r="D206" i="17"/>
  <c r="B206" i="17"/>
  <c r="A206" i="17"/>
  <c r="S205" i="17"/>
  <c r="R205" i="17"/>
  <c r="Q205" i="17"/>
  <c r="P205" i="17"/>
  <c r="O205" i="17"/>
  <c r="N205" i="17"/>
  <c r="I205" i="17"/>
  <c r="H205" i="17"/>
  <c r="F205" i="17"/>
  <c r="D205" i="17"/>
  <c r="B205" i="17"/>
  <c r="A205" i="17"/>
  <c r="S204" i="17"/>
  <c r="R204" i="17"/>
  <c r="Q204" i="17"/>
  <c r="P204" i="17"/>
  <c r="O204" i="17"/>
  <c r="N204" i="17"/>
  <c r="I204" i="17"/>
  <c r="H204" i="17"/>
  <c r="F204" i="17"/>
  <c r="D204" i="17"/>
  <c r="B204" i="17"/>
  <c r="A204" i="17"/>
  <c r="S203" i="17"/>
  <c r="R203" i="17"/>
  <c r="Q203" i="17"/>
  <c r="P203" i="17"/>
  <c r="O203" i="17"/>
  <c r="N203" i="17"/>
  <c r="I203" i="17"/>
  <c r="H203" i="17"/>
  <c r="F203" i="17"/>
  <c r="D203" i="17"/>
  <c r="B203" i="17"/>
  <c r="A203" i="17"/>
  <c r="S202" i="17"/>
  <c r="R202" i="17"/>
  <c r="Q202" i="17"/>
  <c r="P202" i="17"/>
  <c r="O202" i="17"/>
  <c r="N202" i="17"/>
  <c r="I202" i="17"/>
  <c r="H202" i="17"/>
  <c r="F202" i="17"/>
  <c r="D202" i="17"/>
  <c r="B202" i="17"/>
  <c r="A202" i="17"/>
  <c r="S201" i="17"/>
  <c r="R201" i="17"/>
  <c r="Q201" i="17"/>
  <c r="P201" i="17"/>
  <c r="O201" i="17"/>
  <c r="N201" i="17"/>
  <c r="I201" i="17"/>
  <c r="H201" i="17"/>
  <c r="F201" i="17"/>
  <c r="D201" i="17"/>
  <c r="B201" i="17"/>
  <c r="A201" i="17"/>
  <c r="S200" i="17"/>
  <c r="R200" i="17"/>
  <c r="Q200" i="17"/>
  <c r="P200" i="17"/>
  <c r="O200" i="17"/>
  <c r="N200" i="17"/>
  <c r="I200" i="17"/>
  <c r="H200" i="17"/>
  <c r="F200" i="17"/>
  <c r="D200" i="17"/>
  <c r="B200" i="17"/>
  <c r="A200" i="17"/>
  <c r="S199" i="17"/>
  <c r="R199" i="17"/>
  <c r="Q199" i="17"/>
  <c r="P199" i="17"/>
  <c r="O199" i="17"/>
  <c r="N199" i="17"/>
  <c r="I199" i="17"/>
  <c r="H199" i="17"/>
  <c r="F199" i="17"/>
  <c r="D199" i="17"/>
  <c r="B199" i="17"/>
  <c r="A199" i="17"/>
  <c r="S198" i="17"/>
  <c r="R198" i="17"/>
  <c r="Q198" i="17"/>
  <c r="P198" i="17"/>
  <c r="O198" i="17"/>
  <c r="N198" i="17"/>
  <c r="I198" i="17"/>
  <c r="H198" i="17"/>
  <c r="F198" i="17"/>
  <c r="D198" i="17"/>
  <c r="B198" i="17"/>
  <c r="A198" i="17"/>
  <c r="S197" i="17"/>
  <c r="R197" i="17"/>
  <c r="Q197" i="17"/>
  <c r="P197" i="17"/>
  <c r="O197" i="17"/>
  <c r="N197" i="17"/>
  <c r="I197" i="17"/>
  <c r="H197" i="17"/>
  <c r="F197" i="17"/>
  <c r="D197" i="17"/>
  <c r="B197" i="17"/>
  <c r="A197" i="17"/>
  <c r="S196" i="17"/>
  <c r="R196" i="17"/>
  <c r="Q196" i="17"/>
  <c r="P196" i="17"/>
  <c r="O196" i="17"/>
  <c r="N196" i="17"/>
  <c r="I196" i="17"/>
  <c r="H196" i="17"/>
  <c r="F196" i="17"/>
  <c r="D196" i="17"/>
  <c r="B196" i="17"/>
  <c r="A196" i="17"/>
  <c r="S195" i="17"/>
  <c r="R195" i="17"/>
  <c r="Q195" i="17"/>
  <c r="P195" i="17"/>
  <c r="O195" i="17"/>
  <c r="N195" i="17"/>
  <c r="I195" i="17"/>
  <c r="H195" i="17"/>
  <c r="F195" i="17"/>
  <c r="D195" i="17"/>
  <c r="B195" i="17"/>
  <c r="A195" i="17"/>
  <c r="S194" i="17"/>
  <c r="R194" i="17"/>
  <c r="Q194" i="17"/>
  <c r="P194" i="17"/>
  <c r="O194" i="17"/>
  <c r="N194" i="17"/>
  <c r="I194" i="17"/>
  <c r="H194" i="17"/>
  <c r="F194" i="17"/>
  <c r="D194" i="17"/>
  <c r="B194" i="17"/>
  <c r="A194" i="17"/>
  <c r="S193" i="17"/>
  <c r="R193" i="17"/>
  <c r="Q193" i="17"/>
  <c r="P193" i="17"/>
  <c r="O193" i="17"/>
  <c r="N193" i="17"/>
  <c r="I193" i="17"/>
  <c r="H193" i="17"/>
  <c r="F193" i="17"/>
  <c r="D193" i="17"/>
  <c r="B193" i="17"/>
  <c r="A193" i="17"/>
  <c r="S192" i="17"/>
  <c r="R192" i="17"/>
  <c r="Q192" i="17"/>
  <c r="P192" i="17"/>
  <c r="O192" i="17"/>
  <c r="N192" i="17"/>
  <c r="I192" i="17"/>
  <c r="H192" i="17"/>
  <c r="F192" i="17"/>
  <c r="D192" i="17"/>
  <c r="B192" i="17"/>
  <c r="A192" i="17"/>
  <c r="S191" i="17"/>
  <c r="R191" i="17"/>
  <c r="Q191" i="17"/>
  <c r="P191" i="17"/>
  <c r="O191" i="17"/>
  <c r="N191" i="17"/>
  <c r="I191" i="17"/>
  <c r="H191" i="17"/>
  <c r="F191" i="17"/>
  <c r="D191" i="17"/>
  <c r="B191" i="17"/>
  <c r="A191" i="17"/>
  <c r="S190" i="17"/>
  <c r="Q190" i="17"/>
  <c r="P190" i="17"/>
  <c r="O190" i="17"/>
  <c r="N190" i="17"/>
  <c r="I190" i="17"/>
  <c r="H190" i="17"/>
  <c r="F190" i="17"/>
  <c r="D190" i="17"/>
  <c r="B190" i="17"/>
  <c r="A190" i="17"/>
  <c r="S189" i="17"/>
  <c r="R189" i="17" s="1"/>
  <c r="Q189" i="17"/>
  <c r="P189" i="17"/>
  <c r="O189" i="17"/>
  <c r="N189" i="17"/>
  <c r="I189" i="17"/>
  <c r="H189" i="17"/>
  <c r="F189" i="17"/>
  <c r="D189" i="17"/>
  <c r="B189" i="17"/>
  <c r="A189" i="17"/>
  <c r="S188" i="17"/>
  <c r="Q188" i="17"/>
  <c r="P188" i="17"/>
  <c r="O188" i="17"/>
  <c r="N188" i="17"/>
  <c r="I188" i="17"/>
  <c r="H188" i="17"/>
  <c r="F188" i="17"/>
  <c r="D188" i="17"/>
  <c r="B188" i="17"/>
  <c r="A188" i="17"/>
  <c r="S187" i="17"/>
  <c r="Q187" i="17"/>
  <c r="P187" i="17"/>
  <c r="O187" i="17"/>
  <c r="N187" i="17"/>
  <c r="I187" i="17"/>
  <c r="H187" i="17"/>
  <c r="F187" i="17"/>
  <c r="D187" i="17"/>
  <c r="B187" i="17"/>
  <c r="A187" i="17"/>
  <c r="S186" i="17"/>
  <c r="Q186" i="17"/>
  <c r="P186" i="17"/>
  <c r="O186" i="17"/>
  <c r="N186" i="17"/>
  <c r="I186" i="17"/>
  <c r="H186" i="17"/>
  <c r="F186" i="17"/>
  <c r="D186" i="17"/>
  <c r="B186" i="17"/>
  <c r="A186" i="17"/>
  <c r="S185" i="17"/>
  <c r="R185" i="17" s="1"/>
  <c r="Q185" i="17"/>
  <c r="P185" i="17"/>
  <c r="O185" i="17"/>
  <c r="N185" i="17"/>
  <c r="I185" i="17"/>
  <c r="H185" i="17"/>
  <c r="F185" i="17"/>
  <c r="D185" i="17"/>
  <c r="B185" i="17"/>
  <c r="A185" i="17"/>
  <c r="S184" i="17"/>
  <c r="Q184" i="17"/>
  <c r="P184" i="17"/>
  <c r="O184" i="17"/>
  <c r="N184" i="17"/>
  <c r="I184" i="17"/>
  <c r="H184" i="17"/>
  <c r="F184" i="17"/>
  <c r="D184" i="17"/>
  <c r="B184" i="17"/>
  <c r="A184" i="17"/>
  <c r="S183" i="17"/>
  <c r="Q183" i="17"/>
  <c r="P183" i="17"/>
  <c r="O183" i="17"/>
  <c r="N183" i="17"/>
  <c r="I183" i="17"/>
  <c r="H183" i="17"/>
  <c r="F183" i="17"/>
  <c r="D183" i="17"/>
  <c r="B183" i="17"/>
  <c r="A183" i="17"/>
  <c r="S182" i="17"/>
  <c r="Q182" i="17"/>
  <c r="P182" i="17"/>
  <c r="O182" i="17"/>
  <c r="N182" i="17"/>
  <c r="I182" i="17"/>
  <c r="H182" i="17"/>
  <c r="F182" i="17"/>
  <c r="D182" i="17"/>
  <c r="B182" i="17"/>
  <c r="A182" i="17"/>
  <c r="S181" i="17"/>
  <c r="R181" i="17" s="1"/>
  <c r="Q181" i="17"/>
  <c r="P181" i="17"/>
  <c r="O181" i="17"/>
  <c r="N181" i="17"/>
  <c r="I181" i="17"/>
  <c r="H181" i="17"/>
  <c r="F181" i="17"/>
  <c r="D181" i="17"/>
  <c r="B181" i="17"/>
  <c r="A181" i="17"/>
  <c r="S180" i="17"/>
  <c r="Q180" i="17"/>
  <c r="P180" i="17"/>
  <c r="O180" i="17"/>
  <c r="N180" i="17"/>
  <c r="I180" i="17"/>
  <c r="H180" i="17"/>
  <c r="F180" i="17"/>
  <c r="D180" i="17"/>
  <c r="B180" i="17"/>
  <c r="A180" i="17"/>
  <c r="S179" i="17"/>
  <c r="Q179" i="17"/>
  <c r="P179" i="17"/>
  <c r="O179" i="17"/>
  <c r="N179" i="17"/>
  <c r="I179" i="17"/>
  <c r="H179" i="17"/>
  <c r="F179" i="17"/>
  <c r="D179" i="17"/>
  <c r="B179" i="17"/>
  <c r="A179" i="17"/>
  <c r="S178" i="17"/>
  <c r="Q178" i="17"/>
  <c r="P178" i="17"/>
  <c r="O178" i="17"/>
  <c r="N178" i="17"/>
  <c r="I178" i="17"/>
  <c r="H178" i="17"/>
  <c r="F178" i="17"/>
  <c r="D178" i="17"/>
  <c r="B178" i="17"/>
  <c r="A178" i="17"/>
  <c r="S177" i="17"/>
  <c r="R177" i="17" s="1"/>
  <c r="Q177" i="17"/>
  <c r="P177" i="17"/>
  <c r="O177" i="17"/>
  <c r="N177" i="17"/>
  <c r="I177" i="17"/>
  <c r="H177" i="17"/>
  <c r="F177" i="17"/>
  <c r="D177" i="17"/>
  <c r="B177" i="17"/>
  <c r="A177" i="17"/>
  <c r="S176" i="17"/>
  <c r="Q176" i="17"/>
  <c r="P176" i="17"/>
  <c r="O176" i="17"/>
  <c r="N176" i="17"/>
  <c r="I176" i="17"/>
  <c r="H176" i="17"/>
  <c r="F176" i="17"/>
  <c r="D176" i="17"/>
  <c r="B176" i="17"/>
  <c r="A176" i="17"/>
  <c r="S175" i="17"/>
  <c r="Q175" i="17"/>
  <c r="P175" i="17"/>
  <c r="O175" i="17"/>
  <c r="N175" i="17"/>
  <c r="I175" i="17"/>
  <c r="H175" i="17"/>
  <c r="F175" i="17"/>
  <c r="D175" i="17"/>
  <c r="B175" i="17"/>
  <c r="A175" i="17"/>
  <c r="S174" i="17"/>
  <c r="Q174" i="17"/>
  <c r="P174" i="17"/>
  <c r="O174" i="17"/>
  <c r="N174" i="17"/>
  <c r="I174" i="17"/>
  <c r="H174" i="17"/>
  <c r="F174" i="17"/>
  <c r="D174" i="17"/>
  <c r="B174" i="17"/>
  <c r="A174" i="17"/>
  <c r="S173" i="17"/>
  <c r="R173" i="17" s="1"/>
  <c r="Q173" i="17"/>
  <c r="P173" i="17"/>
  <c r="O173" i="17"/>
  <c r="N173" i="17"/>
  <c r="I173" i="17"/>
  <c r="H173" i="17"/>
  <c r="F173" i="17"/>
  <c r="D173" i="17"/>
  <c r="B173" i="17"/>
  <c r="A173" i="17"/>
  <c r="S172" i="17"/>
  <c r="Q172" i="17"/>
  <c r="P172" i="17"/>
  <c r="O172" i="17"/>
  <c r="N172" i="17"/>
  <c r="I172" i="17"/>
  <c r="H172" i="17"/>
  <c r="F172" i="17"/>
  <c r="D172" i="17"/>
  <c r="B172" i="17"/>
  <c r="A172" i="17"/>
  <c r="S171" i="17"/>
  <c r="Q171" i="17"/>
  <c r="P171" i="17"/>
  <c r="O171" i="17"/>
  <c r="N171" i="17"/>
  <c r="I171" i="17"/>
  <c r="H171" i="17"/>
  <c r="F171" i="17"/>
  <c r="D171" i="17"/>
  <c r="B171" i="17"/>
  <c r="A171" i="17"/>
  <c r="S170" i="17"/>
  <c r="Q170" i="17"/>
  <c r="P170" i="17"/>
  <c r="O170" i="17"/>
  <c r="N170" i="17"/>
  <c r="I170" i="17"/>
  <c r="H170" i="17"/>
  <c r="F170" i="17"/>
  <c r="D170" i="17"/>
  <c r="B170" i="17"/>
  <c r="A170" i="17"/>
  <c r="S169" i="17"/>
  <c r="R169" i="17" s="1"/>
  <c r="Q169" i="17"/>
  <c r="P169" i="17"/>
  <c r="O169" i="17"/>
  <c r="N169" i="17"/>
  <c r="I169" i="17"/>
  <c r="H169" i="17"/>
  <c r="F169" i="17"/>
  <c r="D169" i="17"/>
  <c r="B169" i="17"/>
  <c r="A169" i="17"/>
  <c r="S168" i="17"/>
  <c r="Q168" i="17"/>
  <c r="P168" i="17"/>
  <c r="O168" i="17"/>
  <c r="N168" i="17"/>
  <c r="I168" i="17"/>
  <c r="H168" i="17"/>
  <c r="F168" i="17"/>
  <c r="D168" i="17"/>
  <c r="B168" i="17"/>
  <c r="A168" i="17"/>
  <c r="S167" i="17"/>
  <c r="Q167" i="17"/>
  <c r="P167" i="17"/>
  <c r="O167" i="17"/>
  <c r="N167" i="17"/>
  <c r="I167" i="17"/>
  <c r="H167" i="17"/>
  <c r="F167" i="17"/>
  <c r="D167" i="17"/>
  <c r="B167" i="17"/>
  <c r="A167" i="17"/>
  <c r="S166" i="17"/>
  <c r="Q166" i="17"/>
  <c r="P166" i="17"/>
  <c r="O166" i="17"/>
  <c r="N166" i="17"/>
  <c r="I166" i="17"/>
  <c r="H166" i="17"/>
  <c r="F166" i="17"/>
  <c r="D166" i="17"/>
  <c r="B166" i="17"/>
  <c r="A166" i="17"/>
  <c r="S165" i="17"/>
  <c r="Q165" i="17"/>
  <c r="P165" i="17"/>
  <c r="O165" i="17"/>
  <c r="N165" i="17"/>
  <c r="I165" i="17"/>
  <c r="H165" i="17"/>
  <c r="F165" i="17"/>
  <c r="D165" i="17"/>
  <c r="B165" i="17"/>
  <c r="A165" i="17"/>
  <c r="S164" i="17"/>
  <c r="Q164" i="17"/>
  <c r="P164" i="17"/>
  <c r="O164" i="17"/>
  <c r="N164" i="17"/>
  <c r="I164" i="17"/>
  <c r="H164" i="17"/>
  <c r="F164" i="17"/>
  <c r="D164" i="17"/>
  <c r="B164" i="17"/>
  <c r="A164" i="17"/>
  <c r="S163" i="17"/>
  <c r="Q163" i="17"/>
  <c r="P163" i="17"/>
  <c r="O163" i="17"/>
  <c r="N163" i="17"/>
  <c r="I163" i="17"/>
  <c r="H163" i="17"/>
  <c r="F163" i="17"/>
  <c r="D163" i="17"/>
  <c r="B163" i="17"/>
  <c r="A163" i="17"/>
  <c r="S162" i="17"/>
  <c r="Q162" i="17"/>
  <c r="P162" i="17"/>
  <c r="O162" i="17"/>
  <c r="N162" i="17"/>
  <c r="I162" i="17"/>
  <c r="H162" i="17"/>
  <c r="F162" i="17"/>
  <c r="D162" i="17"/>
  <c r="B162" i="17"/>
  <c r="A162" i="17"/>
  <c r="S161" i="17"/>
  <c r="Q161" i="17"/>
  <c r="P161" i="17"/>
  <c r="O161" i="17"/>
  <c r="N161" i="17"/>
  <c r="I161" i="17"/>
  <c r="H161" i="17"/>
  <c r="F161" i="17"/>
  <c r="D161" i="17"/>
  <c r="B161" i="17"/>
  <c r="A161" i="17"/>
  <c r="S160" i="17"/>
  <c r="Q160" i="17"/>
  <c r="P160" i="17"/>
  <c r="O160" i="17"/>
  <c r="N160" i="17"/>
  <c r="I160" i="17"/>
  <c r="H160" i="17"/>
  <c r="F160" i="17"/>
  <c r="D160" i="17"/>
  <c r="B160" i="17"/>
  <c r="A160" i="17"/>
  <c r="S159" i="17"/>
  <c r="Q159" i="17"/>
  <c r="P159" i="17"/>
  <c r="O159" i="17"/>
  <c r="N159" i="17"/>
  <c r="I159" i="17"/>
  <c r="H159" i="17"/>
  <c r="F159" i="17"/>
  <c r="D159" i="17"/>
  <c r="B159" i="17"/>
  <c r="A159" i="17"/>
  <c r="S158" i="17"/>
  <c r="Q158" i="17"/>
  <c r="P158" i="17"/>
  <c r="O158" i="17"/>
  <c r="N158" i="17"/>
  <c r="I158" i="17"/>
  <c r="H158" i="17"/>
  <c r="F158" i="17"/>
  <c r="D158" i="17"/>
  <c r="B158" i="17"/>
  <c r="A158" i="17"/>
  <c r="S157" i="17"/>
  <c r="Q157" i="17"/>
  <c r="P157" i="17"/>
  <c r="O157" i="17"/>
  <c r="N157" i="17"/>
  <c r="I157" i="17"/>
  <c r="H157" i="17"/>
  <c r="F157" i="17"/>
  <c r="D157" i="17"/>
  <c r="B157" i="17"/>
  <c r="A157" i="17"/>
  <c r="S156" i="17"/>
  <c r="Q156" i="17"/>
  <c r="P156" i="17"/>
  <c r="O156" i="17"/>
  <c r="N156" i="17"/>
  <c r="I156" i="17"/>
  <c r="H156" i="17"/>
  <c r="F156" i="17"/>
  <c r="D156" i="17"/>
  <c r="B156" i="17"/>
  <c r="A156" i="17"/>
  <c r="S155" i="17"/>
  <c r="Q155" i="17"/>
  <c r="P155" i="17"/>
  <c r="O155" i="17"/>
  <c r="N155" i="17"/>
  <c r="I155" i="17"/>
  <c r="H155" i="17"/>
  <c r="F155" i="17"/>
  <c r="D155" i="17"/>
  <c r="B155" i="17"/>
  <c r="A155" i="17"/>
  <c r="S154" i="17"/>
  <c r="Q154" i="17"/>
  <c r="P154" i="17"/>
  <c r="O154" i="17"/>
  <c r="N154" i="17"/>
  <c r="I154" i="17"/>
  <c r="H154" i="17"/>
  <c r="F154" i="17"/>
  <c r="D154" i="17"/>
  <c r="B154" i="17"/>
  <c r="A154" i="17"/>
  <c r="S153" i="17"/>
  <c r="Q153" i="17"/>
  <c r="P153" i="17"/>
  <c r="O153" i="17"/>
  <c r="N153" i="17"/>
  <c r="I153" i="17"/>
  <c r="H153" i="17"/>
  <c r="F153" i="17"/>
  <c r="D153" i="17"/>
  <c r="B153" i="17"/>
  <c r="A153" i="17"/>
  <c r="S152" i="17"/>
  <c r="Q152" i="17"/>
  <c r="P152" i="17"/>
  <c r="O152" i="17"/>
  <c r="N152" i="17"/>
  <c r="I152" i="17"/>
  <c r="H152" i="17"/>
  <c r="F152" i="17"/>
  <c r="D152" i="17"/>
  <c r="B152" i="17"/>
  <c r="A152" i="17"/>
  <c r="S151" i="17"/>
  <c r="Q151" i="17"/>
  <c r="P151" i="17"/>
  <c r="O151" i="17"/>
  <c r="N151" i="17"/>
  <c r="I151" i="17"/>
  <c r="H151" i="17"/>
  <c r="F151" i="17"/>
  <c r="D151" i="17"/>
  <c r="B151" i="17"/>
  <c r="A151" i="17"/>
  <c r="S150" i="17"/>
  <c r="Q150" i="17"/>
  <c r="P150" i="17"/>
  <c r="O150" i="17"/>
  <c r="N150" i="17"/>
  <c r="I150" i="17"/>
  <c r="H150" i="17"/>
  <c r="F150" i="17"/>
  <c r="D150" i="17"/>
  <c r="B150" i="17"/>
  <c r="A150" i="17"/>
  <c r="S149" i="17"/>
  <c r="Q149" i="17"/>
  <c r="P149" i="17"/>
  <c r="O149" i="17"/>
  <c r="N149" i="17"/>
  <c r="I149" i="17"/>
  <c r="H149" i="17"/>
  <c r="F149" i="17"/>
  <c r="D149" i="17"/>
  <c r="B149" i="17"/>
  <c r="A149" i="17"/>
  <c r="S148" i="17"/>
  <c r="Q148" i="17"/>
  <c r="P148" i="17"/>
  <c r="O148" i="17"/>
  <c r="N148" i="17"/>
  <c r="I148" i="17"/>
  <c r="H148" i="17"/>
  <c r="F148" i="17"/>
  <c r="D148" i="17"/>
  <c r="B148" i="17"/>
  <c r="A148" i="17"/>
  <c r="S147" i="17"/>
  <c r="Q147" i="17"/>
  <c r="P147" i="17"/>
  <c r="O147" i="17"/>
  <c r="N147" i="17"/>
  <c r="I147" i="17"/>
  <c r="H147" i="17"/>
  <c r="F147" i="17"/>
  <c r="D147" i="17"/>
  <c r="B147" i="17"/>
  <c r="A147" i="17"/>
  <c r="S146" i="17"/>
  <c r="Q146" i="17"/>
  <c r="P146" i="17"/>
  <c r="O146" i="17"/>
  <c r="N146" i="17"/>
  <c r="I146" i="17"/>
  <c r="H146" i="17"/>
  <c r="F146" i="17"/>
  <c r="D146" i="17"/>
  <c r="B146" i="17"/>
  <c r="A146" i="17"/>
  <c r="S145" i="17"/>
  <c r="Q145" i="17"/>
  <c r="P145" i="17"/>
  <c r="O145" i="17"/>
  <c r="N145" i="17"/>
  <c r="I145" i="17"/>
  <c r="H145" i="17"/>
  <c r="F145" i="17"/>
  <c r="D145" i="17"/>
  <c r="B145" i="17"/>
  <c r="A145" i="17"/>
  <c r="S144" i="17"/>
  <c r="Q144" i="17"/>
  <c r="P144" i="17"/>
  <c r="O144" i="17"/>
  <c r="N144" i="17"/>
  <c r="I144" i="17"/>
  <c r="H144" i="17"/>
  <c r="F144" i="17"/>
  <c r="D144" i="17"/>
  <c r="B144" i="17"/>
  <c r="A144" i="17"/>
  <c r="S143" i="17"/>
  <c r="Q143" i="17"/>
  <c r="P143" i="17"/>
  <c r="O143" i="17"/>
  <c r="N143" i="17"/>
  <c r="I143" i="17"/>
  <c r="H143" i="17"/>
  <c r="F143" i="17"/>
  <c r="D143" i="17"/>
  <c r="B143" i="17"/>
  <c r="A143" i="17"/>
  <c r="S142" i="17"/>
  <c r="Q142" i="17"/>
  <c r="P142" i="17"/>
  <c r="O142" i="17"/>
  <c r="N142" i="17"/>
  <c r="I142" i="17"/>
  <c r="H142" i="17"/>
  <c r="F142" i="17"/>
  <c r="D142" i="17"/>
  <c r="B142" i="17"/>
  <c r="A142" i="17"/>
  <c r="S141" i="17"/>
  <c r="Q141" i="17"/>
  <c r="P141" i="17"/>
  <c r="O141" i="17"/>
  <c r="N141" i="17"/>
  <c r="I141" i="17"/>
  <c r="H141" i="17"/>
  <c r="F141" i="17"/>
  <c r="D141" i="17"/>
  <c r="B141" i="17"/>
  <c r="A141" i="17"/>
  <c r="S140" i="17"/>
  <c r="Q140" i="17"/>
  <c r="P140" i="17"/>
  <c r="O140" i="17"/>
  <c r="N140" i="17"/>
  <c r="I140" i="17"/>
  <c r="H140" i="17"/>
  <c r="F140" i="17"/>
  <c r="D140" i="17"/>
  <c r="B140" i="17"/>
  <c r="A140" i="17"/>
  <c r="S139" i="17"/>
  <c r="Q139" i="17"/>
  <c r="P139" i="17"/>
  <c r="O139" i="17"/>
  <c r="N139" i="17"/>
  <c r="I139" i="17"/>
  <c r="H139" i="17"/>
  <c r="F139" i="17"/>
  <c r="D139" i="17"/>
  <c r="B139" i="17"/>
  <c r="A139" i="17"/>
  <c r="S138" i="17"/>
  <c r="Q138" i="17"/>
  <c r="P138" i="17"/>
  <c r="O138" i="17"/>
  <c r="N138" i="17"/>
  <c r="I138" i="17"/>
  <c r="H138" i="17"/>
  <c r="F138" i="17"/>
  <c r="D138" i="17"/>
  <c r="B138" i="17"/>
  <c r="A138" i="17"/>
  <c r="S137" i="17"/>
  <c r="R137" i="17" s="1"/>
  <c r="Q137" i="17"/>
  <c r="P137" i="17"/>
  <c r="O137" i="17"/>
  <c r="N137" i="17"/>
  <c r="I137" i="17"/>
  <c r="H137" i="17"/>
  <c r="F137" i="17"/>
  <c r="D137" i="17"/>
  <c r="B137" i="17"/>
  <c r="A137" i="17"/>
  <c r="S136" i="17"/>
  <c r="Q136" i="17"/>
  <c r="P136" i="17"/>
  <c r="O136" i="17"/>
  <c r="N136" i="17"/>
  <c r="I136" i="17"/>
  <c r="H136" i="17"/>
  <c r="F136" i="17"/>
  <c r="D136" i="17"/>
  <c r="B136" i="17"/>
  <c r="A136" i="17"/>
  <c r="S135" i="17"/>
  <c r="Q135" i="17"/>
  <c r="P135" i="17"/>
  <c r="O135" i="17"/>
  <c r="N135" i="17"/>
  <c r="I135" i="17"/>
  <c r="H135" i="17"/>
  <c r="F135" i="17"/>
  <c r="D135" i="17"/>
  <c r="B135" i="17"/>
  <c r="A135" i="17"/>
  <c r="S134" i="17"/>
  <c r="Q134" i="17"/>
  <c r="P134" i="17"/>
  <c r="O134" i="17"/>
  <c r="N134" i="17"/>
  <c r="I134" i="17"/>
  <c r="H134" i="17"/>
  <c r="F134" i="17"/>
  <c r="D134" i="17"/>
  <c r="B134" i="17"/>
  <c r="A134" i="17"/>
  <c r="S133" i="17"/>
  <c r="R133" i="17" s="1"/>
  <c r="Q133" i="17"/>
  <c r="P133" i="17"/>
  <c r="O133" i="17"/>
  <c r="N133" i="17"/>
  <c r="I133" i="17"/>
  <c r="H133" i="17"/>
  <c r="F133" i="17"/>
  <c r="D133" i="17"/>
  <c r="B133" i="17"/>
  <c r="A133" i="17"/>
  <c r="S132" i="17"/>
  <c r="Q132" i="17"/>
  <c r="P132" i="17"/>
  <c r="O132" i="17"/>
  <c r="N132" i="17"/>
  <c r="I132" i="17"/>
  <c r="H132" i="17"/>
  <c r="F132" i="17"/>
  <c r="D132" i="17"/>
  <c r="B132" i="17"/>
  <c r="A132" i="17"/>
  <c r="S131" i="17"/>
  <c r="Q131" i="17"/>
  <c r="P131" i="17"/>
  <c r="O131" i="17"/>
  <c r="N131" i="17"/>
  <c r="I131" i="17"/>
  <c r="H131" i="17"/>
  <c r="F131" i="17"/>
  <c r="D131" i="17"/>
  <c r="B131" i="17"/>
  <c r="A131" i="17"/>
  <c r="S130" i="17"/>
  <c r="Q130" i="17"/>
  <c r="P130" i="17"/>
  <c r="O130" i="17"/>
  <c r="N130" i="17"/>
  <c r="I130" i="17"/>
  <c r="H130" i="17"/>
  <c r="F130" i="17"/>
  <c r="D130" i="17"/>
  <c r="B130" i="17"/>
  <c r="A130" i="17"/>
  <c r="AA129" i="17"/>
  <c r="Z129" i="17"/>
  <c r="S129" i="17"/>
  <c r="Q129" i="17"/>
  <c r="P129" i="17"/>
  <c r="O129" i="17"/>
  <c r="N129" i="17"/>
  <c r="I129" i="17"/>
  <c r="H129" i="17"/>
  <c r="F129" i="17"/>
  <c r="D129" i="17"/>
  <c r="B129" i="17"/>
  <c r="A129" i="17"/>
  <c r="AA128" i="17"/>
  <c r="Z128" i="17"/>
  <c r="S128" i="17"/>
  <c r="Q128" i="17"/>
  <c r="P128" i="17"/>
  <c r="O128" i="17"/>
  <c r="N128" i="17"/>
  <c r="I128" i="17"/>
  <c r="H128" i="17"/>
  <c r="F128" i="17"/>
  <c r="D128" i="17"/>
  <c r="B128" i="17"/>
  <c r="A128" i="17"/>
  <c r="AA127" i="17"/>
  <c r="Z127" i="17"/>
  <c r="S127" i="17"/>
  <c r="Q127" i="17"/>
  <c r="P127" i="17"/>
  <c r="O127" i="17"/>
  <c r="N127" i="17"/>
  <c r="I127" i="17"/>
  <c r="H127" i="17"/>
  <c r="F127" i="17"/>
  <c r="D127" i="17"/>
  <c r="B127" i="17"/>
  <c r="A127" i="17"/>
  <c r="AA126" i="17"/>
  <c r="Z126" i="17"/>
  <c r="S126" i="17"/>
  <c r="Q126" i="17"/>
  <c r="P126" i="17"/>
  <c r="O126" i="17"/>
  <c r="N126" i="17"/>
  <c r="I126" i="17"/>
  <c r="H126" i="17"/>
  <c r="F126" i="17"/>
  <c r="D126" i="17"/>
  <c r="B126" i="17"/>
  <c r="A126" i="17"/>
  <c r="AA125" i="17"/>
  <c r="Z125" i="17"/>
  <c r="S125" i="17"/>
  <c r="Q125" i="17"/>
  <c r="P125" i="17"/>
  <c r="O125" i="17"/>
  <c r="N125" i="17"/>
  <c r="I125" i="17"/>
  <c r="R125" i="17" s="1"/>
  <c r="H125" i="17"/>
  <c r="F125" i="17"/>
  <c r="D125" i="17"/>
  <c r="B125" i="17"/>
  <c r="A125" i="17"/>
  <c r="AA124" i="17"/>
  <c r="Z124" i="17"/>
  <c r="S124" i="17"/>
  <c r="Q124" i="17"/>
  <c r="P124" i="17"/>
  <c r="O124" i="17"/>
  <c r="N124" i="17"/>
  <c r="I124" i="17"/>
  <c r="H124" i="17"/>
  <c r="F124" i="17"/>
  <c r="D124" i="17"/>
  <c r="B124" i="17"/>
  <c r="A124" i="17"/>
  <c r="AA123" i="17"/>
  <c r="Z123" i="17"/>
  <c r="S123" i="17"/>
  <c r="R123" i="17" s="1"/>
  <c r="Q123" i="17"/>
  <c r="P123" i="17"/>
  <c r="O123" i="17"/>
  <c r="N123" i="17"/>
  <c r="I123" i="17"/>
  <c r="H123" i="17"/>
  <c r="F123" i="17"/>
  <c r="D123" i="17"/>
  <c r="B123" i="17"/>
  <c r="A123" i="17"/>
  <c r="AA122" i="17"/>
  <c r="Z122" i="17"/>
  <c r="S122" i="17"/>
  <c r="Q122" i="17"/>
  <c r="P122" i="17"/>
  <c r="O122" i="17"/>
  <c r="N122" i="17"/>
  <c r="I122" i="17"/>
  <c r="H122" i="17"/>
  <c r="F122" i="17"/>
  <c r="D122" i="17"/>
  <c r="B122" i="17"/>
  <c r="A122" i="17"/>
  <c r="AA121" i="17"/>
  <c r="Z121" i="17"/>
  <c r="S121" i="17"/>
  <c r="Q121" i="17"/>
  <c r="P121" i="17"/>
  <c r="O121" i="17"/>
  <c r="N121" i="17"/>
  <c r="I121" i="17"/>
  <c r="R121" i="17" s="1"/>
  <c r="H121" i="17"/>
  <c r="F121" i="17"/>
  <c r="D121" i="17"/>
  <c r="B121" i="17"/>
  <c r="A121" i="17"/>
  <c r="AA120" i="17"/>
  <c r="Z120" i="17"/>
  <c r="S120" i="17"/>
  <c r="Q120" i="17"/>
  <c r="P120" i="17"/>
  <c r="O120" i="17"/>
  <c r="N120" i="17"/>
  <c r="I120" i="17"/>
  <c r="H120" i="17"/>
  <c r="F120" i="17"/>
  <c r="D120" i="17"/>
  <c r="B120" i="17"/>
  <c r="A120" i="17"/>
  <c r="AA119" i="17"/>
  <c r="Z119" i="17"/>
  <c r="S119" i="17"/>
  <c r="Q119" i="17"/>
  <c r="P119" i="17"/>
  <c r="O119" i="17"/>
  <c r="N119" i="17"/>
  <c r="I119" i="17"/>
  <c r="H119" i="17"/>
  <c r="F119" i="17"/>
  <c r="D119" i="17"/>
  <c r="B119" i="17"/>
  <c r="A119" i="17"/>
  <c r="AA118" i="17"/>
  <c r="Z118" i="17"/>
  <c r="S118" i="17"/>
  <c r="Q118" i="17"/>
  <c r="P118" i="17"/>
  <c r="O118" i="17"/>
  <c r="N118" i="17"/>
  <c r="I118" i="17"/>
  <c r="H118" i="17"/>
  <c r="F118" i="17"/>
  <c r="D118" i="17"/>
  <c r="B118" i="17"/>
  <c r="A118" i="17"/>
  <c r="AA117" i="17"/>
  <c r="Z117" i="17"/>
  <c r="S117" i="17"/>
  <c r="Q117" i="17"/>
  <c r="P117" i="17"/>
  <c r="O117" i="17"/>
  <c r="N117" i="17"/>
  <c r="I117" i="17"/>
  <c r="R117" i="17" s="1"/>
  <c r="H117" i="17"/>
  <c r="F117" i="17"/>
  <c r="D117" i="17"/>
  <c r="B117" i="17"/>
  <c r="A117" i="17"/>
  <c r="AA116" i="17"/>
  <c r="Z116" i="17"/>
  <c r="S116" i="17"/>
  <c r="Q116" i="17"/>
  <c r="P116" i="17"/>
  <c r="O116" i="17"/>
  <c r="N116" i="17"/>
  <c r="I116" i="17"/>
  <c r="H116" i="17"/>
  <c r="F116" i="17"/>
  <c r="D116" i="17"/>
  <c r="B116" i="17"/>
  <c r="A116" i="17"/>
  <c r="AA115" i="17"/>
  <c r="Z115" i="17"/>
  <c r="S115" i="17"/>
  <c r="Q115" i="17"/>
  <c r="P115" i="17"/>
  <c r="O115" i="17"/>
  <c r="N115" i="17"/>
  <c r="I115" i="17"/>
  <c r="H115" i="17"/>
  <c r="F115" i="17"/>
  <c r="D115" i="17"/>
  <c r="B115" i="17"/>
  <c r="A115" i="17"/>
  <c r="AA114" i="17"/>
  <c r="Z114" i="17"/>
  <c r="S114" i="17"/>
  <c r="Q114" i="17"/>
  <c r="P114" i="17"/>
  <c r="O114" i="17"/>
  <c r="N114" i="17"/>
  <c r="I114" i="17"/>
  <c r="H114" i="17"/>
  <c r="F114" i="17"/>
  <c r="D114" i="17"/>
  <c r="B114" i="17"/>
  <c r="A114" i="17"/>
  <c r="AA113" i="17"/>
  <c r="Z113" i="17"/>
  <c r="S113" i="17"/>
  <c r="Q113" i="17"/>
  <c r="P113" i="17"/>
  <c r="O113" i="17"/>
  <c r="N113" i="17"/>
  <c r="I113" i="17"/>
  <c r="H113" i="17"/>
  <c r="F113" i="17"/>
  <c r="D113" i="17"/>
  <c r="B113" i="17"/>
  <c r="A113" i="17"/>
  <c r="AA112" i="17"/>
  <c r="Z112" i="17"/>
  <c r="S112" i="17"/>
  <c r="Q112" i="17"/>
  <c r="P112" i="17"/>
  <c r="O112" i="17"/>
  <c r="N112" i="17"/>
  <c r="I112" i="17"/>
  <c r="H112" i="17"/>
  <c r="F112" i="17"/>
  <c r="D112" i="17"/>
  <c r="B112" i="17"/>
  <c r="A112" i="17"/>
  <c r="AA111" i="17"/>
  <c r="Z111" i="17"/>
  <c r="S111" i="17"/>
  <c r="Q111" i="17"/>
  <c r="P111" i="17"/>
  <c r="O111" i="17"/>
  <c r="N111" i="17"/>
  <c r="I111" i="17"/>
  <c r="H111" i="17"/>
  <c r="F111" i="17"/>
  <c r="D111" i="17"/>
  <c r="B111" i="17"/>
  <c r="A111" i="17"/>
  <c r="AA110" i="17"/>
  <c r="Z110" i="17"/>
  <c r="S110" i="17"/>
  <c r="Q110" i="17"/>
  <c r="P110" i="17"/>
  <c r="O110" i="17"/>
  <c r="N110" i="17"/>
  <c r="I110" i="17"/>
  <c r="H110" i="17"/>
  <c r="F110" i="17"/>
  <c r="D110" i="17"/>
  <c r="B110" i="17"/>
  <c r="A110" i="17"/>
  <c r="AA109" i="17"/>
  <c r="Z109" i="17"/>
  <c r="S109" i="17"/>
  <c r="Q109" i="17"/>
  <c r="P109" i="17"/>
  <c r="O109" i="17"/>
  <c r="N109" i="17"/>
  <c r="I109" i="17"/>
  <c r="H109" i="17"/>
  <c r="F109" i="17"/>
  <c r="D109" i="17"/>
  <c r="B109" i="17"/>
  <c r="A109" i="17"/>
  <c r="AA108" i="17"/>
  <c r="Z108" i="17"/>
  <c r="S108" i="17"/>
  <c r="Q108" i="17"/>
  <c r="P108" i="17"/>
  <c r="O108" i="17"/>
  <c r="N108" i="17"/>
  <c r="I108" i="17"/>
  <c r="H108" i="17"/>
  <c r="F108" i="17"/>
  <c r="D108" i="17"/>
  <c r="B108" i="17"/>
  <c r="A108" i="17"/>
  <c r="AA107" i="17"/>
  <c r="Z107" i="17"/>
  <c r="S107" i="17"/>
  <c r="Q107" i="17"/>
  <c r="P107" i="17"/>
  <c r="O107" i="17"/>
  <c r="N107" i="17"/>
  <c r="I107" i="17"/>
  <c r="H107" i="17"/>
  <c r="F107" i="17"/>
  <c r="D107" i="17"/>
  <c r="B107" i="17"/>
  <c r="A107" i="17"/>
  <c r="AA106" i="17"/>
  <c r="Z106" i="17"/>
  <c r="S106" i="17"/>
  <c r="Q106" i="17"/>
  <c r="P106" i="17"/>
  <c r="O106" i="17"/>
  <c r="N106" i="17"/>
  <c r="I106" i="17"/>
  <c r="H106" i="17"/>
  <c r="F106" i="17"/>
  <c r="D106" i="17"/>
  <c r="B106" i="17"/>
  <c r="A106" i="17"/>
  <c r="AA105" i="17"/>
  <c r="Z105" i="17"/>
  <c r="S105" i="17"/>
  <c r="Q105" i="17"/>
  <c r="P105" i="17"/>
  <c r="O105" i="17"/>
  <c r="N105" i="17"/>
  <c r="I105" i="17"/>
  <c r="H105" i="17"/>
  <c r="F105" i="17"/>
  <c r="D105" i="17"/>
  <c r="B105" i="17"/>
  <c r="A105" i="17"/>
  <c r="AA104" i="17"/>
  <c r="Z104" i="17"/>
  <c r="S104" i="17"/>
  <c r="Q104" i="17"/>
  <c r="P104" i="17"/>
  <c r="O104" i="17"/>
  <c r="N104" i="17"/>
  <c r="I104" i="17"/>
  <c r="H104" i="17"/>
  <c r="F104" i="17"/>
  <c r="D104" i="17"/>
  <c r="B104" i="17"/>
  <c r="A104" i="17"/>
  <c r="AA103" i="17"/>
  <c r="Z103" i="17"/>
  <c r="S103" i="17"/>
  <c r="Q103" i="17"/>
  <c r="P103" i="17"/>
  <c r="O103" i="17"/>
  <c r="N103" i="17"/>
  <c r="I103" i="17"/>
  <c r="H103" i="17"/>
  <c r="F103" i="17"/>
  <c r="D103" i="17"/>
  <c r="B103" i="17"/>
  <c r="A103" i="17"/>
  <c r="AA102" i="17"/>
  <c r="Z102" i="17"/>
  <c r="S102" i="17"/>
  <c r="Q102" i="17"/>
  <c r="P102" i="17"/>
  <c r="O102" i="17"/>
  <c r="N102" i="17"/>
  <c r="I102" i="17"/>
  <c r="H102" i="17"/>
  <c r="F102" i="17"/>
  <c r="D102" i="17"/>
  <c r="B102" i="17"/>
  <c r="A102" i="17"/>
  <c r="AA101" i="17"/>
  <c r="Z101" i="17"/>
  <c r="S101" i="17"/>
  <c r="Q101" i="17"/>
  <c r="P101" i="17"/>
  <c r="O101" i="17"/>
  <c r="N101" i="17"/>
  <c r="I101" i="17"/>
  <c r="H101" i="17"/>
  <c r="F101" i="17"/>
  <c r="D101" i="17"/>
  <c r="B101" i="17"/>
  <c r="A101" i="17"/>
  <c r="AA100" i="17"/>
  <c r="Z100" i="17"/>
  <c r="S100" i="17"/>
  <c r="Q100" i="17"/>
  <c r="P100" i="17"/>
  <c r="O100" i="17"/>
  <c r="N100" i="17"/>
  <c r="I100" i="17"/>
  <c r="H100" i="17"/>
  <c r="F100" i="17"/>
  <c r="D100" i="17"/>
  <c r="B100" i="17"/>
  <c r="A100" i="17"/>
  <c r="AA99" i="17"/>
  <c r="Z99" i="17"/>
  <c r="S99" i="17"/>
  <c r="Q99" i="17"/>
  <c r="P99" i="17"/>
  <c r="O99" i="17"/>
  <c r="N99" i="17"/>
  <c r="I99" i="17"/>
  <c r="H99" i="17"/>
  <c r="F99" i="17"/>
  <c r="D99" i="17"/>
  <c r="B99" i="17"/>
  <c r="A99" i="17"/>
  <c r="AA98" i="17"/>
  <c r="Z98" i="17"/>
  <c r="S98" i="17"/>
  <c r="Q98" i="17"/>
  <c r="P98" i="17"/>
  <c r="O98" i="17"/>
  <c r="N98" i="17"/>
  <c r="I98" i="17"/>
  <c r="H98" i="17"/>
  <c r="F98" i="17"/>
  <c r="D98" i="17"/>
  <c r="B98" i="17"/>
  <c r="A98" i="17"/>
  <c r="AA97" i="17"/>
  <c r="Z97" i="17"/>
  <c r="S97" i="17"/>
  <c r="Q97" i="17"/>
  <c r="P97" i="17"/>
  <c r="O97" i="17"/>
  <c r="N97" i="17"/>
  <c r="I97" i="17"/>
  <c r="H97" i="17"/>
  <c r="F97" i="17"/>
  <c r="D97" i="17"/>
  <c r="B97" i="17"/>
  <c r="A97" i="17"/>
  <c r="AA96" i="17"/>
  <c r="Z96" i="17"/>
  <c r="S96" i="17"/>
  <c r="Q96" i="17"/>
  <c r="P96" i="17"/>
  <c r="O96" i="17"/>
  <c r="N96" i="17"/>
  <c r="I96" i="17"/>
  <c r="H96" i="17"/>
  <c r="F96" i="17"/>
  <c r="D96" i="17"/>
  <c r="B96" i="17"/>
  <c r="A96" i="17"/>
  <c r="AA95" i="17"/>
  <c r="Z95" i="17"/>
  <c r="S95" i="17"/>
  <c r="Q95" i="17"/>
  <c r="P95" i="17"/>
  <c r="O95" i="17"/>
  <c r="N95" i="17"/>
  <c r="I95" i="17"/>
  <c r="H95" i="17"/>
  <c r="F95" i="17"/>
  <c r="D95" i="17"/>
  <c r="B95" i="17"/>
  <c r="A95" i="17"/>
  <c r="AA94" i="17"/>
  <c r="Z94" i="17"/>
  <c r="S94" i="17"/>
  <c r="Q94" i="17"/>
  <c r="P94" i="17"/>
  <c r="O94" i="17"/>
  <c r="N94" i="17"/>
  <c r="I94" i="17"/>
  <c r="H94" i="17"/>
  <c r="F94" i="17"/>
  <c r="D94" i="17"/>
  <c r="B94" i="17"/>
  <c r="A94" i="17"/>
  <c r="AA93" i="17"/>
  <c r="Z93" i="17"/>
  <c r="S93" i="17"/>
  <c r="Q93" i="17"/>
  <c r="P93" i="17"/>
  <c r="O93" i="17"/>
  <c r="N93" i="17"/>
  <c r="I93" i="17"/>
  <c r="H93" i="17"/>
  <c r="F93" i="17"/>
  <c r="D93" i="17"/>
  <c r="B93" i="17"/>
  <c r="A93" i="17"/>
  <c r="AA92" i="17"/>
  <c r="Z92" i="17"/>
  <c r="S92" i="17"/>
  <c r="Q92" i="17"/>
  <c r="P92" i="17"/>
  <c r="O92" i="17"/>
  <c r="N92" i="17"/>
  <c r="I92" i="17"/>
  <c r="H92" i="17"/>
  <c r="F92" i="17"/>
  <c r="D92" i="17"/>
  <c r="B92" i="17"/>
  <c r="A92" i="17"/>
  <c r="AA91" i="17"/>
  <c r="Z91" i="17"/>
  <c r="S91" i="17"/>
  <c r="Q91" i="17"/>
  <c r="P91" i="17"/>
  <c r="O91" i="17"/>
  <c r="N91" i="17"/>
  <c r="I91" i="17"/>
  <c r="H91" i="17"/>
  <c r="F91" i="17"/>
  <c r="D91" i="17"/>
  <c r="B91" i="17"/>
  <c r="A91" i="17"/>
  <c r="AA90" i="17"/>
  <c r="Z90" i="17"/>
  <c r="S90" i="17"/>
  <c r="Q90" i="17"/>
  <c r="P90" i="17"/>
  <c r="O90" i="17"/>
  <c r="N90" i="17"/>
  <c r="I90" i="17"/>
  <c r="H90" i="17"/>
  <c r="F90" i="17"/>
  <c r="D90" i="17"/>
  <c r="B90" i="17"/>
  <c r="A90" i="17"/>
  <c r="AA89" i="17"/>
  <c r="Z89" i="17"/>
  <c r="S89" i="17"/>
  <c r="Q89" i="17"/>
  <c r="P89" i="17"/>
  <c r="O89" i="17"/>
  <c r="N89" i="17"/>
  <c r="I89" i="17"/>
  <c r="H89" i="17"/>
  <c r="F89" i="17"/>
  <c r="D89" i="17"/>
  <c r="B89" i="17"/>
  <c r="A89" i="17"/>
  <c r="AA88" i="17"/>
  <c r="Z88" i="17"/>
  <c r="S88" i="17"/>
  <c r="Q88" i="17"/>
  <c r="P88" i="17"/>
  <c r="O88" i="17"/>
  <c r="N88" i="17"/>
  <c r="I88" i="17"/>
  <c r="H88" i="17"/>
  <c r="F88" i="17"/>
  <c r="D88" i="17"/>
  <c r="B88" i="17"/>
  <c r="A88" i="17"/>
  <c r="AA87" i="17"/>
  <c r="Z87" i="17"/>
  <c r="S87" i="17"/>
  <c r="Q87" i="17"/>
  <c r="P87" i="17"/>
  <c r="O87" i="17"/>
  <c r="N87" i="17"/>
  <c r="I87" i="17"/>
  <c r="H87" i="17"/>
  <c r="F87" i="17"/>
  <c r="D87" i="17"/>
  <c r="B87" i="17"/>
  <c r="A87" i="17"/>
  <c r="AA86" i="17"/>
  <c r="Z86" i="17"/>
  <c r="S86" i="17"/>
  <c r="Q86" i="17"/>
  <c r="P86" i="17"/>
  <c r="O86" i="17"/>
  <c r="N86" i="17"/>
  <c r="I86" i="17"/>
  <c r="H86" i="17"/>
  <c r="F86" i="17"/>
  <c r="D86" i="17"/>
  <c r="B86" i="17"/>
  <c r="A86" i="17"/>
  <c r="AA85" i="17"/>
  <c r="Z85" i="17"/>
  <c r="S85" i="17"/>
  <c r="Q85" i="17"/>
  <c r="P85" i="17"/>
  <c r="O85" i="17"/>
  <c r="N85" i="17"/>
  <c r="I85" i="17"/>
  <c r="H85" i="17"/>
  <c r="F85" i="17"/>
  <c r="D85" i="17"/>
  <c r="B85" i="17"/>
  <c r="A85" i="17"/>
  <c r="AA84" i="17"/>
  <c r="Z84" i="17"/>
  <c r="S84" i="17"/>
  <c r="Q84" i="17"/>
  <c r="P84" i="17"/>
  <c r="O84" i="17"/>
  <c r="N84" i="17"/>
  <c r="I84" i="17"/>
  <c r="H84" i="17"/>
  <c r="F84" i="17"/>
  <c r="D84" i="17"/>
  <c r="B84" i="17"/>
  <c r="A84" i="17"/>
  <c r="AA83" i="17"/>
  <c r="Z83" i="17"/>
  <c r="S83" i="17"/>
  <c r="Q83" i="17"/>
  <c r="P83" i="17"/>
  <c r="O83" i="17"/>
  <c r="N83" i="17"/>
  <c r="I83" i="17"/>
  <c r="H83" i="17"/>
  <c r="F83" i="17"/>
  <c r="D83" i="17"/>
  <c r="B83" i="17"/>
  <c r="A83" i="17"/>
  <c r="AA82" i="17"/>
  <c r="Z82" i="17"/>
  <c r="S82" i="17"/>
  <c r="Q82" i="17"/>
  <c r="P82" i="17"/>
  <c r="O82" i="17"/>
  <c r="N82" i="17"/>
  <c r="I82" i="17"/>
  <c r="H82" i="17"/>
  <c r="F82" i="17"/>
  <c r="D82" i="17"/>
  <c r="B82" i="17"/>
  <c r="A82" i="17"/>
  <c r="AA81" i="17"/>
  <c r="Z81" i="17"/>
  <c r="S81" i="17"/>
  <c r="Q81" i="17"/>
  <c r="P81" i="17"/>
  <c r="O81" i="17"/>
  <c r="N81" i="17"/>
  <c r="I81" i="17"/>
  <c r="H81" i="17"/>
  <c r="F81" i="17"/>
  <c r="D81" i="17"/>
  <c r="B81" i="17"/>
  <c r="A81" i="17"/>
  <c r="AA80" i="17"/>
  <c r="Z80" i="17"/>
  <c r="S80" i="17"/>
  <c r="Q80" i="17"/>
  <c r="P80" i="17"/>
  <c r="O80" i="17"/>
  <c r="N80" i="17"/>
  <c r="I80" i="17"/>
  <c r="H80" i="17"/>
  <c r="F80" i="17"/>
  <c r="D80" i="17"/>
  <c r="B80" i="17"/>
  <c r="A80" i="17"/>
  <c r="AA79" i="17"/>
  <c r="Z79" i="17"/>
  <c r="S79" i="17"/>
  <c r="Q79" i="17"/>
  <c r="P79" i="17"/>
  <c r="O79" i="17"/>
  <c r="N79" i="17"/>
  <c r="I79" i="17"/>
  <c r="H79" i="17"/>
  <c r="F79" i="17"/>
  <c r="D79" i="17"/>
  <c r="B79" i="17"/>
  <c r="A79" i="17"/>
  <c r="AA78" i="17"/>
  <c r="Z78" i="17"/>
  <c r="S78" i="17"/>
  <c r="Q78" i="17"/>
  <c r="P78" i="17"/>
  <c r="O78" i="17"/>
  <c r="N78" i="17"/>
  <c r="I78" i="17"/>
  <c r="H78" i="17"/>
  <c r="F78" i="17"/>
  <c r="D78" i="17"/>
  <c r="B78" i="17"/>
  <c r="A78" i="17"/>
  <c r="AA77" i="17"/>
  <c r="Z77" i="17"/>
  <c r="S77" i="17"/>
  <c r="Q77" i="17"/>
  <c r="P77" i="17"/>
  <c r="O77" i="17"/>
  <c r="N77" i="17"/>
  <c r="I77" i="17"/>
  <c r="H77" i="17"/>
  <c r="F77" i="17"/>
  <c r="D77" i="17"/>
  <c r="B77" i="17"/>
  <c r="A77" i="17"/>
  <c r="AA76" i="17"/>
  <c r="Z76" i="17"/>
  <c r="S76" i="17"/>
  <c r="Q76" i="17"/>
  <c r="P76" i="17"/>
  <c r="O76" i="17"/>
  <c r="N76" i="17"/>
  <c r="I76" i="17"/>
  <c r="H76" i="17"/>
  <c r="F76" i="17"/>
  <c r="D76" i="17"/>
  <c r="B76" i="17"/>
  <c r="A76" i="17"/>
  <c r="AA75" i="17"/>
  <c r="Z75" i="17"/>
  <c r="S75" i="17"/>
  <c r="Q75" i="17"/>
  <c r="P75" i="17"/>
  <c r="O75" i="17"/>
  <c r="N75" i="17"/>
  <c r="I75" i="17"/>
  <c r="H75" i="17"/>
  <c r="F75" i="17"/>
  <c r="D75" i="17"/>
  <c r="B75" i="17"/>
  <c r="A75" i="17"/>
  <c r="AA74" i="17"/>
  <c r="Z74" i="17"/>
  <c r="S74" i="17"/>
  <c r="Q74" i="17"/>
  <c r="P74" i="17"/>
  <c r="O74" i="17"/>
  <c r="N74" i="17"/>
  <c r="I74" i="17"/>
  <c r="H74" i="17"/>
  <c r="F74" i="17"/>
  <c r="D74" i="17"/>
  <c r="B74" i="17"/>
  <c r="A74" i="17"/>
  <c r="AA73" i="17"/>
  <c r="Z73" i="17"/>
  <c r="S73" i="17"/>
  <c r="Q73" i="17"/>
  <c r="P73" i="17"/>
  <c r="O73" i="17"/>
  <c r="N73" i="17"/>
  <c r="I73" i="17"/>
  <c r="H73" i="17"/>
  <c r="F73" i="17"/>
  <c r="D73" i="17"/>
  <c r="B73" i="17"/>
  <c r="A73" i="17"/>
  <c r="AA72" i="17"/>
  <c r="Z72" i="17"/>
  <c r="S72" i="17"/>
  <c r="Q72" i="17"/>
  <c r="P72" i="17"/>
  <c r="O72" i="17"/>
  <c r="N72" i="17"/>
  <c r="I72" i="17"/>
  <c r="H72" i="17"/>
  <c r="F72" i="17"/>
  <c r="D72" i="17"/>
  <c r="B72" i="17"/>
  <c r="A72" i="17"/>
  <c r="AA71" i="17"/>
  <c r="Z71" i="17"/>
  <c r="S71" i="17"/>
  <c r="Q71" i="17"/>
  <c r="P71" i="17"/>
  <c r="O71" i="17"/>
  <c r="N71" i="17"/>
  <c r="I71" i="17"/>
  <c r="H71" i="17"/>
  <c r="F71" i="17"/>
  <c r="D71" i="17"/>
  <c r="B71" i="17"/>
  <c r="A71" i="17"/>
  <c r="AA70" i="17"/>
  <c r="Z70" i="17"/>
  <c r="S70" i="17"/>
  <c r="Q70" i="17"/>
  <c r="P70" i="17"/>
  <c r="O70" i="17"/>
  <c r="N70" i="17"/>
  <c r="I70" i="17"/>
  <c r="H70" i="17"/>
  <c r="F70" i="17"/>
  <c r="D70" i="17"/>
  <c r="B70" i="17"/>
  <c r="A70" i="17"/>
  <c r="AA69" i="17"/>
  <c r="Z69" i="17"/>
  <c r="S69" i="17"/>
  <c r="Q69" i="17"/>
  <c r="P69" i="17"/>
  <c r="O69" i="17"/>
  <c r="N69" i="17"/>
  <c r="I69" i="17"/>
  <c r="H69" i="17"/>
  <c r="F69" i="17"/>
  <c r="D69" i="17"/>
  <c r="B69" i="17"/>
  <c r="A69" i="17"/>
  <c r="AA68" i="17"/>
  <c r="Z68" i="17"/>
  <c r="S68" i="17"/>
  <c r="Q68" i="17"/>
  <c r="P68" i="17"/>
  <c r="O68" i="17"/>
  <c r="N68" i="17"/>
  <c r="I68" i="17"/>
  <c r="H68" i="17"/>
  <c r="F68" i="17"/>
  <c r="D68" i="17"/>
  <c r="B68" i="17"/>
  <c r="A68" i="17"/>
  <c r="AA67" i="17"/>
  <c r="Z67" i="17"/>
  <c r="S67" i="17"/>
  <c r="Q67" i="17"/>
  <c r="P67" i="17"/>
  <c r="O67" i="17"/>
  <c r="N67" i="17"/>
  <c r="I67" i="17"/>
  <c r="H67" i="17"/>
  <c r="F67" i="17"/>
  <c r="D67" i="17"/>
  <c r="B67" i="17"/>
  <c r="A67" i="17"/>
  <c r="AA66" i="17"/>
  <c r="Z66" i="17"/>
  <c r="S66" i="17"/>
  <c r="Q66" i="17"/>
  <c r="P66" i="17"/>
  <c r="O66" i="17"/>
  <c r="N66" i="17"/>
  <c r="I66" i="17"/>
  <c r="H66" i="17"/>
  <c r="F66" i="17"/>
  <c r="D66" i="17"/>
  <c r="B66" i="17"/>
  <c r="A66" i="17"/>
  <c r="AA65" i="17"/>
  <c r="Z65" i="17"/>
  <c r="S65" i="17"/>
  <c r="Q65" i="17"/>
  <c r="P65" i="17"/>
  <c r="O65" i="17"/>
  <c r="N65" i="17"/>
  <c r="I65" i="17"/>
  <c r="H65" i="17"/>
  <c r="F65" i="17"/>
  <c r="D65" i="17"/>
  <c r="B65" i="17"/>
  <c r="A65" i="17"/>
  <c r="AA64" i="17"/>
  <c r="Z64" i="17"/>
  <c r="S64" i="17"/>
  <c r="Q64" i="17"/>
  <c r="P64" i="17"/>
  <c r="O64" i="17"/>
  <c r="N64" i="17"/>
  <c r="I64" i="17"/>
  <c r="H64" i="17"/>
  <c r="F64" i="17"/>
  <c r="D64" i="17"/>
  <c r="B64" i="17"/>
  <c r="A64" i="17"/>
  <c r="AA63" i="17"/>
  <c r="Z63" i="17"/>
  <c r="S63" i="17"/>
  <c r="Q63" i="17"/>
  <c r="P63" i="17"/>
  <c r="O63" i="17"/>
  <c r="N63" i="17"/>
  <c r="I63" i="17"/>
  <c r="H63" i="17"/>
  <c r="F63" i="17"/>
  <c r="D63" i="17"/>
  <c r="B63" i="17"/>
  <c r="A63" i="17"/>
  <c r="AA62" i="17"/>
  <c r="Z62" i="17"/>
  <c r="S62" i="17"/>
  <c r="Q62" i="17"/>
  <c r="P62" i="17"/>
  <c r="O62" i="17"/>
  <c r="N62" i="17"/>
  <c r="I62" i="17"/>
  <c r="H62" i="17"/>
  <c r="F62" i="17"/>
  <c r="D62" i="17"/>
  <c r="B62" i="17"/>
  <c r="A62" i="17"/>
  <c r="AA61" i="17"/>
  <c r="Z61" i="17"/>
  <c r="S61" i="17"/>
  <c r="Q61" i="17"/>
  <c r="P61" i="17"/>
  <c r="O61" i="17"/>
  <c r="N61" i="17"/>
  <c r="I61" i="17"/>
  <c r="H61" i="17"/>
  <c r="F61" i="17"/>
  <c r="D61" i="17"/>
  <c r="B61" i="17"/>
  <c r="A61" i="17"/>
  <c r="AA60" i="17"/>
  <c r="Z60" i="17"/>
  <c r="S60" i="17"/>
  <c r="Q60" i="17"/>
  <c r="P60" i="17"/>
  <c r="O60" i="17"/>
  <c r="N60" i="17"/>
  <c r="I60" i="17"/>
  <c r="H60" i="17"/>
  <c r="F60" i="17"/>
  <c r="D60" i="17"/>
  <c r="B60" i="17"/>
  <c r="A60" i="17"/>
  <c r="AA59" i="17"/>
  <c r="Z59" i="17"/>
  <c r="S59" i="17"/>
  <c r="Q59" i="17"/>
  <c r="P59" i="17"/>
  <c r="O59" i="17"/>
  <c r="N59" i="17"/>
  <c r="I59" i="17"/>
  <c r="H59" i="17"/>
  <c r="F59" i="17"/>
  <c r="D59" i="17"/>
  <c r="B59" i="17"/>
  <c r="A59" i="17"/>
  <c r="AA58" i="17"/>
  <c r="Z58" i="17"/>
  <c r="S58" i="17"/>
  <c r="Q58" i="17"/>
  <c r="P58" i="17"/>
  <c r="O58" i="17"/>
  <c r="N58" i="17"/>
  <c r="I58" i="17"/>
  <c r="H58" i="17"/>
  <c r="F58" i="17"/>
  <c r="D58" i="17"/>
  <c r="B58" i="17"/>
  <c r="A58" i="17"/>
  <c r="AA57" i="17"/>
  <c r="Z57" i="17"/>
  <c r="S57" i="17"/>
  <c r="Q57" i="17"/>
  <c r="P57" i="17"/>
  <c r="O57" i="17"/>
  <c r="N57" i="17"/>
  <c r="I57" i="17"/>
  <c r="H57" i="17"/>
  <c r="F57" i="17"/>
  <c r="D57" i="17"/>
  <c r="B57" i="17"/>
  <c r="A57" i="17"/>
  <c r="AA56" i="17"/>
  <c r="Z56" i="17"/>
  <c r="S56" i="17"/>
  <c r="Q56" i="17"/>
  <c r="P56" i="17"/>
  <c r="O56" i="17"/>
  <c r="N56" i="17"/>
  <c r="I56" i="17"/>
  <c r="H56" i="17"/>
  <c r="F56" i="17"/>
  <c r="D56" i="17"/>
  <c r="B56" i="17"/>
  <c r="A56" i="17"/>
  <c r="AA55" i="17"/>
  <c r="Z55" i="17"/>
  <c r="S55" i="17"/>
  <c r="Q55" i="17"/>
  <c r="P55" i="17"/>
  <c r="O55" i="17"/>
  <c r="N55" i="17"/>
  <c r="I55" i="17"/>
  <c r="H55" i="17"/>
  <c r="F55" i="17"/>
  <c r="D55" i="17"/>
  <c r="B55" i="17"/>
  <c r="A55" i="17"/>
  <c r="AA54" i="17"/>
  <c r="Z54" i="17"/>
  <c r="S54" i="17"/>
  <c r="Q54" i="17"/>
  <c r="P54" i="17"/>
  <c r="O54" i="17"/>
  <c r="N54" i="17"/>
  <c r="I54" i="17"/>
  <c r="H54" i="17"/>
  <c r="F54" i="17"/>
  <c r="D54" i="17"/>
  <c r="B54" i="17"/>
  <c r="A54" i="17"/>
  <c r="AA53" i="17"/>
  <c r="Z53" i="17"/>
  <c r="S53" i="17"/>
  <c r="Q53" i="17"/>
  <c r="P53" i="17"/>
  <c r="O53" i="17"/>
  <c r="N53" i="17"/>
  <c r="I53" i="17"/>
  <c r="H53" i="17"/>
  <c r="F53" i="17"/>
  <c r="D53" i="17"/>
  <c r="B53" i="17"/>
  <c r="A53" i="17"/>
  <c r="AA52" i="17"/>
  <c r="Z52" i="17"/>
  <c r="S52" i="17"/>
  <c r="Q52" i="17"/>
  <c r="P52" i="17"/>
  <c r="O52" i="17"/>
  <c r="N52" i="17"/>
  <c r="I52" i="17"/>
  <c r="H52" i="17"/>
  <c r="F52" i="17"/>
  <c r="D52" i="17"/>
  <c r="B52" i="17"/>
  <c r="A52" i="17"/>
  <c r="AA51" i="17"/>
  <c r="Z51" i="17"/>
  <c r="S51" i="17"/>
  <c r="Q51" i="17"/>
  <c r="P51" i="17"/>
  <c r="O51" i="17"/>
  <c r="N51" i="17"/>
  <c r="I51" i="17"/>
  <c r="H51" i="17"/>
  <c r="F51" i="17"/>
  <c r="D51" i="17"/>
  <c r="B51" i="17"/>
  <c r="A51" i="17"/>
  <c r="AA50" i="17"/>
  <c r="Z50" i="17"/>
  <c r="S50" i="17"/>
  <c r="Q50" i="17"/>
  <c r="P50" i="17"/>
  <c r="O50" i="17"/>
  <c r="N50" i="17"/>
  <c r="I50" i="17"/>
  <c r="H50" i="17"/>
  <c r="F50" i="17"/>
  <c r="D50" i="17"/>
  <c r="B50" i="17"/>
  <c r="A50" i="17"/>
  <c r="AA49" i="17"/>
  <c r="Z49" i="17"/>
  <c r="S49" i="17"/>
  <c r="Q49" i="17"/>
  <c r="P49" i="17"/>
  <c r="O49" i="17"/>
  <c r="N49" i="17"/>
  <c r="I49" i="17"/>
  <c r="H49" i="17"/>
  <c r="F49" i="17"/>
  <c r="D49" i="17"/>
  <c r="B49" i="17"/>
  <c r="A49" i="17"/>
  <c r="AA48" i="17"/>
  <c r="Z48" i="17"/>
  <c r="S48" i="17"/>
  <c r="Q48" i="17"/>
  <c r="P48" i="17"/>
  <c r="O48" i="17"/>
  <c r="N48" i="17"/>
  <c r="I48" i="17"/>
  <c r="H48" i="17"/>
  <c r="F48" i="17"/>
  <c r="D48" i="17"/>
  <c r="B48" i="17"/>
  <c r="A48" i="17"/>
  <c r="AA47" i="17"/>
  <c r="Z47" i="17"/>
  <c r="S47" i="17"/>
  <c r="Q47" i="17"/>
  <c r="P47" i="17"/>
  <c r="O47" i="17"/>
  <c r="N47" i="17"/>
  <c r="I47" i="17"/>
  <c r="H47" i="17"/>
  <c r="F47" i="17"/>
  <c r="D47" i="17"/>
  <c r="B47" i="17"/>
  <c r="A47" i="17"/>
  <c r="AA46" i="17"/>
  <c r="Z46" i="17"/>
  <c r="S46" i="17"/>
  <c r="Q46" i="17"/>
  <c r="P46" i="17"/>
  <c r="O46" i="17"/>
  <c r="N46" i="17"/>
  <c r="I46" i="17"/>
  <c r="H46" i="17"/>
  <c r="F46" i="17"/>
  <c r="D46" i="17"/>
  <c r="B46" i="17"/>
  <c r="A46" i="17"/>
  <c r="AA45" i="17"/>
  <c r="Z45" i="17"/>
  <c r="S45" i="17"/>
  <c r="Q45" i="17"/>
  <c r="P45" i="17"/>
  <c r="O45" i="17"/>
  <c r="N45" i="17"/>
  <c r="I45" i="17"/>
  <c r="H45" i="17"/>
  <c r="F45" i="17"/>
  <c r="D45" i="17"/>
  <c r="B45" i="17"/>
  <c r="A45" i="17"/>
  <c r="AA44" i="17"/>
  <c r="Z44" i="17"/>
  <c r="S44" i="17"/>
  <c r="Q44" i="17"/>
  <c r="P44" i="17"/>
  <c r="O44" i="17"/>
  <c r="N44" i="17"/>
  <c r="I44" i="17"/>
  <c r="H44" i="17"/>
  <c r="F44" i="17"/>
  <c r="D44" i="17"/>
  <c r="B44" i="17"/>
  <c r="A44" i="17"/>
  <c r="AA43" i="17"/>
  <c r="Z43" i="17"/>
  <c r="S43" i="17"/>
  <c r="Q43" i="17"/>
  <c r="P43" i="17"/>
  <c r="O43" i="17"/>
  <c r="N43" i="17"/>
  <c r="I43" i="17"/>
  <c r="H43" i="17"/>
  <c r="F43" i="17"/>
  <c r="D43" i="17"/>
  <c r="B43" i="17"/>
  <c r="A43" i="17"/>
  <c r="AA42" i="17"/>
  <c r="Z42" i="17"/>
  <c r="S42" i="17"/>
  <c r="Q42" i="17"/>
  <c r="P42" i="17"/>
  <c r="O42" i="17"/>
  <c r="N42" i="17"/>
  <c r="I42" i="17"/>
  <c r="H42" i="17"/>
  <c r="F42" i="17"/>
  <c r="D42" i="17"/>
  <c r="B42" i="17"/>
  <c r="A42" i="17"/>
  <c r="AA41" i="17"/>
  <c r="Z41" i="17"/>
  <c r="S41" i="17"/>
  <c r="Q41" i="17"/>
  <c r="P41" i="17"/>
  <c r="O41" i="17"/>
  <c r="N41" i="17"/>
  <c r="I41" i="17"/>
  <c r="H41" i="17"/>
  <c r="F41" i="17"/>
  <c r="D41" i="17"/>
  <c r="B41" i="17"/>
  <c r="A41" i="17"/>
  <c r="AA40" i="17"/>
  <c r="Z40" i="17"/>
  <c r="S40" i="17"/>
  <c r="Q40" i="17"/>
  <c r="P40" i="17"/>
  <c r="O40" i="17"/>
  <c r="N40" i="17"/>
  <c r="I40" i="17"/>
  <c r="H40" i="17"/>
  <c r="F40" i="17"/>
  <c r="D40" i="17"/>
  <c r="B40" i="17"/>
  <c r="A40" i="17"/>
  <c r="AA39" i="17"/>
  <c r="Z39" i="17"/>
  <c r="S39" i="17"/>
  <c r="Q39" i="17"/>
  <c r="P39" i="17"/>
  <c r="O39" i="17"/>
  <c r="N39" i="17"/>
  <c r="I39" i="17"/>
  <c r="H39" i="17"/>
  <c r="F39" i="17"/>
  <c r="D39" i="17"/>
  <c r="B39" i="17"/>
  <c r="A39" i="17"/>
  <c r="AA38" i="17"/>
  <c r="Z38" i="17"/>
  <c r="S38" i="17"/>
  <c r="Q38" i="17"/>
  <c r="P38" i="17"/>
  <c r="O38" i="17"/>
  <c r="N38" i="17"/>
  <c r="I38" i="17"/>
  <c r="H38" i="17"/>
  <c r="F38" i="17"/>
  <c r="D38" i="17"/>
  <c r="B38" i="17"/>
  <c r="A38" i="17"/>
  <c r="AA37" i="17"/>
  <c r="Z37" i="17"/>
  <c r="S37" i="17"/>
  <c r="Q37" i="17"/>
  <c r="P37" i="17"/>
  <c r="O37" i="17"/>
  <c r="N37" i="17"/>
  <c r="I37" i="17"/>
  <c r="H37" i="17"/>
  <c r="F37" i="17"/>
  <c r="D37" i="17"/>
  <c r="B37" i="17"/>
  <c r="A37" i="17"/>
  <c r="AA36" i="17"/>
  <c r="Z36" i="17"/>
  <c r="S36" i="17"/>
  <c r="Q36" i="17"/>
  <c r="P36" i="17"/>
  <c r="O36" i="17"/>
  <c r="N36" i="17"/>
  <c r="I36" i="17"/>
  <c r="H36" i="17"/>
  <c r="F36" i="17"/>
  <c r="D36" i="17"/>
  <c r="B36" i="17"/>
  <c r="A36" i="17"/>
  <c r="AA35" i="17"/>
  <c r="Z35" i="17"/>
  <c r="S35" i="17"/>
  <c r="Q35" i="17"/>
  <c r="P35" i="17"/>
  <c r="O35" i="17"/>
  <c r="N35" i="17"/>
  <c r="I35" i="17"/>
  <c r="H35" i="17"/>
  <c r="F35" i="17"/>
  <c r="D35" i="17"/>
  <c r="B35" i="17"/>
  <c r="A35" i="17"/>
  <c r="AA34" i="17"/>
  <c r="Z34" i="17"/>
  <c r="S34" i="17"/>
  <c r="Q34" i="17"/>
  <c r="P34" i="17"/>
  <c r="O34" i="17"/>
  <c r="N34" i="17"/>
  <c r="I34" i="17"/>
  <c r="H34" i="17"/>
  <c r="F34" i="17"/>
  <c r="D34" i="17"/>
  <c r="B34" i="17"/>
  <c r="A34" i="17"/>
  <c r="AA33" i="17"/>
  <c r="Z33" i="17"/>
  <c r="S33" i="17"/>
  <c r="Q33" i="17"/>
  <c r="P33" i="17"/>
  <c r="O33" i="17"/>
  <c r="N33" i="17"/>
  <c r="I33" i="17"/>
  <c r="H33" i="17"/>
  <c r="F33" i="17"/>
  <c r="D33" i="17"/>
  <c r="B33" i="17"/>
  <c r="A33" i="17"/>
  <c r="AA32" i="17"/>
  <c r="Z32" i="17"/>
  <c r="S32" i="17"/>
  <c r="Q32" i="17"/>
  <c r="P32" i="17"/>
  <c r="O32" i="17"/>
  <c r="N32" i="17"/>
  <c r="I32" i="17"/>
  <c r="H32" i="17"/>
  <c r="F32" i="17"/>
  <c r="D32" i="17"/>
  <c r="B32" i="17"/>
  <c r="A32" i="17"/>
  <c r="AA31" i="17"/>
  <c r="Z31" i="17"/>
  <c r="S31" i="17"/>
  <c r="Q31" i="17"/>
  <c r="P31" i="17"/>
  <c r="O31" i="17"/>
  <c r="N31" i="17"/>
  <c r="I31" i="17"/>
  <c r="H31" i="17"/>
  <c r="F31" i="17"/>
  <c r="D31" i="17"/>
  <c r="B31" i="17"/>
  <c r="A31" i="17"/>
  <c r="AA30" i="17"/>
  <c r="Z30" i="17"/>
  <c r="S30" i="17"/>
  <c r="Q30" i="17"/>
  <c r="P30" i="17"/>
  <c r="O30" i="17"/>
  <c r="N30" i="17"/>
  <c r="I30" i="17"/>
  <c r="H30" i="17"/>
  <c r="F30" i="17"/>
  <c r="D30" i="17"/>
  <c r="B30" i="17"/>
  <c r="A30" i="17"/>
  <c r="AA29" i="17"/>
  <c r="Z29" i="17"/>
  <c r="S29" i="17"/>
  <c r="Q29" i="17"/>
  <c r="P29" i="17"/>
  <c r="O29" i="17"/>
  <c r="N29" i="17"/>
  <c r="I29" i="17"/>
  <c r="H29" i="17"/>
  <c r="F29" i="17"/>
  <c r="D29" i="17"/>
  <c r="B29" i="17"/>
  <c r="A29" i="17"/>
  <c r="AA28" i="17"/>
  <c r="Z28" i="17"/>
  <c r="S28" i="17"/>
  <c r="Q28" i="17"/>
  <c r="P28" i="17"/>
  <c r="O28" i="17"/>
  <c r="N28" i="17"/>
  <c r="I28" i="17"/>
  <c r="H28" i="17"/>
  <c r="F28" i="17"/>
  <c r="D28" i="17"/>
  <c r="B28" i="17"/>
  <c r="A28" i="17"/>
  <c r="AA27" i="17"/>
  <c r="Z27" i="17"/>
  <c r="S27" i="17"/>
  <c r="Q27" i="17"/>
  <c r="P27" i="17"/>
  <c r="O27" i="17"/>
  <c r="N27" i="17"/>
  <c r="I27" i="17"/>
  <c r="H27" i="17"/>
  <c r="F27" i="17"/>
  <c r="D27" i="17"/>
  <c r="B27" i="17"/>
  <c r="A27" i="17"/>
  <c r="AA26" i="17"/>
  <c r="Z26" i="17"/>
  <c r="S26" i="17"/>
  <c r="Q26" i="17"/>
  <c r="P26" i="17"/>
  <c r="O26" i="17"/>
  <c r="N26" i="17"/>
  <c r="I26" i="17"/>
  <c r="H26" i="17"/>
  <c r="F26" i="17"/>
  <c r="D26" i="17"/>
  <c r="B26" i="17"/>
  <c r="A26" i="17"/>
  <c r="AA25" i="17"/>
  <c r="Z25" i="17"/>
  <c r="S25" i="17"/>
  <c r="Q25" i="17"/>
  <c r="P25" i="17"/>
  <c r="O25" i="17"/>
  <c r="N25" i="17"/>
  <c r="I25" i="17"/>
  <c r="H25" i="17"/>
  <c r="F25" i="17"/>
  <c r="D25" i="17"/>
  <c r="B25" i="17"/>
  <c r="A25" i="17"/>
  <c r="AA24" i="17"/>
  <c r="Z24" i="17"/>
  <c r="S24" i="17"/>
  <c r="Q24" i="17"/>
  <c r="P24" i="17"/>
  <c r="O24" i="17"/>
  <c r="N24" i="17"/>
  <c r="I24" i="17"/>
  <c r="H24" i="17"/>
  <c r="F24" i="17"/>
  <c r="D24" i="17"/>
  <c r="B24" i="17"/>
  <c r="A24" i="17"/>
  <c r="AA23" i="17"/>
  <c r="Z23" i="17"/>
  <c r="S23" i="17"/>
  <c r="Q23" i="17"/>
  <c r="P23" i="17"/>
  <c r="O23" i="17"/>
  <c r="N23" i="17"/>
  <c r="I23" i="17"/>
  <c r="H23" i="17"/>
  <c r="F23" i="17"/>
  <c r="D23" i="17"/>
  <c r="B23" i="17"/>
  <c r="A23" i="17"/>
  <c r="AA22" i="17"/>
  <c r="Z22" i="17"/>
  <c r="S22" i="17"/>
  <c r="Q22" i="17"/>
  <c r="P22" i="17"/>
  <c r="O22" i="17"/>
  <c r="N22" i="17"/>
  <c r="I22" i="17"/>
  <c r="H22" i="17"/>
  <c r="F22" i="17"/>
  <c r="D22" i="17"/>
  <c r="B22" i="17"/>
  <c r="A22" i="17"/>
  <c r="AA21" i="17"/>
  <c r="Z21" i="17"/>
  <c r="S21" i="17"/>
  <c r="Q21" i="17"/>
  <c r="P21" i="17"/>
  <c r="O21" i="17"/>
  <c r="N21" i="17"/>
  <c r="I21" i="17"/>
  <c r="H21" i="17"/>
  <c r="F21" i="17"/>
  <c r="D21" i="17"/>
  <c r="B21" i="17"/>
  <c r="A21" i="17"/>
  <c r="AA20" i="17"/>
  <c r="Z20" i="17"/>
  <c r="S20" i="17"/>
  <c r="Q20" i="17"/>
  <c r="P20" i="17"/>
  <c r="O20" i="17"/>
  <c r="N20" i="17"/>
  <c r="I20" i="17"/>
  <c r="H20" i="17"/>
  <c r="F20" i="17"/>
  <c r="D20" i="17"/>
  <c r="B20" i="17"/>
  <c r="A20" i="17"/>
  <c r="AA19" i="17"/>
  <c r="Z19" i="17"/>
  <c r="S19" i="17"/>
  <c r="Q19" i="17"/>
  <c r="P19" i="17"/>
  <c r="O19" i="17"/>
  <c r="N19" i="17"/>
  <c r="I19" i="17"/>
  <c r="H19" i="17"/>
  <c r="F19" i="17"/>
  <c r="D19" i="17"/>
  <c r="B19" i="17"/>
  <c r="A19" i="17"/>
  <c r="AA18" i="17"/>
  <c r="Z18" i="17"/>
  <c r="S18" i="17"/>
  <c r="Q18" i="17"/>
  <c r="P18" i="17"/>
  <c r="O18" i="17"/>
  <c r="N18" i="17"/>
  <c r="I18" i="17"/>
  <c r="H18" i="17"/>
  <c r="F18" i="17"/>
  <c r="D18" i="17"/>
  <c r="B18" i="17"/>
  <c r="A18" i="17"/>
  <c r="AA17" i="17"/>
  <c r="Z17" i="17"/>
  <c r="S17" i="17"/>
  <c r="Q17" i="17"/>
  <c r="P17" i="17"/>
  <c r="O17" i="17"/>
  <c r="N17" i="17"/>
  <c r="I17" i="17"/>
  <c r="H17" i="17"/>
  <c r="F17" i="17"/>
  <c r="D17" i="17"/>
  <c r="B17" i="17"/>
  <c r="A17" i="17"/>
  <c r="AA16" i="17"/>
  <c r="Z16" i="17"/>
  <c r="S16" i="17"/>
  <c r="Q16" i="17"/>
  <c r="P16" i="17"/>
  <c r="O16" i="17"/>
  <c r="N16" i="17"/>
  <c r="I16" i="17"/>
  <c r="H16" i="17"/>
  <c r="F16" i="17"/>
  <c r="D16" i="17"/>
  <c r="B16" i="17"/>
  <c r="A16" i="17"/>
  <c r="AA15" i="17"/>
  <c r="Z15" i="17"/>
  <c r="S15" i="17"/>
  <c r="Q15" i="17"/>
  <c r="P15" i="17"/>
  <c r="O15" i="17"/>
  <c r="N15" i="17"/>
  <c r="I15" i="17"/>
  <c r="H15" i="17"/>
  <c r="F15" i="17"/>
  <c r="D15" i="17"/>
  <c r="B15" i="17"/>
  <c r="A15" i="17"/>
  <c r="AA14" i="17"/>
  <c r="Z14" i="17"/>
  <c r="S14" i="17"/>
  <c r="Q14" i="17"/>
  <c r="P14" i="17"/>
  <c r="O14" i="17"/>
  <c r="N14" i="17"/>
  <c r="I14" i="17"/>
  <c r="H14" i="17"/>
  <c r="F14" i="17"/>
  <c r="D14" i="17"/>
  <c r="B14" i="17"/>
  <c r="A14" i="17"/>
  <c r="AA13" i="17"/>
  <c r="Z13" i="17"/>
  <c r="S13" i="17"/>
  <c r="Q13" i="17"/>
  <c r="P13" i="17"/>
  <c r="O13" i="17"/>
  <c r="N13" i="17"/>
  <c r="I13" i="17"/>
  <c r="H13" i="17"/>
  <c r="F13" i="17"/>
  <c r="D13" i="17"/>
  <c r="B13" i="17"/>
  <c r="A13" i="17"/>
  <c r="AA12" i="17"/>
  <c r="Z12" i="17"/>
  <c r="S12" i="17"/>
  <c r="Q12" i="17"/>
  <c r="P12" i="17"/>
  <c r="O12" i="17"/>
  <c r="N12" i="17"/>
  <c r="I12" i="17"/>
  <c r="H12" i="17"/>
  <c r="F12" i="17"/>
  <c r="D12" i="17"/>
  <c r="B12" i="17"/>
  <c r="A12" i="17"/>
  <c r="AA11" i="17"/>
  <c r="Z11" i="17"/>
  <c r="S11" i="17"/>
  <c r="Q11" i="17"/>
  <c r="P11" i="17"/>
  <c r="O11" i="17"/>
  <c r="N11" i="17"/>
  <c r="I11" i="17"/>
  <c r="H11" i="17"/>
  <c r="F11" i="17"/>
  <c r="D11" i="17"/>
  <c r="B11" i="17"/>
  <c r="A11" i="17"/>
  <c r="AA10" i="17"/>
  <c r="Z10" i="17"/>
  <c r="S10" i="17"/>
  <c r="Q10" i="17"/>
  <c r="P10" i="17"/>
  <c r="O10" i="17"/>
  <c r="N10" i="17"/>
  <c r="I10" i="17"/>
  <c r="H10" i="17"/>
  <c r="F10" i="17"/>
  <c r="D10" i="17"/>
  <c r="B10" i="17"/>
  <c r="A10" i="17"/>
  <c r="AA9" i="17"/>
  <c r="Z9" i="17"/>
  <c r="S9" i="17"/>
  <c r="Q9" i="17"/>
  <c r="P9" i="17"/>
  <c r="O9" i="17"/>
  <c r="N9" i="17"/>
  <c r="I9" i="17"/>
  <c r="H9" i="17"/>
  <c r="F9" i="17"/>
  <c r="D9" i="17"/>
  <c r="B9" i="17"/>
  <c r="A9" i="17"/>
  <c r="AA8" i="17"/>
  <c r="Z8" i="17"/>
  <c r="S8" i="17"/>
  <c r="Q8" i="17"/>
  <c r="P8" i="17"/>
  <c r="O8" i="17"/>
  <c r="N8" i="17"/>
  <c r="I8" i="17"/>
  <c r="H8" i="17"/>
  <c r="F8" i="17"/>
  <c r="D8" i="17"/>
  <c r="B8" i="17"/>
  <c r="A8" i="17"/>
  <c r="AA7" i="17"/>
  <c r="Z7" i="17"/>
  <c r="S7" i="17"/>
  <c r="Q7" i="17"/>
  <c r="P7" i="17"/>
  <c r="O7" i="17"/>
  <c r="N7" i="17"/>
  <c r="I7" i="17"/>
  <c r="H7" i="17"/>
  <c r="F7" i="17"/>
  <c r="D7" i="17"/>
  <c r="B7" i="17"/>
  <c r="A7" i="17"/>
  <c r="AA6" i="17"/>
  <c r="Z6" i="17"/>
  <c r="S6" i="17"/>
  <c r="Q6" i="17"/>
  <c r="P6" i="17"/>
  <c r="O6" i="17"/>
  <c r="N6" i="17"/>
  <c r="I6" i="17"/>
  <c r="H6" i="17"/>
  <c r="F6" i="17"/>
  <c r="D6" i="17"/>
  <c r="B6" i="17"/>
  <c r="A6" i="17"/>
  <c r="AA5" i="17"/>
  <c r="Z5" i="17"/>
  <c r="S5" i="17"/>
  <c r="Q5" i="17"/>
  <c r="P5" i="17"/>
  <c r="O5" i="17"/>
  <c r="N5" i="17"/>
  <c r="I5" i="17"/>
  <c r="H5" i="17"/>
  <c r="F5" i="17"/>
  <c r="D5" i="17"/>
  <c r="B5" i="17"/>
  <c r="A5" i="17"/>
  <c r="S4" i="17"/>
  <c r="Q4" i="17"/>
  <c r="P4" i="17"/>
  <c r="O4" i="17"/>
  <c r="N4" i="17"/>
  <c r="I4" i="17"/>
  <c r="H4" i="17"/>
  <c r="F4" i="17"/>
  <c r="D4" i="17"/>
  <c r="B4" i="17"/>
  <c r="A4" i="17"/>
  <c r="S3" i="17"/>
  <c r="Q3" i="17"/>
  <c r="P3" i="17"/>
  <c r="O3" i="17"/>
  <c r="N3" i="17"/>
  <c r="I3" i="17"/>
  <c r="H3" i="17"/>
  <c r="F3" i="17"/>
  <c r="D3" i="17"/>
  <c r="B3" i="17"/>
  <c r="A3" i="17"/>
  <c r="E1" i="17"/>
  <c r="M501" i="4"/>
  <c r="L501" i="4"/>
  <c r="K501" i="4"/>
  <c r="F501" i="4"/>
  <c r="D501" i="4"/>
  <c r="C501" i="4"/>
  <c r="B501" i="4"/>
  <c r="A501" i="4"/>
  <c r="M500" i="4"/>
  <c r="L500" i="4"/>
  <c r="K500" i="4"/>
  <c r="F500" i="4"/>
  <c r="D500" i="4"/>
  <c r="C500" i="4"/>
  <c r="B500" i="4"/>
  <c r="A500" i="4"/>
  <c r="M499" i="4"/>
  <c r="L499" i="4"/>
  <c r="K499" i="4"/>
  <c r="F499" i="4"/>
  <c r="D499" i="4"/>
  <c r="C499" i="4"/>
  <c r="B499" i="4"/>
  <c r="A499" i="4"/>
  <c r="M498" i="4"/>
  <c r="L498" i="4"/>
  <c r="K498" i="4"/>
  <c r="F498" i="4"/>
  <c r="D498" i="4"/>
  <c r="C498" i="4"/>
  <c r="B498" i="4"/>
  <c r="A498" i="4"/>
  <c r="M497" i="4"/>
  <c r="L497" i="4"/>
  <c r="K497" i="4"/>
  <c r="F497" i="4"/>
  <c r="D497" i="4"/>
  <c r="C497" i="4"/>
  <c r="B497" i="4"/>
  <c r="A497" i="4"/>
  <c r="M496" i="4"/>
  <c r="L496" i="4"/>
  <c r="K496" i="4"/>
  <c r="F496" i="4"/>
  <c r="D496" i="4"/>
  <c r="C496" i="4"/>
  <c r="B496" i="4"/>
  <c r="A496" i="4"/>
  <c r="M495" i="4"/>
  <c r="L495" i="4"/>
  <c r="K495" i="4"/>
  <c r="F495" i="4"/>
  <c r="D495" i="4"/>
  <c r="C495" i="4"/>
  <c r="B495" i="4"/>
  <c r="A495" i="4"/>
  <c r="M494" i="4"/>
  <c r="L494" i="4"/>
  <c r="K494" i="4"/>
  <c r="F494" i="4"/>
  <c r="D494" i="4"/>
  <c r="C494" i="4"/>
  <c r="B494" i="4"/>
  <c r="A494" i="4"/>
  <c r="M493" i="4"/>
  <c r="L493" i="4"/>
  <c r="K493" i="4"/>
  <c r="F493" i="4"/>
  <c r="D493" i="4"/>
  <c r="C493" i="4"/>
  <c r="B493" i="4"/>
  <c r="A493" i="4"/>
  <c r="M492" i="4"/>
  <c r="L492" i="4"/>
  <c r="K492" i="4"/>
  <c r="F492" i="4"/>
  <c r="D492" i="4"/>
  <c r="C492" i="4"/>
  <c r="B492" i="4"/>
  <c r="A492" i="4"/>
  <c r="M491" i="4"/>
  <c r="L491" i="4"/>
  <c r="K491" i="4"/>
  <c r="F491" i="4"/>
  <c r="D491" i="4"/>
  <c r="C491" i="4"/>
  <c r="B491" i="4"/>
  <c r="A491" i="4"/>
  <c r="M490" i="4"/>
  <c r="L490" i="4"/>
  <c r="K490" i="4"/>
  <c r="F490" i="4"/>
  <c r="D490" i="4"/>
  <c r="C490" i="4"/>
  <c r="B490" i="4"/>
  <c r="A490" i="4"/>
  <c r="M489" i="4"/>
  <c r="L489" i="4"/>
  <c r="K489" i="4"/>
  <c r="F489" i="4"/>
  <c r="D489" i="4"/>
  <c r="C489" i="4"/>
  <c r="B489" i="4"/>
  <c r="A489" i="4"/>
  <c r="M488" i="4"/>
  <c r="L488" i="4"/>
  <c r="K488" i="4"/>
  <c r="F488" i="4"/>
  <c r="D488" i="4"/>
  <c r="C488" i="4"/>
  <c r="B488" i="4"/>
  <c r="A488" i="4"/>
  <c r="M487" i="4"/>
  <c r="L487" i="4"/>
  <c r="K487" i="4"/>
  <c r="F487" i="4"/>
  <c r="D487" i="4"/>
  <c r="C487" i="4"/>
  <c r="B487" i="4"/>
  <c r="A487" i="4"/>
  <c r="M486" i="4"/>
  <c r="L486" i="4"/>
  <c r="K486" i="4"/>
  <c r="F486" i="4"/>
  <c r="D486" i="4"/>
  <c r="C486" i="4"/>
  <c r="B486" i="4"/>
  <c r="A486" i="4"/>
  <c r="M485" i="4"/>
  <c r="L485" i="4"/>
  <c r="K485" i="4"/>
  <c r="F485" i="4"/>
  <c r="D485" i="4"/>
  <c r="C485" i="4"/>
  <c r="B485" i="4"/>
  <c r="A485" i="4"/>
  <c r="M484" i="4"/>
  <c r="L484" i="4"/>
  <c r="K484" i="4"/>
  <c r="F484" i="4"/>
  <c r="D484" i="4"/>
  <c r="C484" i="4"/>
  <c r="B484" i="4"/>
  <c r="A484" i="4"/>
  <c r="M483" i="4"/>
  <c r="L483" i="4"/>
  <c r="K483" i="4"/>
  <c r="F483" i="4"/>
  <c r="D483" i="4"/>
  <c r="C483" i="4"/>
  <c r="B483" i="4"/>
  <c r="A483" i="4"/>
  <c r="M482" i="4"/>
  <c r="L482" i="4"/>
  <c r="K482" i="4"/>
  <c r="F482" i="4"/>
  <c r="D482" i="4"/>
  <c r="C482" i="4"/>
  <c r="B482" i="4"/>
  <c r="A482" i="4"/>
  <c r="M481" i="4"/>
  <c r="L481" i="4"/>
  <c r="K481" i="4"/>
  <c r="F481" i="4"/>
  <c r="D481" i="4"/>
  <c r="C481" i="4"/>
  <c r="B481" i="4"/>
  <c r="A481" i="4"/>
  <c r="M480" i="4"/>
  <c r="L480" i="4"/>
  <c r="K480" i="4"/>
  <c r="F480" i="4"/>
  <c r="D480" i="4"/>
  <c r="C480" i="4"/>
  <c r="B480" i="4"/>
  <c r="A480" i="4"/>
  <c r="M479" i="4"/>
  <c r="L479" i="4"/>
  <c r="K479" i="4"/>
  <c r="F479" i="4"/>
  <c r="D479" i="4"/>
  <c r="C479" i="4"/>
  <c r="B479" i="4"/>
  <c r="A479" i="4"/>
  <c r="M478" i="4"/>
  <c r="L478" i="4"/>
  <c r="K478" i="4"/>
  <c r="F478" i="4"/>
  <c r="D478" i="4"/>
  <c r="C478" i="4"/>
  <c r="B478" i="4"/>
  <c r="A478" i="4"/>
  <c r="M477" i="4"/>
  <c r="L477" i="4"/>
  <c r="K477" i="4"/>
  <c r="F477" i="4"/>
  <c r="D477" i="4"/>
  <c r="C477" i="4"/>
  <c r="B477" i="4"/>
  <c r="A477" i="4"/>
  <c r="M476" i="4"/>
  <c r="L476" i="4"/>
  <c r="K476" i="4"/>
  <c r="F476" i="4"/>
  <c r="D476" i="4"/>
  <c r="C476" i="4"/>
  <c r="B476" i="4"/>
  <c r="A476" i="4"/>
  <c r="M475" i="4"/>
  <c r="L475" i="4"/>
  <c r="K475" i="4"/>
  <c r="F475" i="4"/>
  <c r="D475" i="4"/>
  <c r="C475" i="4"/>
  <c r="B475" i="4"/>
  <c r="A475" i="4"/>
  <c r="M474" i="4"/>
  <c r="L474" i="4"/>
  <c r="K474" i="4"/>
  <c r="F474" i="4"/>
  <c r="D474" i="4"/>
  <c r="C474" i="4"/>
  <c r="B474" i="4"/>
  <c r="A474" i="4"/>
  <c r="M473" i="4"/>
  <c r="L473" i="4"/>
  <c r="K473" i="4"/>
  <c r="F473" i="4"/>
  <c r="D473" i="4"/>
  <c r="C473" i="4"/>
  <c r="B473" i="4"/>
  <c r="A473" i="4"/>
  <c r="M472" i="4"/>
  <c r="L472" i="4"/>
  <c r="K472" i="4"/>
  <c r="F472" i="4"/>
  <c r="D472" i="4"/>
  <c r="C472" i="4"/>
  <c r="B472" i="4"/>
  <c r="A472" i="4"/>
  <c r="M471" i="4"/>
  <c r="L471" i="4"/>
  <c r="K471" i="4"/>
  <c r="F471" i="4"/>
  <c r="D471" i="4"/>
  <c r="C471" i="4"/>
  <c r="B471" i="4"/>
  <c r="A471" i="4"/>
  <c r="M470" i="4"/>
  <c r="L470" i="4"/>
  <c r="K470" i="4"/>
  <c r="F470" i="4"/>
  <c r="D470" i="4"/>
  <c r="C470" i="4"/>
  <c r="B470" i="4"/>
  <c r="A470" i="4"/>
  <c r="M469" i="4"/>
  <c r="L469" i="4"/>
  <c r="K469" i="4"/>
  <c r="F469" i="4"/>
  <c r="D469" i="4"/>
  <c r="C469" i="4"/>
  <c r="B469" i="4"/>
  <c r="A469" i="4"/>
  <c r="M468" i="4"/>
  <c r="L468" i="4"/>
  <c r="K468" i="4"/>
  <c r="F468" i="4"/>
  <c r="D468" i="4"/>
  <c r="C468" i="4"/>
  <c r="B468" i="4"/>
  <c r="A468" i="4"/>
  <c r="M467" i="4"/>
  <c r="L467" i="4"/>
  <c r="K467" i="4"/>
  <c r="F467" i="4"/>
  <c r="D467" i="4"/>
  <c r="C467" i="4"/>
  <c r="B467" i="4"/>
  <c r="A467" i="4"/>
  <c r="M466" i="4"/>
  <c r="L466" i="4"/>
  <c r="K466" i="4"/>
  <c r="F466" i="4"/>
  <c r="D466" i="4"/>
  <c r="C466" i="4"/>
  <c r="B466" i="4"/>
  <c r="A466" i="4"/>
  <c r="M465" i="4"/>
  <c r="L465" i="4"/>
  <c r="K465" i="4"/>
  <c r="F465" i="4"/>
  <c r="D465" i="4"/>
  <c r="C465" i="4"/>
  <c r="B465" i="4"/>
  <c r="A465" i="4"/>
  <c r="M464" i="4"/>
  <c r="L464" i="4"/>
  <c r="K464" i="4"/>
  <c r="F464" i="4"/>
  <c r="D464" i="4"/>
  <c r="C464" i="4"/>
  <c r="B464" i="4"/>
  <c r="A464" i="4"/>
  <c r="M463" i="4"/>
  <c r="L463" i="4"/>
  <c r="K463" i="4"/>
  <c r="F463" i="4"/>
  <c r="D463" i="4"/>
  <c r="C463" i="4"/>
  <c r="B463" i="4"/>
  <c r="A463" i="4"/>
  <c r="M462" i="4"/>
  <c r="L462" i="4"/>
  <c r="K462" i="4"/>
  <c r="F462" i="4"/>
  <c r="D462" i="4"/>
  <c r="C462" i="4"/>
  <c r="B462" i="4"/>
  <c r="A462" i="4"/>
  <c r="M461" i="4"/>
  <c r="L461" i="4"/>
  <c r="K461" i="4"/>
  <c r="F461" i="4"/>
  <c r="D461" i="4"/>
  <c r="C461" i="4"/>
  <c r="B461" i="4"/>
  <c r="A461" i="4"/>
  <c r="M460" i="4"/>
  <c r="L460" i="4"/>
  <c r="K460" i="4"/>
  <c r="F460" i="4"/>
  <c r="D460" i="4"/>
  <c r="C460" i="4"/>
  <c r="B460" i="4"/>
  <c r="A460" i="4"/>
  <c r="M459" i="4"/>
  <c r="L459" i="4"/>
  <c r="K459" i="4"/>
  <c r="F459" i="4"/>
  <c r="D459" i="4"/>
  <c r="C459" i="4"/>
  <c r="B459" i="4"/>
  <c r="A459" i="4"/>
  <c r="M458" i="4"/>
  <c r="L458" i="4"/>
  <c r="K458" i="4"/>
  <c r="F458" i="4"/>
  <c r="D458" i="4"/>
  <c r="C458" i="4"/>
  <c r="B458" i="4"/>
  <c r="A458" i="4"/>
  <c r="M457" i="4"/>
  <c r="L457" i="4"/>
  <c r="K457" i="4"/>
  <c r="F457" i="4"/>
  <c r="D457" i="4"/>
  <c r="C457" i="4"/>
  <c r="B457" i="4"/>
  <c r="A457" i="4"/>
  <c r="M456" i="4"/>
  <c r="L456" i="4"/>
  <c r="K456" i="4"/>
  <c r="F456" i="4"/>
  <c r="D456" i="4"/>
  <c r="C456" i="4"/>
  <c r="B456" i="4"/>
  <c r="A456" i="4"/>
  <c r="M455" i="4"/>
  <c r="L455" i="4"/>
  <c r="K455" i="4"/>
  <c r="F455" i="4"/>
  <c r="D455" i="4"/>
  <c r="C455" i="4"/>
  <c r="B455" i="4"/>
  <c r="A455" i="4"/>
  <c r="M454" i="4"/>
  <c r="L454" i="4"/>
  <c r="K454" i="4"/>
  <c r="F454" i="4"/>
  <c r="D454" i="4"/>
  <c r="C454" i="4"/>
  <c r="B454" i="4"/>
  <c r="A454" i="4"/>
  <c r="M453" i="4"/>
  <c r="L453" i="4"/>
  <c r="K453" i="4"/>
  <c r="F453" i="4"/>
  <c r="D453" i="4"/>
  <c r="C453" i="4"/>
  <c r="B453" i="4"/>
  <c r="A453" i="4"/>
  <c r="M452" i="4"/>
  <c r="L452" i="4"/>
  <c r="K452" i="4"/>
  <c r="F452" i="4"/>
  <c r="D452" i="4"/>
  <c r="C452" i="4"/>
  <c r="B452" i="4"/>
  <c r="A452" i="4"/>
  <c r="M451" i="4"/>
  <c r="L451" i="4"/>
  <c r="K451" i="4"/>
  <c r="F451" i="4"/>
  <c r="D451" i="4"/>
  <c r="C451" i="4"/>
  <c r="B451" i="4"/>
  <c r="A451" i="4"/>
  <c r="M450" i="4"/>
  <c r="L450" i="4"/>
  <c r="K450" i="4"/>
  <c r="F450" i="4"/>
  <c r="D450" i="4"/>
  <c r="C450" i="4"/>
  <c r="B450" i="4"/>
  <c r="A450" i="4"/>
  <c r="M449" i="4"/>
  <c r="L449" i="4"/>
  <c r="K449" i="4"/>
  <c r="F449" i="4"/>
  <c r="D449" i="4"/>
  <c r="C449" i="4"/>
  <c r="B449" i="4"/>
  <c r="A449" i="4"/>
  <c r="M448" i="4"/>
  <c r="L448" i="4"/>
  <c r="K448" i="4"/>
  <c r="F448" i="4"/>
  <c r="D448" i="4"/>
  <c r="C448" i="4"/>
  <c r="B448" i="4"/>
  <c r="A448" i="4"/>
  <c r="M447" i="4"/>
  <c r="L447" i="4"/>
  <c r="K447" i="4"/>
  <c r="F447" i="4"/>
  <c r="D447" i="4"/>
  <c r="C447" i="4"/>
  <c r="B447" i="4"/>
  <c r="A447" i="4"/>
  <c r="M446" i="4"/>
  <c r="L446" i="4"/>
  <c r="K446" i="4"/>
  <c r="F446" i="4"/>
  <c r="D446" i="4"/>
  <c r="C446" i="4"/>
  <c r="B446" i="4"/>
  <c r="A446" i="4"/>
  <c r="M445" i="4"/>
  <c r="L445" i="4"/>
  <c r="K445" i="4"/>
  <c r="F445" i="4"/>
  <c r="D445" i="4"/>
  <c r="C445" i="4"/>
  <c r="B445" i="4"/>
  <c r="A445" i="4"/>
  <c r="M444" i="4"/>
  <c r="L444" i="4"/>
  <c r="K444" i="4"/>
  <c r="F444" i="4"/>
  <c r="D444" i="4"/>
  <c r="C444" i="4"/>
  <c r="B444" i="4"/>
  <c r="A444" i="4"/>
  <c r="M443" i="4"/>
  <c r="L443" i="4"/>
  <c r="K443" i="4"/>
  <c r="F443" i="4"/>
  <c r="D443" i="4"/>
  <c r="C443" i="4"/>
  <c r="B443" i="4"/>
  <c r="A443" i="4"/>
  <c r="M442" i="4"/>
  <c r="L442" i="4"/>
  <c r="K442" i="4"/>
  <c r="F442" i="4"/>
  <c r="D442" i="4"/>
  <c r="C442" i="4"/>
  <c r="B442" i="4"/>
  <c r="A442" i="4"/>
  <c r="M441" i="4"/>
  <c r="L441" i="4"/>
  <c r="K441" i="4"/>
  <c r="F441" i="4"/>
  <c r="D441" i="4"/>
  <c r="C441" i="4"/>
  <c r="B441" i="4"/>
  <c r="A441" i="4"/>
  <c r="M440" i="4"/>
  <c r="L440" i="4"/>
  <c r="K440" i="4"/>
  <c r="F440" i="4"/>
  <c r="D440" i="4"/>
  <c r="C440" i="4"/>
  <c r="B440" i="4"/>
  <c r="A440" i="4"/>
  <c r="M439" i="4"/>
  <c r="L439" i="4"/>
  <c r="K439" i="4"/>
  <c r="F439" i="4"/>
  <c r="D439" i="4"/>
  <c r="C439" i="4"/>
  <c r="B439" i="4"/>
  <c r="A439" i="4"/>
  <c r="M438" i="4"/>
  <c r="L438" i="4"/>
  <c r="K438" i="4"/>
  <c r="F438" i="4"/>
  <c r="D438" i="4"/>
  <c r="C438" i="4"/>
  <c r="B438" i="4"/>
  <c r="A438" i="4"/>
  <c r="M437" i="4"/>
  <c r="L437" i="4"/>
  <c r="K437" i="4"/>
  <c r="F437" i="4"/>
  <c r="D437" i="4"/>
  <c r="C437" i="4"/>
  <c r="B437" i="4"/>
  <c r="A437" i="4"/>
  <c r="M436" i="4"/>
  <c r="L436" i="4"/>
  <c r="K436" i="4"/>
  <c r="F436" i="4"/>
  <c r="D436" i="4"/>
  <c r="C436" i="4"/>
  <c r="B436" i="4"/>
  <c r="A436" i="4"/>
  <c r="M435" i="4"/>
  <c r="L435" i="4"/>
  <c r="K435" i="4"/>
  <c r="F435" i="4"/>
  <c r="D435" i="4"/>
  <c r="C435" i="4"/>
  <c r="B435" i="4"/>
  <c r="A435" i="4"/>
  <c r="M434" i="4"/>
  <c r="L434" i="4"/>
  <c r="K434" i="4"/>
  <c r="F434" i="4"/>
  <c r="D434" i="4"/>
  <c r="C434" i="4"/>
  <c r="B434" i="4"/>
  <c r="A434" i="4"/>
  <c r="M433" i="4"/>
  <c r="L433" i="4"/>
  <c r="K433" i="4"/>
  <c r="F433" i="4"/>
  <c r="D433" i="4"/>
  <c r="C433" i="4"/>
  <c r="B433" i="4"/>
  <c r="A433" i="4"/>
  <c r="M432" i="4"/>
  <c r="L432" i="4"/>
  <c r="K432" i="4"/>
  <c r="F432" i="4"/>
  <c r="D432" i="4"/>
  <c r="C432" i="4"/>
  <c r="B432" i="4"/>
  <c r="A432" i="4"/>
  <c r="M431" i="4"/>
  <c r="L431" i="4"/>
  <c r="K431" i="4"/>
  <c r="F431" i="4"/>
  <c r="D431" i="4"/>
  <c r="C431" i="4"/>
  <c r="B431" i="4"/>
  <c r="A431" i="4"/>
  <c r="M430" i="4"/>
  <c r="L430" i="4"/>
  <c r="K430" i="4"/>
  <c r="F430" i="4"/>
  <c r="D430" i="4"/>
  <c r="C430" i="4"/>
  <c r="B430" i="4"/>
  <c r="A430" i="4"/>
  <c r="M429" i="4"/>
  <c r="L429" i="4"/>
  <c r="K429" i="4"/>
  <c r="F429" i="4"/>
  <c r="D429" i="4"/>
  <c r="C429" i="4"/>
  <c r="B429" i="4"/>
  <c r="A429" i="4"/>
  <c r="M428" i="4"/>
  <c r="L428" i="4"/>
  <c r="K428" i="4"/>
  <c r="F428" i="4"/>
  <c r="D428" i="4"/>
  <c r="C428" i="4"/>
  <c r="B428" i="4"/>
  <c r="A428" i="4"/>
  <c r="M427" i="4"/>
  <c r="L427" i="4"/>
  <c r="K427" i="4"/>
  <c r="F427" i="4"/>
  <c r="D427" i="4"/>
  <c r="C427" i="4"/>
  <c r="B427" i="4"/>
  <c r="A427" i="4"/>
  <c r="M426" i="4"/>
  <c r="L426" i="4"/>
  <c r="K426" i="4"/>
  <c r="F426" i="4"/>
  <c r="D426" i="4"/>
  <c r="C426" i="4"/>
  <c r="B426" i="4"/>
  <c r="A426" i="4"/>
  <c r="M425" i="4"/>
  <c r="L425" i="4"/>
  <c r="K425" i="4"/>
  <c r="F425" i="4"/>
  <c r="D425" i="4"/>
  <c r="C425" i="4"/>
  <c r="B425" i="4"/>
  <c r="A425" i="4"/>
  <c r="M424" i="4"/>
  <c r="L424" i="4"/>
  <c r="K424" i="4"/>
  <c r="F424" i="4"/>
  <c r="D424" i="4"/>
  <c r="C424" i="4"/>
  <c r="B424" i="4"/>
  <c r="A424" i="4"/>
  <c r="M423" i="4"/>
  <c r="L423" i="4"/>
  <c r="K423" i="4"/>
  <c r="F423" i="4"/>
  <c r="D423" i="4"/>
  <c r="C423" i="4"/>
  <c r="B423" i="4"/>
  <c r="A423" i="4"/>
  <c r="M422" i="4"/>
  <c r="L422" i="4"/>
  <c r="K422" i="4"/>
  <c r="F422" i="4"/>
  <c r="D422" i="4"/>
  <c r="C422" i="4"/>
  <c r="B422" i="4"/>
  <c r="A422" i="4"/>
  <c r="M421" i="4"/>
  <c r="L421" i="4"/>
  <c r="K421" i="4"/>
  <c r="F421" i="4"/>
  <c r="D421" i="4"/>
  <c r="C421" i="4"/>
  <c r="B421" i="4"/>
  <c r="A421" i="4"/>
  <c r="M420" i="4"/>
  <c r="L420" i="4"/>
  <c r="K420" i="4"/>
  <c r="F420" i="4"/>
  <c r="D420" i="4"/>
  <c r="C420" i="4"/>
  <c r="B420" i="4"/>
  <c r="A420" i="4"/>
  <c r="M419" i="4"/>
  <c r="L419" i="4"/>
  <c r="K419" i="4"/>
  <c r="F419" i="4"/>
  <c r="D419" i="4"/>
  <c r="C419" i="4"/>
  <c r="B419" i="4"/>
  <c r="A419" i="4"/>
  <c r="M418" i="4"/>
  <c r="L418" i="4"/>
  <c r="K418" i="4"/>
  <c r="F418" i="4"/>
  <c r="D418" i="4"/>
  <c r="C418" i="4"/>
  <c r="B418" i="4"/>
  <c r="A418" i="4"/>
  <c r="M417" i="4"/>
  <c r="L417" i="4"/>
  <c r="K417" i="4"/>
  <c r="F417" i="4"/>
  <c r="D417" i="4"/>
  <c r="C417" i="4"/>
  <c r="B417" i="4"/>
  <c r="A417" i="4"/>
  <c r="M416" i="4"/>
  <c r="L416" i="4"/>
  <c r="K416" i="4"/>
  <c r="F416" i="4"/>
  <c r="D416" i="4"/>
  <c r="C416" i="4"/>
  <c r="B416" i="4"/>
  <c r="A416" i="4"/>
  <c r="M415" i="4"/>
  <c r="L415" i="4"/>
  <c r="K415" i="4"/>
  <c r="F415" i="4"/>
  <c r="D415" i="4"/>
  <c r="C415" i="4"/>
  <c r="B415" i="4"/>
  <c r="A415" i="4"/>
  <c r="M414" i="4"/>
  <c r="L414" i="4"/>
  <c r="K414" i="4"/>
  <c r="F414" i="4"/>
  <c r="D414" i="4"/>
  <c r="C414" i="4"/>
  <c r="B414" i="4"/>
  <c r="A414" i="4"/>
  <c r="M413" i="4"/>
  <c r="L413" i="4"/>
  <c r="K413" i="4"/>
  <c r="F413" i="4"/>
  <c r="D413" i="4"/>
  <c r="C413" i="4"/>
  <c r="B413" i="4"/>
  <c r="A413" i="4"/>
  <c r="M412" i="4"/>
  <c r="L412" i="4"/>
  <c r="K412" i="4"/>
  <c r="F412" i="4"/>
  <c r="D412" i="4"/>
  <c r="C412" i="4"/>
  <c r="B412" i="4"/>
  <c r="A412" i="4"/>
  <c r="M411" i="4"/>
  <c r="L411" i="4"/>
  <c r="K411" i="4"/>
  <c r="F411" i="4"/>
  <c r="D411" i="4"/>
  <c r="C411" i="4"/>
  <c r="B411" i="4"/>
  <c r="A411" i="4"/>
  <c r="M410" i="4"/>
  <c r="L410" i="4"/>
  <c r="K410" i="4"/>
  <c r="F410" i="4"/>
  <c r="D410" i="4"/>
  <c r="C410" i="4"/>
  <c r="B410" i="4"/>
  <c r="A410" i="4"/>
  <c r="M409" i="4"/>
  <c r="L409" i="4"/>
  <c r="K409" i="4"/>
  <c r="F409" i="4"/>
  <c r="D409" i="4"/>
  <c r="C409" i="4"/>
  <c r="B409" i="4"/>
  <c r="A409" i="4"/>
  <c r="M408" i="4"/>
  <c r="L408" i="4"/>
  <c r="K408" i="4"/>
  <c r="F408" i="4"/>
  <c r="D408" i="4"/>
  <c r="C408" i="4"/>
  <c r="B408" i="4"/>
  <c r="A408" i="4"/>
  <c r="M407" i="4"/>
  <c r="L407" i="4"/>
  <c r="K407" i="4"/>
  <c r="F407" i="4"/>
  <c r="D407" i="4"/>
  <c r="C407" i="4"/>
  <c r="B407" i="4"/>
  <c r="A407" i="4"/>
  <c r="M406" i="4"/>
  <c r="L406" i="4"/>
  <c r="K406" i="4"/>
  <c r="F406" i="4"/>
  <c r="D406" i="4"/>
  <c r="C406" i="4"/>
  <c r="B406" i="4"/>
  <c r="A406" i="4"/>
  <c r="M405" i="4"/>
  <c r="L405" i="4"/>
  <c r="K405" i="4"/>
  <c r="F405" i="4"/>
  <c r="D405" i="4"/>
  <c r="C405" i="4"/>
  <c r="B405" i="4"/>
  <c r="A405" i="4"/>
  <c r="M404" i="4"/>
  <c r="L404" i="4"/>
  <c r="K404" i="4"/>
  <c r="F404" i="4"/>
  <c r="D404" i="4"/>
  <c r="C404" i="4"/>
  <c r="B404" i="4"/>
  <c r="A404" i="4"/>
  <c r="M403" i="4"/>
  <c r="L403" i="4"/>
  <c r="K403" i="4"/>
  <c r="F403" i="4"/>
  <c r="D403" i="4"/>
  <c r="C403" i="4"/>
  <c r="B403" i="4"/>
  <c r="A403" i="4"/>
  <c r="M402" i="4"/>
  <c r="L402" i="4"/>
  <c r="K402" i="4"/>
  <c r="F402" i="4"/>
  <c r="D402" i="4"/>
  <c r="C402" i="4"/>
  <c r="B402" i="4"/>
  <c r="A402" i="4"/>
  <c r="M401" i="4"/>
  <c r="L401" i="4"/>
  <c r="K401" i="4"/>
  <c r="F401" i="4"/>
  <c r="D401" i="4"/>
  <c r="C401" i="4"/>
  <c r="B401" i="4"/>
  <c r="A401" i="4"/>
  <c r="M400" i="4"/>
  <c r="L400" i="4"/>
  <c r="K400" i="4"/>
  <c r="F400" i="4"/>
  <c r="D400" i="4"/>
  <c r="C400" i="4"/>
  <c r="B400" i="4"/>
  <c r="A400" i="4"/>
  <c r="M399" i="4"/>
  <c r="L399" i="4"/>
  <c r="K399" i="4"/>
  <c r="F399" i="4"/>
  <c r="D399" i="4"/>
  <c r="C399" i="4"/>
  <c r="B399" i="4"/>
  <c r="A399" i="4"/>
  <c r="M398" i="4"/>
  <c r="L398" i="4"/>
  <c r="K398" i="4"/>
  <c r="F398" i="4"/>
  <c r="D398" i="4"/>
  <c r="C398" i="4"/>
  <c r="B398" i="4"/>
  <c r="A398" i="4"/>
  <c r="M397" i="4"/>
  <c r="L397" i="4"/>
  <c r="K397" i="4"/>
  <c r="F397" i="4"/>
  <c r="D397" i="4"/>
  <c r="C397" i="4"/>
  <c r="B397" i="4"/>
  <c r="A397" i="4"/>
  <c r="M396" i="4"/>
  <c r="L396" i="4"/>
  <c r="K396" i="4"/>
  <c r="F396" i="4"/>
  <c r="D396" i="4"/>
  <c r="C396" i="4"/>
  <c r="B396" i="4"/>
  <c r="A396" i="4"/>
  <c r="M395" i="4"/>
  <c r="L395" i="4"/>
  <c r="K395" i="4"/>
  <c r="F395" i="4"/>
  <c r="D395" i="4"/>
  <c r="C395" i="4"/>
  <c r="B395" i="4"/>
  <c r="A395" i="4"/>
  <c r="M394" i="4"/>
  <c r="L394" i="4"/>
  <c r="K394" i="4"/>
  <c r="F394" i="4"/>
  <c r="D394" i="4"/>
  <c r="C394" i="4"/>
  <c r="B394" i="4"/>
  <c r="A394" i="4"/>
  <c r="M393" i="4"/>
  <c r="L393" i="4"/>
  <c r="K393" i="4"/>
  <c r="F393" i="4"/>
  <c r="D393" i="4"/>
  <c r="C393" i="4"/>
  <c r="B393" i="4"/>
  <c r="A393" i="4"/>
  <c r="M392" i="4"/>
  <c r="L392" i="4"/>
  <c r="K392" i="4"/>
  <c r="F392" i="4"/>
  <c r="D392" i="4"/>
  <c r="C392" i="4"/>
  <c r="B392" i="4"/>
  <c r="A392" i="4"/>
  <c r="M391" i="4"/>
  <c r="L391" i="4"/>
  <c r="K391" i="4"/>
  <c r="F391" i="4"/>
  <c r="D391" i="4"/>
  <c r="C391" i="4"/>
  <c r="B391" i="4"/>
  <c r="A391" i="4"/>
  <c r="M390" i="4"/>
  <c r="L390" i="4"/>
  <c r="K390" i="4"/>
  <c r="F390" i="4"/>
  <c r="D390" i="4"/>
  <c r="C390" i="4"/>
  <c r="B390" i="4"/>
  <c r="A390" i="4"/>
  <c r="M389" i="4"/>
  <c r="L389" i="4"/>
  <c r="K389" i="4"/>
  <c r="F389" i="4"/>
  <c r="D389" i="4"/>
  <c r="C389" i="4"/>
  <c r="B389" i="4"/>
  <c r="A389" i="4"/>
  <c r="M388" i="4"/>
  <c r="L388" i="4"/>
  <c r="K388" i="4"/>
  <c r="F388" i="4"/>
  <c r="D388" i="4"/>
  <c r="C388" i="4"/>
  <c r="B388" i="4"/>
  <c r="A388" i="4"/>
  <c r="M387" i="4"/>
  <c r="L387" i="4"/>
  <c r="K387" i="4"/>
  <c r="F387" i="4"/>
  <c r="D387" i="4"/>
  <c r="C387" i="4"/>
  <c r="B387" i="4"/>
  <c r="A387" i="4"/>
  <c r="M386" i="4"/>
  <c r="L386" i="4"/>
  <c r="K386" i="4"/>
  <c r="F386" i="4"/>
  <c r="D386" i="4"/>
  <c r="C386" i="4"/>
  <c r="B386" i="4"/>
  <c r="A386" i="4"/>
  <c r="M385" i="4"/>
  <c r="L385" i="4"/>
  <c r="K385" i="4"/>
  <c r="F385" i="4"/>
  <c r="D385" i="4"/>
  <c r="C385" i="4"/>
  <c r="B385" i="4"/>
  <c r="A385" i="4"/>
  <c r="M384" i="4"/>
  <c r="L384" i="4"/>
  <c r="K384" i="4"/>
  <c r="F384" i="4"/>
  <c r="D384" i="4"/>
  <c r="C384" i="4"/>
  <c r="B384" i="4"/>
  <c r="A384" i="4"/>
  <c r="M383" i="4"/>
  <c r="L383" i="4"/>
  <c r="K383" i="4"/>
  <c r="F383" i="4"/>
  <c r="D383" i="4"/>
  <c r="C383" i="4"/>
  <c r="B383" i="4"/>
  <c r="A383" i="4"/>
  <c r="M382" i="4"/>
  <c r="L382" i="4"/>
  <c r="K382" i="4"/>
  <c r="F382" i="4"/>
  <c r="D382" i="4"/>
  <c r="C382" i="4"/>
  <c r="B382" i="4"/>
  <c r="A382" i="4"/>
  <c r="M381" i="4"/>
  <c r="L381" i="4"/>
  <c r="K381" i="4"/>
  <c r="F381" i="4"/>
  <c r="D381" i="4"/>
  <c r="C381" i="4"/>
  <c r="B381" i="4"/>
  <c r="A381" i="4"/>
  <c r="M380" i="4"/>
  <c r="L380" i="4"/>
  <c r="K380" i="4"/>
  <c r="F380" i="4"/>
  <c r="D380" i="4"/>
  <c r="C380" i="4"/>
  <c r="B380" i="4"/>
  <c r="A380" i="4"/>
  <c r="M379" i="4"/>
  <c r="L379" i="4"/>
  <c r="K379" i="4"/>
  <c r="F379" i="4"/>
  <c r="D379" i="4"/>
  <c r="C379" i="4"/>
  <c r="B379" i="4"/>
  <c r="A379" i="4"/>
  <c r="M378" i="4"/>
  <c r="L378" i="4"/>
  <c r="K378" i="4"/>
  <c r="F378" i="4"/>
  <c r="D378" i="4"/>
  <c r="C378" i="4"/>
  <c r="B378" i="4"/>
  <c r="A378" i="4"/>
  <c r="M377" i="4"/>
  <c r="L377" i="4"/>
  <c r="K377" i="4"/>
  <c r="F377" i="4"/>
  <c r="D377" i="4"/>
  <c r="C377" i="4"/>
  <c r="B377" i="4"/>
  <c r="A377" i="4"/>
  <c r="M376" i="4"/>
  <c r="L376" i="4"/>
  <c r="K376" i="4"/>
  <c r="F376" i="4"/>
  <c r="D376" i="4"/>
  <c r="C376" i="4"/>
  <c r="B376" i="4"/>
  <c r="A376" i="4"/>
  <c r="M375" i="4"/>
  <c r="L375" i="4"/>
  <c r="K375" i="4"/>
  <c r="F375" i="4"/>
  <c r="D375" i="4"/>
  <c r="C375" i="4"/>
  <c r="B375" i="4"/>
  <c r="A375" i="4"/>
  <c r="M374" i="4"/>
  <c r="L374" i="4"/>
  <c r="K374" i="4"/>
  <c r="F374" i="4"/>
  <c r="D374" i="4"/>
  <c r="C374" i="4"/>
  <c r="B374" i="4"/>
  <c r="A374" i="4"/>
  <c r="M373" i="4"/>
  <c r="L373" i="4"/>
  <c r="K373" i="4"/>
  <c r="F373" i="4"/>
  <c r="D373" i="4"/>
  <c r="C373" i="4"/>
  <c r="B373" i="4"/>
  <c r="A373" i="4"/>
  <c r="M372" i="4"/>
  <c r="L372" i="4"/>
  <c r="K372" i="4"/>
  <c r="F372" i="4"/>
  <c r="D372" i="4"/>
  <c r="C372" i="4"/>
  <c r="B372" i="4"/>
  <c r="A372" i="4"/>
  <c r="M371" i="4"/>
  <c r="L371" i="4"/>
  <c r="K371" i="4"/>
  <c r="F371" i="4"/>
  <c r="D371" i="4"/>
  <c r="C371" i="4"/>
  <c r="B371" i="4"/>
  <c r="A371" i="4"/>
  <c r="M370" i="4"/>
  <c r="L370" i="4"/>
  <c r="K370" i="4"/>
  <c r="F370" i="4"/>
  <c r="D370" i="4"/>
  <c r="C370" i="4"/>
  <c r="B370" i="4"/>
  <c r="A370" i="4"/>
  <c r="M369" i="4"/>
  <c r="L369" i="4"/>
  <c r="K369" i="4"/>
  <c r="F369" i="4"/>
  <c r="D369" i="4"/>
  <c r="C369" i="4"/>
  <c r="B369" i="4"/>
  <c r="A369" i="4"/>
  <c r="M368" i="4"/>
  <c r="L368" i="4"/>
  <c r="K368" i="4"/>
  <c r="F368" i="4"/>
  <c r="D368" i="4"/>
  <c r="C368" i="4"/>
  <c r="B368" i="4"/>
  <c r="A368" i="4"/>
  <c r="M367" i="4"/>
  <c r="L367" i="4"/>
  <c r="K367" i="4"/>
  <c r="F367" i="4"/>
  <c r="D367" i="4"/>
  <c r="C367" i="4"/>
  <c r="B367" i="4"/>
  <c r="A367" i="4"/>
  <c r="M366" i="4"/>
  <c r="L366" i="4"/>
  <c r="K366" i="4"/>
  <c r="F366" i="4"/>
  <c r="D366" i="4"/>
  <c r="C366" i="4"/>
  <c r="B366" i="4"/>
  <c r="A366" i="4"/>
  <c r="M365" i="4"/>
  <c r="L365" i="4"/>
  <c r="K365" i="4"/>
  <c r="F365" i="4"/>
  <c r="D365" i="4"/>
  <c r="C365" i="4"/>
  <c r="B365" i="4"/>
  <c r="A365" i="4"/>
  <c r="M364" i="4"/>
  <c r="L364" i="4"/>
  <c r="K364" i="4"/>
  <c r="F364" i="4"/>
  <c r="D364" i="4"/>
  <c r="C364" i="4"/>
  <c r="B364" i="4"/>
  <c r="A364" i="4"/>
  <c r="M363" i="4"/>
  <c r="L363" i="4"/>
  <c r="K363" i="4"/>
  <c r="F363" i="4"/>
  <c r="D363" i="4"/>
  <c r="C363" i="4"/>
  <c r="B363" i="4"/>
  <c r="A363" i="4"/>
  <c r="M362" i="4"/>
  <c r="L362" i="4"/>
  <c r="K362" i="4"/>
  <c r="F362" i="4"/>
  <c r="D362" i="4"/>
  <c r="C362" i="4"/>
  <c r="B362" i="4"/>
  <c r="A362" i="4"/>
  <c r="M361" i="4"/>
  <c r="L361" i="4"/>
  <c r="K361" i="4"/>
  <c r="F361" i="4"/>
  <c r="D361" i="4"/>
  <c r="C361" i="4"/>
  <c r="B361" i="4"/>
  <c r="A361" i="4"/>
  <c r="M360" i="4"/>
  <c r="L360" i="4"/>
  <c r="K360" i="4"/>
  <c r="F360" i="4"/>
  <c r="D360" i="4"/>
  <c r="C360" i="4"/>
  <c r="B360" i="4"/>
  <c r="A360" i="4"/>
  <c r="M359" i="4"/>
  <c r="L359" i="4"/>
  <c r="K359" i="4"/>
  <c r="F359" i="4"/>
  <c r="D359" i="4"/>
  <c r="C359" i="4"/>
  <c r="B359" i="4"/>
  <c r="A359" i="4"/>
  <c r="M358" i="4"/>
  <c r="L358" i="4"/>
  <c r="K358" i="4"/>
  <c r="F358" i="4"/>
  <c r="D358" i="4"/>
  <c r="C358" i="4"/>
  <c r="B358" i="4"/>
  <c r="A358" i="4"/>
  <c r="M357" i="4"/>
  <c r="L357" i="4"/>
  <c r="K357" i="4"/>
  <c r="F357" i="4"/>
  <c r="D357" i="4"/>
  <c r="C357" i="4"/>
  <c r="B357" i="4"/>
  <c r="A357" i="4"/>
  <c r="M356" i="4"/>
  <c r="L356" i="4"/>
  <c r="K356" i="4"/>
  <c r="F356" i="4"/>
  <c r="D356" i="4"/>
  <c r="C356" i="4"/>
  <c r="B356" i="4"/>
  <c r="A356" i="4"/>
  <c r="M355" i="4"/>
  <c r="L355" i="4"/>
  <c r="K355" i="4"/>
  <c r="F355" i="4"/>
  <c r="D355" i="4"/>
  <c r="C355" i="4"/>
  <c r="B355" i="4"/>
  <c r="A355" i="4"/>
  <c r="M354" i="4"/>
  <c r="L354" i="4"/>
  <c r="K354" i="4"/>
  <c r="F354" i="4"/>
  <c r="D354" i="4"/>
  <c r="C354" i="4"/>
  <c r="B354" i="4"/>
  <c r="A354" i="4"/>
  <c r="M353" i="4"/>
  <c r="L353" i="4"/>
  <c r="K353" i="4"/>
  <c r="F353" i="4"/>
  <c r="D353" i="4"/>
  <c r="C353" i="4"/>
  <c r="B353" i="4"/>
  <c r="A353" i="4"/>
  <c r="M352" i="4"/>
  <c r="L352" i="4"/>
  <c r="K352" i="4"/>
  <c r="F352" i="4"/>
  <c r="D352" i="4"/>
  <c r="C352" i="4"/>
  <c r="B352" i="4"/>
  <c r="A352" i="4"/>
  <c r="M351" i="4"/>
  <c r="L351" i="4"/>
  <c r="K351" i="4"/>
  <c r="F351" i="4"/>
  <c r="D351" i="4"/>
  <c r="C351" i="4"/>
  <c r="B351" i="4"/>
  <c r="A351" i="4"/>
  <c r="M350" i="4"/>
  <c r="L350" i="4"/>
  <c r="K350" i="4"/>
  <c r="F350" i="4"/>
  <c r="D350" i="4"/>
  <c r="C350" i="4"/>
  <c r="B350" i="4"/>
  <c r="A350" i="4"/>
  <c r="M349" i="4"/>
  <c r="L349" i="4"/>
  <c r="K349" i="4"/>
  <c r="F349" i="4"/>
  <c r="D349" i="4"/>
  <c r="C349" i="4"/>
  <c r="B349" i="4"/>
  <c r="A349" i="4"/>
  <c r="M348" i="4"/>
  <c r="L348" i="4"/>
  <c r="K348" i="4"/>
  <c r="F348" i="4"/>
  <c r="D348" i="4"/>
  <c r="C348" i="4"/>
  <c r="B348" i="4"/>
  <c r="A348" i="4"/>
  <c r="M347" i="4"/>
  <c r="L347" i="4"/>
  <c r="K347" i="4"/>
  <c r="F347" i="4"/>
  <c r="D347" i="4"/>
  <c r="C347" i="4"/>
  <c r="B347" i="4"/>
  <c r="A347" i="4"/>
  <c r="M346" i="4"/>
  <c r="L346" i="4"/>
  <c r="K346" i="4"/>
  <c r="F346" i="4"/>
  <c r="D346" i="4"/>
  <c r="C346" i="4"/>
  <c r="B346" i="4"/>
  <c r="A346" i="4"/>
  <c r="M345" i="4"/>
  <c r="L345" i="4"/>
  <c r="K345" i="4"/>
  <c r="F345" i="4"/>
  <c r="D345" i="4"/>
  <c r="C345" i="4"/>
  <c r="B345" i="4"/>
  <c r="A345" i="4"/>
  <c r="M344" i="4"/>
  <c r="L344" i="4"/>
  <c r="K344" i="4"/>
  <c r="F344" i="4"/>
  <c r="D344" i="4"/>
  <c r="C344" i="4"/>
  <c r="B344" i="4"/>
  <c r="A344" i="4"/>
  <c r="M343" i="4"/>
  <c r="L343" i="4"/>
  <c r="K343" i="4"/>
  <c r="F343" i="4"/>
  <c r="D343" i="4"/>
  <c r="C343" i="4"/>
  <c r="B343" i="4"/>
  <c r="A343" i="4"/>
  <c r="M342" i="4"/>
  <c r="L342" i="4"/>
  <c r="K342" i="4"/>
  <c r="F342" i="4"/>
  <c r="D342" i="4"/>
  <c r="C342" i="4"/>
  <c r="B342" i="4"/>
  <c r="A342" i="4"/>
  <c r="M341" i="4"/>
  <c r="L341" i="4"/>
  <c r="K341" i="4"/>
  <c r="F341" i="4"/>
  <c r="D341" i="4"/>
  <c r="C341" i="4"/>
  <c r="B341" i="4"/>
  <c r="A341" i="4"/>
  <c r="M340" i="4"/>
  <c r="L340" i="4"/>
  <c r="K340" i="4"/>
  <c r="F340" i="4"/>
  <c r="D340" i="4"/>
  <c r="C340" i="4"/>
  <c r="B340" i="4"/>
  <c r="A340" i="4"/>
  <c r="M339" i="4"/>
  <c r="L339" i="4"/>
  <c r="K339" i="4"/>
  <c r="F339" i="4"/>
  <c r="D339" i="4"/>
  <c r="C339" i="4"/>
  <c r="B339" i="4"/>
  <c r="A339" i="4"/>
  <c r="M338" i="4"/>
  <c r="L338" i="4"/>
  <c r="K338" i="4"/>
  <c r="F338" i="4"/>
  <c r="D338" i="4"/>
  <c r="C338" i="4"/>
  <c r="B338" i="4"/>
  <c r="A338" i="4"/>
  <c r="M337" i="4"/>
  <c r="L337" i="4"/>
  <c r="K337" i="4"/>
  <c r="F337" i="4"/>
  <c r="D337" i="4"/>
  <c r="C337" i="4"/>
  <c r="B337" i="4"/>
  <c r="A337" i="4"/>
  <c r="M336" i="4"/>
  <c r="L336" i="4"/>
  <c r="K336" i="4"/>
  <c r="F336" i="4"/>
  <c r="D336" i="4"/>
  <c r="C336" i="4"/>
  <c r="B336" i="4"/>
  <c r="A336" i="4"/>
  <c r="M335" i="4"/>
  <c r="L335" i="4"/>
  <c r="K335" i="4"/>
  <c r="F335" i="4"/>
  <c r="D335" i="4"/>
  <c r="C335" i="4"/>
  <c r="B335" i="4"/>
  <c r="A335" i="4"/>
  <c r="M334" i="4"/>
  <c r="L334" i="4"/>
  <c r="K334" i="4"/>
  <c r="F334" i="4"/>
  <c r="D334" i="4"/>
  <c r="C334" i="4"/>
  <c r="B334" i="4"/>
  <c r="A334" i="4"/>
  <c r="M333" i="4"/>
  <c r="L333" i="4"/>
  <c r="K333" i="4"/>
  <c r="F333" i="4"/>
  <c r="D333" i="4"/>
  <c r="C333" i="4"/>
  <c r="B333" i="4"/>
  <c r="A333" i="4"/>
  <c r="M332" i="4"/>
  <c r="L332" i="4"/>
  <c r="K332" i="4"/>
  <c r="F332" i="4"/>
  <c r="D332" i="4"/>
  <c r="C332" i="4"/>
  <c r="B332" i="4"/>
  <c r="A332" i="4"/>
  <c r="M331" i="4"/>
  <c r="L331" i="4"/>
  <c r="K331" i="4"/>
  <c r="F331" i="4"/>
  <c r="D331" i="4"/>
  <c r="C331" i="4"/>
  <c r="B331" i="4"/>
  <c r="A331" i="4"/>
  <c r="M330" i="4"/>
  <c r="L330" i="4"/>
  <c r="K330" i="4"/>
  <c r="F330" i="4"/>
  <c r="D330" i="4"/>
  <c r="C330" i="4"/>
  <c r="B330" i="4"/>
  <c r="A330" i="4"/>
  <c r="M329" i="4"/>
  <c r="L329" i="4"/>
  <c r="K329" i="4"/>
  <c r="F329" i="4"/>
  <c r="D329" i="4"/>
  <c r="C329" i="4"/>
  <c r="B329" i="4"/>
  <c r="A329" i="4"/>
  <c r="M328" i="4"/>
  <c r="L328" i="4"/>
  <c r="K328" i="4"/>
  <c r="F328" i="4"/>
  <c r="D328" i="4"/>
  <c r="C328" i="4"/>
  <c r="B328" i="4"/>
  <c r="A328" i="4"/>
  <c r="M327" i="4"/>
  <c r="L327" i="4"/>
  <c r="K327" i="4"/>
  <c r="F327" i="4"/>
  <c r="D327" i="4"/>
  <c r="C327" i="4"/>
  <c r="B327" i="4"/>
  <c r="A327" i="4"/>
  <c r="M326" i="4"/>
  <c r="L326" i="4"/>
  <c r="K326" i="4"/>
  <c r="F326" i="4"/>
  <c r="D326" i="4"/>
  <c r="C326" i="4"/>
  <c r="B326" i="4"/>
  <c r="A326" i="4"/>
  <c r="M325" i="4"/>
  <c r="L325" i="4"/>
  <c r="K325" i="4"/>
  <c r="F325" i="4"/>
  <c r="D325" i="4"/>
  <c r="C325" i="4"/>
  <c r="B325" i="4"/>
  <c r="A325" i="4"/>
  <c r="M324" i="4"/>
  <c r="L324" i="4"/>
  <c r="K324" i="4"/>
  <c r="F324" i="4"/>
  <c r="D324" i="4"/>
  <c r="C324" i="4"/>
  <c r="B324" i="4"/>
  <c r="A324" i="4"/>
  <c r="M323" i="4"/>
  <c r="L323" i="4"/>
  <c r="K323" i="4"/>
  <c r="F323" i="4"/>
  <c r="D323" i="4"/>
  <c r="C323" i="4"/>
  <c r="B323" i="4"/>
  <c r="A323" i="4"/>
  <c r="M322" i="4"/>
  <c r="L322" i="4"/>
  <c r="K322" i="4"/>
  <c r="F322" i="4"/>
  <c r="D322" i="4"/>
  <c r="C322" i="4"/>
  <c r="B322" i="4"/>
  <c r="A322" i="4"/>
  <c r="M321" i="4"/>
  <c r="L321" i="4"/>
  <c r="K321" i="4"/>
  <c r="F321" i="4"/>
  <c r="D321" i="4"/>
  <c r="C321" i="4"/>
  <c r="B321" i="4"/>
  <c r="A321" i="4"/>
  <c r="M320" i="4"/>
  <c r="L320" i="4"/>
  <c r="K320" i="4"/>
  <c r="F320" i="4"/>
  <c r="D320" i="4"/>
  <c r="C320" i="4"/>
  <c r="B320" i="4"/>
  <c r="A320" i="4"/>
  <c r="M319" i="4"/>
  <c r="L319" i="4"/>
  <c r="K319" i="4"/>
  <c r="F319" i="4"/>
  <c r="D319" i="4"/>
  <c r="C319" i="4"/>
  <c r="B319" i="4"/>
  <c r="A319" i="4"/>
  <c r="M318" i="4"/>
  <c r="L318" i="4"/>
  <c r="K318" i="4"/>
  <c r="F318" i="4"/>
  <c r="D318" i="4"/>
  <c r="C318" i="4"/>
  <c r="B318" i="4"/>
  <c r="A318" i="4"/>
  <c r="M317" i="4"/>
  <c r="L317" i="4"/>
  <c r="K317" i="4"/>
  <c r="F317" i="4"/>
  <c r="D317" i="4"/>
  <c r="C317" i="4"/>
  <c r="B317" i="4"/>
  <c r="A317" i="4"/>
  <c r="M316" i="4"/>
  <c r="L316" i="4"/>
  <c r="K316" i="4"/>
  <c r="F316" i="4"/>
  <c r="D316" i="4"/>
  <c r="C316" i="4"/>
  <c r="B316" i="4"/>
  <c r="A316" i="4"/>
  <c r="M315" i="4"/>
  <c r="L315" i="4"/>
  <c r="K315" i="4"/>
  <c r="F315" i="4"/>
  <c r="D315" i="4"/>
  <c r="C315" i="4"/>
  <c r="B315" i="4"/>
  <c r="A315" i="4"/>
  <c r="M314" i="4"/>
  <c r="L314" i="4"/>
  <c r="K314" i="4"/>
  <c r="F314" i="4"/>
  <c r="D314" i="4"/>
  <c r="C314" i="4"/>
  <c r="B314" i="4"/>
  <c r="A314" i="4"/>
  <c r="M313" i="4"/>
  <c r="L313" i="4"/>
  <c r="K313" i="4"/>
  <c r="F313" i="4"/>
  <c r="D313" i="4"/>
  <c r="C313" i="4"/>
  <c r="B313" i="4"/>
  <c r="A313" i="4"/>
  <c r="M312" i="4"/>
  <c r="L312" i="4"/>
  <c r="K312" i="4"/>
  <c r="F312" i="4"/>
  <c r="D312" i="4"/>
  <c r="C312" i="4"/>
  <c r="B312" i="4"/>
  <c r="A312" i="4"/>
  <c r="M311" i="4"/>
  <c r="L311" i="4"/>
  <c r="K311" i="4"/>
  <c r="F311" i="4"/>
  <c r="D311" i="4"/>
  <c r="C311" i="4"/>
  <c r="B311" i="4"/>
  <c r="A311" i="4"/>
  <c r="M310" i="4"/>
  <c r="L310" i="4"/>
  <c r="K310" i="4"/>
  <c r="F310" i="4"/>
  <c r="D310" i="4"/>
  <c r="C310" i="4"/>
  <c r="B310" i="4"/>
  <c r="A310" i="4"/>
  <c r="M309" i="4"/>
  <c r="L309" i="4"/>
  <c r="K309" i="4"/>
  <c r="F309" i="4"/>
  <c r="D309" i="4"/>
  <c r="C309" i="4"/>
  <c r="B309" i="4"/>
  <c r="A309" i="4"/>
  <c r="M308" i="4"/>
  <c r="L308" i="4"/>
  <c r="K308" i="4"/>
  <c r="F308" i="4"/>
  <c r="D308" i="4"/>
  <c r="C308" i="4"/>
  <c r="B308" i="4"/>
  <c r="A308" i="4"/>
  <c r="M307" i="4"/>
  <c r="L307" i="4"/>
  <c r="K307" i="4"/>
  <c r="F307" i="4"/>
  <c r="D307" i="4"/>
  <c r="C307" i="4"/>
  <c r="B307" i="4"/>
  <c r="A307" i="4"/>
  <c r="M306" i="4"/>
  <c r="L306" i="4"/>
  <c r="K306" i="4"/>
  <c r="F306" i="4"/>
  <c r="D306" i="4"/>
  <c r="C306" i="4"/>
  <c r="B306" i="4"/>
  <c r="A306" i="4"/>
  <c r="M305" i="4"/>
  <c r="L305" i="4"/>
  <c r="K305" i="4"/>
  <c r="F305" i="4"/>
  <c r="D305" i="4"/>
  <c r="C305" i="4"/>
  <c r="B305" i="4"/>
  <c r="A305" i="4"/>
  <c r="M304" i="4"/>
  <c r="L304" i="4"/>
  <c r="K304" i="4"/>
  <c r="F304" i="4"/>
  <c r="D304" i="4"/>
  <c r="C304" i="4"/>
  <c r="B304" i="4"/>
  <c r="A304" i="4"/>
  <c r="M303" i="4"/>
  <c r="L303" i="4"/>
  <c r="K303" i="4"/>
  <c r="F303" i="4"/>
  <c r="D303" i="4"/>
  <c r="C303" i="4"/>
  <c r="B303" i="4"/>
  <c r="A303" i="4"/>
  <c r="M302" i="4"/>
  <c r="L302" i="4"/>
  <c r="K302" i="4"/>
  <c r="F302" i="4"/>
  <c r="D302" i="4"/>
  <c r="C302" i="4"/>
  <c r="B302" i="4"/>
  <c r="A302" i="4"/>
  <c r="M301" i="4"/>
  <c r="L301" i="4"/>
  <c r="K301" i="4"/>
  <c r="F301" i="4"/>
  <c r="D301" i="4"/>
  <c r="C301" i="4"/>
  <c r="B301" i="4"/>
  <c r="A301" i="4"/>
  <c r="M300" i="4"/>
  <c r="L300" i="4"/>
  <c r="K300" i="4"/>
  <c r="F300" i="4"/>
  <c r="D300" i="4"/>
  <c r="C300" i="4"/>
  <c r="B300" i="4"/>
  <c r="A300" i="4"/>
  <c r="M299" i="4"/>
  <c r="L299" i="4"/>
  <c r="K299" i="4"/>
  <c r="F299" i="4"/>
  <c r="D299" i="4"/>
  <c r="C299" i="4"/>
  <c r="B299" i="4"/>
  <c r="A299" i="4"/>
  <c r="M298" i="4"/>
  <c r="L298" i="4"/>
  <c r="K298" i="4"/>
  <c r="F298" i="4"/>
  <c r="D298" i="4"/>
  <c r="C298" i="4"/>
  <c r="B298" i="4"/>
  <c r="A298" i="4"/>
  <c r="M297" i="4"/>
  <c r="L297" i="4"/>
  <c r="K297" i="4"/>
  <c r="F297" i="4"/>
  <c r="D297" i="4"/>
  <c r="C297" i="4"/>
  <c r="B297" i="4"/>
  <c r="A297" i="4"/>
  <c r="M296" i="4"/>
  <c r="L296" i="4"/>
  <c r="K296" i="4"/>
  <c r="F296" i="4"/>
  <c r="D296" i="4"/>
  <c r="C296" i="4"/>
  <c r="B296" i="4"/>
  <c r="A296" i="4"/>
  <c r="M295" i="4"/>
  <c r="L295" i="4"/>
  <c r="K295" i="4"/>
  <c r="F295" i="4"/>
  <c r="D295" i="4"/>
  <c r="C295" i="4"/>
  <c r="B295" i="4"/>
  <c r="A295" i="4"/>
  <c r="M294" i="4"/>
  <c r="L294" i="4"/>
  <c r="K294" i="4"/>
  <c r="F294" i="4"/>
  <c r="D294" i="4"/>
  <c r="C294" i="4"/>
  <c r="B294" i="4"/>
  <c r="A294" i="4"/>
  <c r="M293" i="4"/>
  <c r="L293" i="4"/>
  <c r="K293" i="4"/>
  <c r="F293" i="4"/>
  <c r="D293" i="4"/>
  <c r="C293" i="4"/>
  <c r="B293" i="4"/>
  <c r="A293" i="4"/>
  <c r="M292" i="4"/>
  <c r="L292" i="4"/>
  <c r="K292" i="4"/>
  <c r="F292" i="4"/>
  <c r="D292" i="4"/>
  <c r="C292" i="4"/>
  <c r="B292" i="4"/>
  <c r="A292" i="4"/>
  <c r="M291" i="4"/>
  <c r="L291" i="4"/>
  <c r="K291" i="4"/>
  <c r="F291" i="4"/>
  <c r="D291" i="4"/>
  <c r="C291" i="4"/>
  <c r="B291" i="4"/>
  <c r="A291" i="4"/>
  <c r="M290" i="4"/>
  <c r="L290" i="4"/>
  <c r="K290" i="4"/>
  <c r="F290" i="4"/>
  <c r="D290" i="4"/>
  <c r="C290" i="4"/>
  <c r="B290" i="4"/>
  <c r="A290" i="4"/>
  <c r="M289" i="4"/>
  <c r="L289" i="4"/>
  <c r="K289" i="4"/>
  <c r="F289" i="4"/>
  <c r="D289" i="4"/>
  <c r="C289" i="4"/>
  <c r="B289" i="4"/>
  <c r="A289" i="4"/>
  <c r="M288" i="4"/>
  <c r="L288" i="4"/>
  <c r="K288" i="4"/>
  <c r="F288" i="4"/>
  <c r="D288" i="4"/>
  <c r="C288" i="4"/>
  <c r="B288" i="4"/>
  <c r="A288" i="4"/>
  <c r="M287" i="4"/>
  <c r="L287" i="4"/>
  <c r="K287" i="4"/>
  <c r="F287" i="4"/>
  <c r="D287" i="4"/>
  <c r="C287" i="4"/>
  <c r="B287" i="4"/>
  <c r="A287" i="4"/>
  <c r="M286" i="4"/>
  <c r="L286" i="4"/>
  <c r="K286" i="4"/>
  <c r="F286" i="4"/>
  <c r="D286" i="4"/>
  <c r="C286" i="4"/>
  <c r="B286" i="4"/>
  <c r="A286" i="4"/>
  <c r="M285" i="4"/>
  <c r="L285" i="4"/>
  <c r="K285" i="4"/>
  <c r="F285" i="4"/>
  <c r="D285" i="4"/>
  <c r="C285" i="4"/>
  <c r="B285" i="4"/>
  <c r="A285" i="4"/>
  <c r="M284" i="4"/>
  <c r="L284" i="4"/>
  <c r="K284" i="4"/>
  <c r="F284" i="4"/>
  <c r="D284" i="4"/>
  <c r="C284" i="4"/>
  <c r="B284" i="4"/>
  <c r="A284" i="4"/>
  <c r="M283" i="4"/>
  <c r="L283" i="4"/>
  <c r="K283" i="4"/>
  <c r="F283" i="4"/>
  <c r="D283" i="4"/>
  <c r="C283" i="4"/>
  <c r="B283" i="4"/>
  <c r="A283" i="4"/>
  <c r="M282" i="4"/>
  <c r="L282" i="4"/>
  <c r="K282" i="4"/>
  <c r="F282" i="4"/>
  <c r="D282" i="4"/>
  <c r="C282" i="4"/>
  <c r="B282" i="4"/>
  <c r="A282" i="4"/>
  <c r="M281" i="4"/>
  <c r="L281" i="4"/>
  <c r="K281" i="4"/>
  <c r="F281" i="4"/>
  <c r="D281" i="4"/>
  <c r="C281" i="4"/>
  <c r="B281" i="4"/>
  <c r="A281" i="4"/>
  <c r="M280" i="4"/>
  <c r="L280" i="4"/>
  <c r="K280" i="4"/>
  <c r="F280" i="4"/>
  <c r="D280" i="4"/>
  <c r="C280" i="4"/>
  <c r="B280" i="4"/>
  <c r="A280" i="4"/>
  <c r="M279" i="4"/>
  <c r="L279" i="4"/>
  <c r="K279" i="4"/>
  <c r="F279" i="4"/>
  <c r="D279" i="4"/>
  <c r="C279" i="4"/>
  <c r="B279" i="4"/>
  <c r="A279" i="4"/>
  <c r="M278" i="4"/>
  <c r="L278" i="4"/>
  <c r="K278" i="4"/>
  <c r="F278" i="4"/>
  <c r="D278" i="4"/>
  <c r="C278" i="4"/>
  <c r="B278" i="4"/>
  <c r="A278" i="4"/>
  <c r="M277" i="4"/>
  <c r="L277" i="4"/>
  <c r="K277" i="4"/>
  <c r="F277" i="4"/>
  <c r="D277" i="4"/>
  <c r="C277" i="4"/>
  <c r="B277" i="4"/>
  <c r="A277" i="4"/>
  <c r="M276" i="4"/>
  <c r="L276" i="4"/>
  <c r="K276" i="4"/>
  <c r="F276" i="4"/>
  <c r="D276" i="4"/>
  <c r="C276" i="4"/>
  <c r="B276" i="4"/>
  <c r="A276" i="4"/>
  <c r="M275" i="4"/>
  <c r="L275" i="4"/>
  <c r="K275" i="4"/>
  <c r="F275" i="4"/>
  <c r="D275" i="4"/>
  <c r="C275" i="4"/>
  <c r="B275" i="4"/>
  <c r="A275" i="4"/>
  <c r="M274" i="4"/>
  <c r="L274" i="4"/>
  <c r="K274" i="4"/>
  <c r="F274" i="4"/>
  <c r="D274" i="4"/>
  <c r="C274" i="4"/>
  <c r="B274" i="4"/>
  <c r="A274" i="4"/>
  <c r="M273" i="4"/>
  <c r="L273" i="4"/>
  <c r="K273" i="4"/>
  <c r="F273" i="4"/>
  <c r="D273" i="4"/>
  <c r="C273" i="4"/>
  <c r="B273" i="4"/>
  <c r="A273" i="4"/>
  <c r="M272" i="4"/>
  <c r="L272" i="4"/>
  <c r="K272" i="4"/>
  <c r="F272" i="4"/>
  <c r="D272" i="4"/>
  <c r="C272" i="4"/>
  <c r="B272" i="4"/>
  <c r="A272" i="4"/>
  <c r="M271" i="4"/>
  <c r="L271" i="4"/>
  <c r="K271" i="4"/>
  <c r="F271" i="4"/>
  <c r="D271" i="4"/>
  <c r="C271" i="4"/>
  <c r="B271" i="4"/>
  <c r="A271" i="4"/>
  <c r="M270" i="4"/>
  <c r="L270" i="4"/>
  <c r="K270" i="4"/>
  <c r="F270" i="4"/>
  <c r="D270" i="4"/>
  <c r="C270" i="4"/>
  <c r="B270" i="4"/>
  <c r="A270" i="4"/>
  <c r="M269" i="4"/>
  <c r="L269" i="4"/>
  <c r="K269" i="4"/>
  <c r="F269" i="4"/>
  <c r="D269" i="4"/>
  <c r="C269" i="4"/>
  <c r="B269" i="4"/>
  <c r="A269" i="4"/>
  <c r="M268" i="4"/>
  <c r="L268" i="4"/>
  <c r="K268" i="4"/>
  <c r="F268" i="4"/>
  <c r="D268" i="4"/>
  <c r="C268" i="4"/>
  <c r="B268" i="4"/>
  <c r="A268" i="4"/>
  <c r="M267" i="4"/>
  <c r="L267" i="4"/>
  <c r="K267" i="4"/>
  <c r="F267" i="4"/>
  <c r="D267" i="4"/>
  <c r="C267" i="4"/>
  <c r="B267" i="4"/>
  <c r="A267" i="4"/>
  <c r="M266" i="4"/>
  <c r="L266" i="4"/>
  <c r="K266" i="4"/>
  <c r="F266" i="4"/>
  <c r="D266" i="4"/>
  <c r="C266" i="4"/>
  <c r="B266" i="4"/>
  <c r="A266" i="4"/>
  <c r="M265" i="4"/>
  <c r="L265" i="4"/>
  <c r="K265" i="4"/>
  <c r="F265" i="4"/>
  <c r="D265" i="4"/>
  <c r="C265" i="4"/>
  <c r="B265" i="4"/>
  <c r="A265" i="4"/>
  <c r="M264" i="4"/>
  <c r="L264" i="4"/>
  <c r="K264" i="4"/>
  <c r="F264" i="4"/>
  <c r="D264" i="4"/>
  <c r="C264" i="4"/>
  <c r="B264" i="4"/>
  <c r="A264" i="4"/>
  <c r="M263" i="4"/>
  <c r="L263" i="4"/>
  <c r="K263" i="4"/>
  <c r="F263" i="4"/>
  <c r="D263" i="4"/>
  <c r="C263" i="4"/>
  <c r="B263" i="4"/>
  <c r="A263" i="4"/>
  <c r="M262" i="4"/>
  <c r="L262" i="4"/>
  <c r="K262" i="4"/>
  <c r="F262" i="4"/>
  <c r="D262" i="4"/>
  <c r="C262" i="4"/>
  <c r="B262" i="4"/>
  <c r="A262" i="4"/>
  <c r="M261" i="4"/>
  <c r="L261" i="4"/>
  <c r="K261" i="4"/>
  <c r="F261" i="4"/>
  <c r="D261" i="4"/>
  <c r="C261" i="4"/>
  <c r="B261" i="4"/>
  <c r="A261" i="4"/>
  <c r="M260" i="4"/>
  <c r="L260" i="4"/>
  <c r="K260" i="4"/>
  <c r="F260" i="4"/>
  <c r="D260" i="4"/>
  <c r="C260" i="4"/>
  <c r="B260" i="4"/>
  <c r="A260" i="4"/>
  <c r="M259" i="4"/>
  <c r="L259" i="4"/>
  <c r="K259" i="4"/>
  <c r="F259" i="4"/>
  <c r="D259" i="4"/>
  <c r="C259" i="4"/>
  <c r="B259" i="4"/>
  <c r="A259" i="4"/>
  <c r="M258" i="4"/>
  <c r="L258" i="4"/>
  <c r="K258" i="4"/>
  <c r="F258" i="4"/>
  <c r="D258" i="4"/>
  <c r="C258" i="4"/>
  <c r="B258" i="4"/>
  <c r="A258" i="4"/>
  <c r="M257" i="4"/>
  <c r="L257" i="4"/>
  <c r="K257" i="4"/>
  <c r="F257" i="4"/>
  <c r="D257" i="4"/>
  <c r="C257" i="4"/>
  <c r="B257" i="4"/>
  <c r="A257" i="4"/>
  <c r="M256" i="4"/>
  <c r="L256" i="4"/>
  <c r="K256" i="4"/>
  <c r="F256" i="4"/>
  <c r="D256" i="4"/>
  <c r="C256" i="4"/>
  <c r="B256" i="4"/>
  <c r="A256" i="4"/>
  <c r="M255" i="4"/>
  <c r="L255" i="4"/>
  <c r="K255" i="4"/>
  <c r="F255" i="4"/>
  <c r="D255" i="4"/>
  <c r="C255" i="4"/>
  <c r="B255" i="4"/>
  <c r="A255" i="4"/>
  <c r="M254" i="4"/>
  <c r="L254" i="4"/>
  <c r="K254" i="4"/>
  <c r="F254" i="4"/>
  <c r="D254" i="4"/>
  <c r="C254" i="4"/>
  <c r="B254" i="4"/>
  <c r="A254" i="4"/>
  <c r="M253" i="4"/>
  <c r="L253" i="4"/>
  <c r="K253" i="4"/>
  <c r="F253" i="4"/>
  <c r="D253" i="4"/>
  <c r="C253" i="4"/>
  <c r="B253" i="4"/>
  <c r="A253" i="4"/>
  <c r="M252" i="4"/>
  <c r="L252" i="4"/>
  <c r="K252" i="4"/>
  <c r="F252" i="4"/>
  <c r="D252" i="4"/>
  <c r="C252" i="4"/>
  <c r="B252" i="4"/>
  <c r="A252" i="4"/>
  <c r="M251" i="4"/>
  <c r="L251" i="4"/>
  <c r="K251" i="4"/>
  <c r="F251" i="4"/>
  <c r="D251" i="4"/>
  <c r="C251" i="4"/>
  <c r="B251" i="4"/>
  <c r="A251" i="4"/>
  <c r="M250" i="4"/>
  <c r="L250" i="4"/>
  <c r="K250" i="4"/>
  <c r="F250" i="4"/>
  <c r="D250" i="4"/>
  <c r="C250" i="4"/>
  <c r="B250" i="4"/>
  <c r="A250" i="4"/>
  <c r="M249" i="4"/>
  <c r="L249" i="4"/>
  <c r="K249" i="4"/>
  <c r="F249" i="4"/>
  <c r="D249" i="4"/>
  <c r="C249" i="4"/>
  <c r="B249" i="4"/>
  <c r="A249" i="4"/>
  <c r="M248" i="4"/>
  <c r="L248" i="4"/>
  <c r="K248" i="4"/>
  <c r="F248" i="4"/>
  <c r="D248" i="4"/>
  <c r="C248" i="4"/>
  <c r="B248" i="4"/>
  <c r="A248" i="4"/>
  <c r="M247" i="4"/>
  <c r="L247" i="4"/>
  <c r="K247" i="4"/>
  <c r="F247" i="4"/>
  <c r="D247" i="4"/>
  <c r="C247" i="4"/>
  <c r="B247" i="4"/>
  <c r="A247" i="4"/>
  <c r="M246" i="4"/>
  <c r="L246" i="4"/>
  <c r="K246" i="4"/>
  <c r="F246" i="4"/>
  <c r="D246" i="4"/>
  <c r="C246" i="4"/>
  <c r="B246" i="4"/>
  <c r="A246" i="4"/>
  <c r="M245" i="4"/>
  <c r="L245" i="4"/>
  <c r="K245" i="4"/>
  <c r="F245" i="4"/>
  <c r="D245" i="4"/>
  <c r="C245" i="4"/>
  <c r="B245" i="4"/>
  <c r="A245" i="4"/>
  <c r="M244" i="4"/>
  <c r="L244" i="4"/>
  <c r="K244" i="4"/>
  <c r="F244" i="4"/>
  <c r="D244" i="4"/>
  <c r="C244" i="4"/>
  <c r="B244" i="4"/>
  <c r="A244" i="4"/>
  <c r="M243" i="4"/>
  <c r="L243" i="4"/>
  <c r="K243" i="4"/>
  <c r="F243" i="4"/>
  <c r="D243" i="4"/>
  <c r="C243" i="4"/>
  <c r="B243" i="4"/>
  <c r="A243" i="4"/>
  <c r="M242" i="4"/>
  <c r="L242" i="4"/>
  <c r="K242" i="4"/>
  <c r="F242" i="4"/>
  <c r="D242" i="4"/>
  <c r="C242" i="4"/>
  <c r="B242" i="4"/>
  <c r="A242" i="4"/>
  <c r="M241" i="4"/>
  <c r="L241" i="4"/>
  <c r="K241" i="4"/>
  <c r="F241" i="4"/>
  <c r="D241" i="4"/>
  <c r="C241" i="4"/>
  <c r="B241" i="4"/>
  <c r="A241" i="4"/>
  <c r="M240" i="4"/>
  <c r="L240" i="4"/>
  <c r="K240" i="4"/>
  <c r="F240" i="4"/>
  <c r="D240" i="4"/>
  <c r="C240" i="4"/>
  <c r="B240" i="4"/>
  <c r="A240" i="4"/>
  <c r="M239" i="4"/>
  <c r="L239" i="4"/>
  <c r="K239" i="4"/>
  <c r="F239" i="4"/>
  <c r="D239" i="4"/>
  <c r="C239" i="4"/>
  <c r="B239" i="4"/>
  <c r="A239" i="4"/>
  <c r="M238" i="4"/>
  <c r="L238" i="4"/>
  <c r="K238" i="4"/>
  <c r="F238" i="4"/>
  <c r="D238" i="4"/>
  <c r="C238" i="4"/>
  <c r="B238" i="4"/>
  <c r="A238" i="4"/>
  <c r="M237" i="4"/>
  <c r="L237" i="4"/>
  <c r="K237" i="4"/>
  <c r="F237" i="4"/>
  <c r="D237" i="4"/>
  <c r="C237" i="4"/>
  <c r="B237" i="4"/>
  <c r="A237" i="4"/>
  <c r="M236" i="4"/>
  <c r="L236" i="4"/>
  <c r="K236" i="4"/>
  <c r="F236" i="4"/>
  <c r="D236" i="4"/>
  <c r="C236" i="4"/>
  <c r="B236" i="4"/>
  <c r="A236" i="4"/>
  <c r="M235" i="4"/>
  <c r="L235" i="4"/>
  <c r="K235" i="4"/>
  <c r="F235" i="4"/>
  <c r="D235" i="4"/>
  <c r="C235" i="4"/>
  <c r="B235" i="4"/>
  <c r="A235" i="4"/>
  <c r="M234" i="4"/>
  <c r="L234" i="4"/>
  <c r="K234" i="4"/>
  <c r="F234" i="4"/>
  <c r="D234" i="4"/>
  <c r="C234" i="4"/>
  <c r="B234" i="4"/>
  <c r="A234" i="4"/>
  <c r="M233" i="4"/>
  <c r="L233" i="4"/>
  <c r="K233" i="4"/>
  <c r="F233" i="4"/>
  <c r="D233" i="4"/>
  <c r="C233" i="4"/>
  <c r="B233" i="4"/>
  <c r="A233" i="4"/>
  <c r="M232" i="4"/>
  <c r="L232" i="4"/>
  <c r="K232" i="4"/>
  <c r="F232" i="4"/>
  <c r="D232" i="4"/>
  <c r="C232" i="4"/>
  <c r="B232" i="4"/>
  <c r="A232" i="4"/>
  <c r="M231" i="4"/>
  <c r="L231" i="4"/>
  <c r="K231" i="4"/>
  <c r="F231" i="4"/>
  <c r="D231" i="4"/>
  <c r="C231" i="4"/>
  <c r="B231" i="4"/>
  <c r="A231" i="4"/>
  <c r="M230" i="4"/>
  <c r="L230" i="4"/>
  <c r="K230" i="4"/>
  <c r="F230" i="4"/>
  <c r="D230" i="4"/>
  <c r="C230" i="4"/>
  <c r="B230" i="4"/>
  <c r="A230" i="4"/>
  <c r="M229" i="4"/>
  <c r="L229" i="4"/>
  <c r="K229" i="4"/>
  <c r="F229" i="4"/>
  <c r="D229" i="4"/>
  <c r="C229" i="4"/>
  <c r="B229" i="4"/>
  <c r="A229" i="4"/>
  <c r="M228" i="4"/>
  <c r="L228" i="4"/>
  <c r="K228" i="4"/>
  <c r="F228" i="4"/>
  <c r="D228" i="4"/>
  <c r="C228" i="4"/>
  <c r="B228" i="4"/>
  <c r="A228" i="4"/>
  <c r="M227" i="4"/>
  <c r="L227" i="4"/>
  <c r="K227" i="4"/>
  <c r="F227" i="4"/>
  <c r="D227" i="4"/>
  <c r="C227" i="4"/>
  <c r="B227" i="4"/>
  <c r="A227" i="4"/>
  <c r="M226" i="4"/>
  <c r="L226" i="4"/>
  <c r="K226" i="4"/>
  <c r="F226" i="4"/>
  <c r="D226" i="4"/>
  <c r="C226" i="4"/>
  <c r="B226" i="4"/>
  <c r="A226" i="4"/>
  <c r="M225" i="4"/>
  <c r="L225" i="4"/>
  <c r="K225" i="4"/>
  <c r="F225" i="4"/>
  <c r="D225" i="4"/>
  <c r="C225" i="4"/>
  <c r="B225" i="4"/>
  <c r="A225" i="4"/>
  <c r="M224" i="4"/>
  <c r="L224" i="4"/>
  <c r="K224" i="4"/>
  <c r="F224" i="4"/>
  <c r="D224" i="4"/>
  <c r="C224" i="4"/>
  <c r="B224" i="4"/>
  <c r="A224" i="4"/>
  <c r="M223" i="4"/>
  <c r="L223" i="4"/>
  <c r="K223" i="4"/>
  <c r="F223" i="4"/>
  <c r="D223" i="4"/>
  <c r="C223" i="4"/>
  <c r="B223" i="4"/>
  <c r="A223" i="4"/>
  <c r="M222" i="4"/>
  <c r="L222" i="4"/>
  <c r="K222" i="4"/>
  <c r="F222" i="4"/>
  <c r="D222" i="4"/>
  <c r="C222" i="4"/>
  <c r="B222" i="4"/>
  <c r="A222" i="4"/>
  <c r="M221" i="4"/>
  <c r="L221" i="4"/>
  <c r="K221" i="4"/>
  <c r="F221" i="4"/>
  <c r="D221" i="4"/>
  <c r="C221" i="4"/>
  <c r="B221" i="4"/>
  <c r="A221" i="4"/>
  <c r="M220" i="4"/>
  <c r="L220" i="4"/>
  <c r="K220" i="4"/>
  <c r="F220" i="4"/>
  <c r="D220" i="4"/>
  <c r="C220" i="4"/>
  <c r="B220" i="4"/>
  <c r="A220" i="4"/>
  <c r="M219" i="4"/>
  <c r="L219" i="4"/>
  <c r="K219" i="4"/>
  <c r="F219" i="4"/>
  <c r="D219" i="4"/>
  <c r="C219" i="4"/>
  <c r="B219" i="4"/>
  <c r="A219" i="4"/>
  <c r="M218" i="4"/>
  <c r="L218" i="4"/>
  <c r="K218" i="4"/>
  <c r="F218" i="4"/>
  <c r="D218" i="4"/>
  <c r="C218" i="4"/>
  <c r="B218" i="4"/>
  <c r="A218" i="4"/>
  <c r="M217" i="4"/>
  <c r="L217" i="4"/>
  <c r="K217" i="4"/>
  <c r="F217" i="4"/>
  <c r="D217" i="4"/>
  <c r="C217" i="4"/>
  <c r="B217" i="4"/>
  <c r="A217" i="4"/>
  <c r="M216" i="4"/>
  <c r="L216" i="4"/>
  <c r="K216" i="4"/>
  <c r="F216" i="4"/>
  <c r="D216" i="4"/>
  <c r="C216" i="4"/>
  <c r="B216" i="4"/>
  <c r="A216" i="4"/>
  <c r="M215" i="4"/>
  <c r="L215" i="4"/>
  <c r="K215" i="4"/>
  <c r="F215" i="4"/>
  <c r="D215" i="4"/>
  <c r="C215" i="4"/>
  <c r="B215" i="4"/>
  <c r="A215" i="4"/>
  <c r="M214" i="4"/>
  <c r="L214" i="4"/>
  <c r="K214" i="4"/>
  <c r="F214" i="4"/>
  <c r="D214" i="4"/>
  <c r="C214" i="4"/>
  <c r="B214" i="4"/>
  <c r="A214" i="4"/>
  <c r="M213" i="4"/>
  <c r="L213" i="4"/>
  <c r="K213" i="4"/>
  <c r="F213" i="4"/>
  <c r="D213" i="4"/>
  <c r="C213" i="4"/>
  <c r="B213" i="4"/>
  <c r="A213" i="4"/>
  <c r="M212" i="4"/>
  <c r="L212" i="4"/>
  <c r="K212" i="4"/>
  <c r="F212" i="4"/>
  <c r="D212" i="4"/>
  <c r="C212" i="4"/>
  <c r="B212" i="4"/>
  <c r="A212" i="4"/>
  <c r="M211" i="4"/>
  <c r="L211" i="4"/>
  <c r="K211" i="4"/>
  <c r="F211" i="4"/>
  <c r="D211" i="4"/>
  <c r="C211" i="4"/>
  <c r="B211" i="4"/>
  <c r="A211" i="4"/>
  <c r="M210" i="4"/>
  <c r="L210" i="4"/>
  <c r="K210" i="4"/>
  <c r="F210" i="4"/>
  <c r="D210" i="4"/>
  <c r="C210" i="4"/>
  <c r="B210" i="4"/>
  <c r="A210" i="4"/>
  <c r="M209" i="4"/>
  <c r="L209" i="4"/>
  <c r="K209" i="4"/>
  <c r="F209" i="4"/>
  <c r="D209" i="4"/>
  <c r="C209" i="4"/>
  <c r="B209" i="4"/>
  <c r="A209" i="4"/>
  <c r="M208" i="4"/>
  <c r="L208" i="4"/>
  <c r="K208" i="4"/>
  <c r="F208" i="4"/>
  <c r="D208" i="4"/>
  <c r="C208" i="4"/>
  <c r="B208" i="4"/>
  <c r="A208" i="4"/>
  <c r="M207" i="4"/>
  <c r="L207" i="4"/>
  <c r="K207" i="4"/>
  <c r="F207" i="4"/>
  <c r="D207" i="4"/>
  <c r="C207" i="4"/>
  <c r="B207" i="4"/>
  <c r="A207" i="4"/>
  <c r="M206" i="4"/>
  <c r="L206" i="4"/>
  <c r="K206" i="4"/>
  <c r="F206" i="4"/>
  <c r="D206" i="4"/>
  <c r="C206" i="4"/>
  <c r="B206" i="4"/>
  <c r="A206" i="4"/>
  <c r="M205" i="4"/>
  <c r="L205" i="4"/>
  <c r="K205" i="4"/>
  <c r="F205" i="4"/>
  <c r="D205" i="4"/>
  <c r="C205" i="4"/>
  <c r="B205" i="4"/>
  <c r="A205" i="4"/>
  <c r="M204" i="4"/>
  <c r="L204" i="4"/>
  <c r="K204" i="4"/>
  <c r="F204" i="4"/>
  <c r="D204" i="4"/>
  <c r="C204" i="4"/>
  <c r="B204" i="4"/>
  <c r="A204" i="4"/>
  <c r="M203" i="4"/>
  <c r="L203" i="4"/>
  <c r="K203" i="4"/>
  <c r="F203" i="4"/>
  <c r="D203" i="4"/>
  <c r="C203" i="4"/>
  <c r="B203" i="4"/>
  <c r="A203" i="4"/>
  <c r="M202" i="4"/>
  <c r="L202" i="4"/>
  <c r="K202" i="4"/>
  <c r="F202" i="4"/>
  <c r="D202" i="4"/>
  <c r="C202" i="4"/>
  <c r="B202" i="4"/>
  <c r="A202" i="4"/>
  <c r="M201" i="4"/>
  <c r="L201" i="4"/>
  <c r="K201" i="4"/>
  <c r="F201" i="4"/>
  <c r="D201" i="4"/>
  <c r="C201" i="4"/>
  <c r="B201" i="4"/>
  <c r="A201" i="4"/>
  <c r="M200" i="4"/>
  <c r="L200" i="4"/>
  <c r="K200" i="4"/>
  <c r="F200" i="4"/>
  <c r="D200" i="4"/>
  <c r="C200" i="4"/>
  <c r="B200" i="4"/>
  <c r="A200" i="4"/>
  <c r="M199" i="4"/>
  <c r="L199" i="4"/>
  <c r="K199" i="4"/>
  <c r="F199" i="4"/>
  <c r="D199" i="4"/>
  <c r="C199" i="4"/>
  <c r="B199" i="4"/>
  <c r="A199" i="4"/>
  <c r="M198" i="4"/>
  <c r="L198" i="4"/>
  <c r="K198" i="4"/>
  <c r="F198" i="4"/>
  <c r="D198" i="4"/>
  <c r="C198" i="4"/>
  <c r="B198" i="4"/>
  <c r="A198" i="4"/>
  <c r="M197" i="4"/>
  <c r="L197" i="4"/>
  <c r="K197" i="4"/>
  <c r="F197" i="4"/>
  <c r="D197" i="4"/>
  <c r="C197" i="4"/>
  <c r="B197" i="4"/>
  <c r="A197" i="4"/>
  <c r="M196" i="4"/>
  <c r="L196" i="4"/>
  <c r="K196" i="4"/>
  <c r="F196" i="4"/>
  <c r="D196" i="4"/>
  <c r="C196" i="4"/>
  <c r="B196" i="4"/>
  <c r="A196" i="4"/>
  <c r="M195" i="4"/>
  <c r="L195" i="4"/>
  <c r="K195" i="4"/>
  <c r="F195" i="4"/>
  <c r="D195" i="4"/>
  <c r="C195" i="4"/>
  <c r="B195" i="4"/>
  <c r="A195" i="4"/>
  <c r="M194" i="4"/>
  <c r="L194" i="4"/>
  <c r="K194" i="4"/>
  <c r="F194" i="4"/>
  <c r="D194" i="4"/>
  <c r="C194" i="4"/>
  <c r="B194" i="4"/>
  <c r="A194" i="4"/>
  <c r="M193" i="4"/>
  <c r="L193" i="4"/>
  <c r="K193" i="4"/>
  <c r="F193" i="4"/>
  <c r="D193" i="4"/>
  <c r="C193" i="4"/>
  <c r="B193" i="4"/>
  <c r="A193" i="4"/>
  <c r="M192" i="4"/>
  <c r="L192" i="4"/>
  <c r="K192" i="4"/>
  <c r="F192" i="4"/>
  <c r="D192" i="4"/>
  <c r="C192" i="4"/>
  <c r="B192" i="4"/>
  <c r="A192" i="4"/>
  <c r="M191" i="4"/>
  <c r="L191" i="4"/>
  <c r="K191" i="4"/>
  <c r="F191" i="4"/>
  <c r="D191" i="4"/>
  <c r="C191" i="4"/>
  <c r="B191" i="4"/>
  <c r="A191" i="4"/>
  <c r="M190" i="4"/>
  <c r="L190" i="4"/>
  <c r="K190" i="4"/>
  <c r="F190" i="4"/>
  <c r="D190" i="4"/>
  <c r="C190" i="4"/>
  <c r="B190" i="4"/>
  <c r="A190" i="4"/>
  <c r="M189" i="4"/>
  <c r="L189" i="4"/>
  <c r="K189" i="4"/>
  <c r="F189" i="4"/>
  <c r="D189" i="4"/>
  <c r="C189" i="4"/>
  <c r="B189" i="4"/>
  <c r="A189" i="4"/>
  <c r="M188" i="4"/>
  <c r="L188" i="4"/>
  <c r="K188" i="4"/>
  <c r="F188" i="4"/>
  <c r="D188" i="4"/>
  <c r="C188" i="4"/>
  <c r="B188" i="4"/>
  <c r="A188" i="4"/>
  <c r="M187" i="4"/>
  <c r="L187" i="4"/>
  <c r="K187" i="4"/>
  <c r="F187" i="4"/>
  <c r="D187" i="4"/>
  <c r="C187" i="4"/>
  <c r="B187" i="4"/>
  <c r="A187" i="4"/>
  <c r="M186" i="4"/>
  <c r="L186" i="4"/>
  <c r="K186" i="4"/>
  <c r="F186" i="4"/>
  <c r="D186" i="4"/>
  <c r="C186" i="4"/>
  <c r="B186" i="4"/>
  <c r="A186" i="4"/>
  <c r="M185" i="4"/>
  <c r="L185" i="4"/>
  <c r="K185" i="4"/>
  <c r="F185" i="4"/>
  <c r="D185" i="4"/>
  <c r="C185" i="4"/>
  <c r="B185" i="4"/>
  <c r="A185" i="4"/>
  <c r="M184" i="4"/>
  <c r="L184" i="4"/>
  <c r="K184" i="4"/>
  <c r="F184" i="4"/>
  <c r="D184" i="4"/>
  <c r="C184" i="4"/>
  <c r="B184" i="4"/>
  <c r="A184" i="4"/>
  <c r="M183" i="4"/>
  <c r="L183" i="4"/>
  <c r="K183" i="4"/>
  <c r="F183" i="4"/>
  <c r="D183" i="4"/>
  <c r="C183" i="4"/>
  <c r="B183" i="4"/>
  <c r="A183" i="4"/>
  <c r="M182" i="4"/>
  <c r="L182" i="4"/>
  <c r="K182" i="4"/>
  <c r="F182" i="4"/>
  <c r="D182" i="4"/>
  <c r="C182" i="4"/>
  <c r="B182" i="4"/>
  <c r="A182" i="4"/>
  <c r="M181" i="4"/>
  <c r="L181" i="4"/>
  <c r="K181" i="4"/>
  <c r="F181" i="4"/>
  <c r="D181" i="4"/>
  <c r="C181" i="4"/>
  <c r="B181" i="4"/>
  <c r="A181" i="4"/>
  <c r="M180" i="4"/>
  <c r="L180" i="4"/>
  <c r="K180" i="4"/>
  <c r="F180" i="4"/>
  <c r="D180" i="4"/>
  <c r="C180" i="4"/>
  <c r="B180" i="4"/>
  <c r="A180" i="4"/>
  <c r="M179" i="4"/>
  <c r="L179" i="4"/>
  <c r="K179" i="4"/>
  <c r="F179" i="4"/>
  <c r="D179" i="4"/>
  <c r="C179" i="4"/>
  <c r="B179" i="4"/>
  <c r="A179" i="4"/>
  <c r="M178" i="4"/>
  <c r="L178" i="4"/>
  <c r="K178" i="4"/>
  <c r="F178" i="4"/>
  <c r="D178" i="4"/>
  <c r="C178" i="4"/>
  <c r="B178" i="4"/>
  <c r="A178" i="4"/>
  <c r="M177" i="4"/>
  <c r="L177" i="4"/>
  <c r="K177" i="4"/>
  <c r="F177" i="4"/>
  <c r="D177" i="4"/>
  <c r="C177" i="4"/>
  <c r="B177" i="4"/>
  <c r="A177" i="4"/>
  <c r="M176" i="4"/>
  <c r="L176" i="4"/>
  <c r="K176" i="4"/>
  <c r="F176" i="4"/>
  <c r="D176" i="4"/>
  <c r="C176" i="4"/>
  <c r="B176" i="4"/>
  <c r="A176" i="4"/>
  <c r="M175" i="4"/>
  <c r="L175" i="4"/>
  <c r="K175" i="4"/>
  <c r="F175" i="4"/>
  <c r="D175" i="4"/>
  <c r="C175" i="4"/>
  <c r="B175" i="4"/>
  <c r="A175" i="4"/>
  <c r="M174" i="4"/>
  <c r="L174" i="4"/>
  <c r="K174" i="4"/>
  <c r="F174" i="4"/>
  <c r="D174" i="4"/>
  <c r="C174" i="4"/>
  <c r="B174" i="4"/>
  <c r="A174" i="4"/>
  <c r="M173" i="4"/>
  <c r="L173" i="4"/>
  <c r="K173" i="4"/>
  <c r="F173" i="4"/>
  <c r="D173" i="4"/>
  <c r="C173" i="4"/>
  <c r="B173" i="4"/>
  <c r="A173" i="4"/>
  <c r="M172" i="4"/>
  <c r="L172" i="4"/>
  <c r="K172" i="4"/>
  <c r="F172" i="4"/>
  <c r="D172" i="4"/>
  <c r="C172" i="4"/>
  <c r="B172" i="4"/>
  <c r="A172" i="4"/>
  <c r="M171" i="4"/>
  <c r="L171" i="4"/>
  <c r="K171" i="4"/>
  <c r="F171" i="4"/>
  <c r="D171" i="4"/>
  <c r="C171" i="4"/>
  <c r="B171" i="4"/>
  <c r="A171" i="4"/>
  <c r="M170" i="4"/>
  <c r="L170" i="4"/>
  <c r="K170" i="4"/>
  <c r="F170" i="4"/>
  <c r="D170" i="4"/>
  <c r="C170" i="4"/>
  <c r="B170" i="4"/>
  <c r="A170" i="4"/>
  <c r="M169" i="4"/>
  <c r="L169" i="4"/>
  <c r="K169" i="4"/>
  <c r="F169" i="4"/>
  <c r="D169" i="4"/>
  <c r="C169" i="4"/>
  <c r="B169" i="4"/>
  <c r="A169" i="4"/>
  <c r="M168" i="4"/>
  <c r="L168" i="4"/>
  <c r="K168" i="4"/>
  <c r="F168" i="4"/>
  <c r="D168" i="4"/>
  <c r="C168" i="4"/>
  <c r="B168" i="4"/>
  <c r="A168" i="4"/>
  <c r="M167" i="4"/>
  <c r="L167" i="4"/>
  <c r="K167" i="4"/>
  <c r="F167" i="4"/>
  <c r="D167" i="4"/>
  <c r="C167" i="4"/>
  <c r="B167" i="4"/>
  <c r="A167" i="4"/>
  <c r="M166" i="4"/>
  <c r="L166" i="4"/>
  <c r="K166" i="4"/>
  <c r="F166" i="4"/>
  <c r="D166" i="4"/>
  <c r="C166" i="4"/>
  <c r="B166" i="4"/>
  <c r="A166" i="4"/>
  <c r="M165" i="4"/>
  <c r="L165" i="4"/>
  <c r="K165" i="4"/>
  <c r="F165" i="4"/>
  <c r="D165" i="4"/>
  <c r="C165" i="4"/>
  <c r="B165" i="4"/>
  <c r="A165" i="4"/>
  <c r="M164" i="4"/>
  <c r="L164" i="4"/>
  <c r="K164" i="4"/>
  <c r="F164" i="4"/>
  <c r="D164" i="4"/>
  <c r="C164" i="4"/>
  <c r="B164" i="4"/>
  <c r="A164" i="4"/>
  <c r="M163" i="4"/>
  <c r="L163" i="4"/>
  <c r="K163" i="4"/>
  <c r="F163" i="4"/>
  <c r="D163" i="4"/>
  <c r="C163" i="4"/>
  <c r="B163" i="4"/>
  <c r="A163" i="4"/>
  <c r="M162" i="4"/>
  <c r="L162" i="4"/>
  <c r="K162" i="4"/>
  <c r="F162" i="4"/>
  <c r="D162" i="4"/>
  <c r="C162" i="4"/>
  <c r="B162" i="4"/>
  <c r="A162" i="4"/>
  <c r="M161" i="4"/>
  <c r="L161" i="4"/>
  <c r="K161" i="4"/>
  <c r="F161" i="4"/>
  <c r="D161" i="4"/>
  <c r="C161" i="4"/>
  <c r="B161" i="4"/>
  <c r="A161" i="4"/>
  <c r="M160" i="4"/>
  <c r="L160" i="4"/>
  <c r="K160" i="4"/>
  <c r="F160" i="4"/>
  <c r="D160" i="4"/>
  <c r="C160" i="4"/>
  <c r="B160" i="4"/>
  <c r="A160" i="4"/>
  <c r="M159" i="4"/>
  <c r="L159" i="4"/>
  <c r="K159" i="4"/>
  <c r="F159" i="4"/>
  <c r="D159" i="4"/>
  <c r="C159" i="4"/>
  <c r="B159" i="4"/>
  <c r="A159" i="4"/>
  <c r="M158" i="4"/>
  <c r="L158" i="4"/>
  <c r="K158" i="4"/>
  <c r="F158" i="4"/>
  <c r="D158" i="4"/>
  <c r="C158" i="4"/>
  <c r="B158" i="4"/>
  <c r="A158" i="4"/>
  <c r="M157" i="4"/>
  <c r="L157" i="4"/>
  <c r="K157" i="4"/>
  <c r="F157" i="4"/>
  <c r="D157" i="4"/>
  <c r="C157" i="4"/>
  <c r="B157" i="4"/>
  <c r="A157" i="4"/>
  <c r="M156" i="4"/>
  <c r="L156" i="4"/>
  <c r="K156" i="4"/>
  <c r="F156" i="4"/>
  <c r="D156" i="4"/>
  <c r="C156" i="4"/>
  <c r="B156" i="4"/>
  <c r="A156" i="4"/>
  <c r="M155" i="4"/>
  <c r="L155" i="4"/>
  <c r="K155" i="4"/>
  <c r="F155" i="4"/>
  <c r="D155" i="4"/>
  <c r="C155" i="4"/>
  <c r="B155" i="4"/>
  <c r="A155" i="4"/>
  <c r="M154" i="4"/>
  <c r="L154" i="4"/>
  <c r="K154" i="4"/>
  <c r="F154" i="4"/>
  <c r="D154" i="4"/>
  <c r="C154" i="4"/>
  <c r="B154" i="4"/>
  <c r="A154" i="4"/>
  <c r="M153" i="4"/>
  <c r="L153" i="4"/>
  <c r="K153" i="4"/>
  <c r="F153" i="4"/>
  <c r="D153" i="4"/>
  <c r="C153" i="4"/>
  <c r="B153" i="4"/>
  <c r="A153" i="4"/>
  <c r="M152" i="4"/>
  <c r="L152" i="4"/>
  <c r="K152" i="4"/>
  <c r="F152" i="4"/>
  <c r="D152" i="4"/>
  <c r="C152" i="4"/>
  <c r="B152" i="4"/>
  <c r="A152" i="4"/>
  <c r="M151" i="4"/>
  <c r="L151" i="4"/>
  <c r="K151" i="4"/>
  <c r="F151" i="4"/>
  <c r="D151" i="4"/>
  <c r="C151" i="4"/>
  <c r="B151" i="4"/>
  <c r="A151" i="4"/>
  <c r="M150" i="4"/>
  <c r="L150" i="4"/>
  <c r="K150" i="4"/>
  <c r="F150" i="4"/>
  <c r="D150" i="4"/>
  <c r="C150" i="4"/>
  <c r="B150" i="4"/>
  <c r="A150" i="4"/>
  <c r="M149" i="4"/>
  <c r="L149" i="4"/>
  <c r="K149" i="4"/>
  <c r="F149" i="4"/>
  <c r="D149" i="4"/>
  <c r="C149" i="4"/>
  <c r="B149" i="4"/>
  <c r="A149" i="4"/>
  <c r="M148" i="4"/>
  <c r="L148" i="4"/>
  <c r="K148" i="4"/>
  <c r="F148" i="4"/>
  <c r="D148" i="4"/>
  <c r="C148" i="4"/>
  <c r="B148" i="4"/>
  <c r="A148" i="4"/>
  <c r="M147" i="4"/>
  <c r="L147" i="4"/>
  <c r="K147" i="4"/>
  <c r="F147" i="4"/>
  <c r="D147" i="4"/>
  <c r="C147" i="4"/>
  <c r="B147" i="4"/>
  <c r="A147" i="4"/>
  <c r="M146" i="4"/>
  <c r="L146" i="4"/>
  <c r="K146" i="4"/>
  <c r="F146" i="4"/>
  <c r="D146" i="4"/>
  <c r="C146" i="4"/>
  <c r="B146" i="4"/>
  <c r="A146" i="4"/>
  <c r="M145" i="4"/>
  <c r="L145" i="4"/>
  <c r="K145" i="4"/>
  <c r="F145" i="4"/>
  <c r="D145" i="4"/>
  <c r="C145" i="4"/>
  <c r="B145" i="4"/>
  <c r="A145" i="4"/>
  <c r="M144" i="4"/>
  <c r="L144" i="4"/>
  <c r="K144" i="4"/>
  <c r="F144" i="4"/>
  <c r="D144" i="4"/>
  <c r="C144" i="4"/>
  <c r="B144" i="4"/>
  <c r="A144" i="4"/>
  <c r="M143" i="4"/>
  <c r="L143" i="4"/>
  <c r="K143" i="4"/>
  <c r="F143" i="4"/>
  <c r="D143" i="4"/>
  <c r="C143" i="4"/>
  <c r="B143" i="4"/>
  <c r="A143" i="4"/>
  <c r="M142" i="4"/>
  <c r="L142" i="4"/>
  <c r="K142" i="4"/>
  <c r="F142" i="4"/>
  <c r="D142" i="4"/>
  <c r="C142" i="4"/>
  <c r="B142" i="4"/>
  <c r="A142" i="4"/>
  <c r="M141" i="4"/>
  <c r="L141" i="4"/>
  <c r="K141" i="4"/>
  <c r="F141" i="4"/>
  <c r="D141" i="4"/>
  <c r="C141" i="4"/>
  <c r="B141" i="4"/>
  <c r="A141" i="4"/>
  <c r="M140" i="4"/>
  <c r="L140" i="4"/>
  <c r="K140" i="4"/>
  <c r="F140" i="4"/>
  <c r="D140" i="4"/>
  <c r="C140" i="4"/>
  <c r="B140" i="4"/>
  <c r="A140" i="4"/>
  <c r="M139" i="4"/>
  <c r="L139" i="4"/>
  <c r="K139" i="4"/>
  <c r="F139" i="4"/>
  <c r="D139" i="4"/>
  <c r="C139" i="4"/>
  <c r="B139" i="4"/>
  <c r="A139" i="4"/>
  <c r="M138" i="4"/>
  <c r="L138" i="4"/>
  <c r="K138" i="4"/>
  <c r="F138" i="4"/>
  <c r="D138" i="4"/>
  <c r="C138" i="4"/>
  <c r="B138" i="4"/>
  <c r="A138" i="4"/>
  <c r="M137" i="4"/>
  <c r="L137" i="4"/>
  <c r="K137" i="4"/>
  <c r="F137" i="4"/>
  <c r="D137" i="4"/>
  <c r="C137" i="4"/>
  <c r="B137" i="4"/>
  <c r="A137" i="4"/>
  <c r="M136" i="4"/>
  <c r="L136" i="4"/>
  <c r="K136" i="4"/>
  <c r="F136" i="4"/>
  <c r="D136" i="4"/>
  <c r="C136" i="4"/>
  <c r="B136" i="4"/>
  <c r="A136" i="4"/>
  <c r="M135" i="4"/>
  <c r="L135" i="4"/>
  <c r="K135" i="4"/>
  <c r="F135" i="4"/>
  <c r="D135" i="4"/>
  <c r="C135" i="4"/>
  <c r="B135" i="4"/>
  <c r="A135" i="4"/>
  <c r="M134" i="4"/>
  <c r="L134" i="4"/>
  <c r="K134" i="4"/>
  <c r="F134" i="4"/>
  <c r="D134" i="4"/>
  <c r="C134" i="4"/>
  <c r="B134" i="4"/>
  <c r="A134" i="4"/>
  <c r="M133" i="4"/>
  <c r="L133" i="4"/>
  <c r="K133" i="4"/>
  <c r="F133" i="4"/>
  <c r="D133" i="4"/>
  <c r="C133" i="4"/>
  <c r="B133" i="4"/>
  <c r="A133" i="4"/>
  <c r="M132" i="4"/>
  <c r="L132" i="4"/>
  <c r="K132" i="4"/>
  <c r="F132" i="4"/>
  <c r="D132" i="4"/>
  <c r="C132" i="4"/>
  <c r="B132" i="4"/>
  <c r="A132" i="4"/>
  <c r="M131" i="4"/>
  <c r="L131" i="4"/>
  <c r="K131" i="4"/>
  <c r="F131" i="4"/>
  <c r="D131" i="4"/>
  <c r="C131" i="4"/>
  <c r="B131" i="4"/>
  <c r="A131" i="4"/>
  <c r="M130" i="4"/>
  <c r="L130" i="4"/>
  <c r="K130" i="4"/>
  <c r="F130" i="4"/>
  <c r="D130" i="4"/>
  <c r="C130" i="4"/>
  <c r="B130" i="4"/>
  <c r="A130" i="4"/>
  <c r="M129" i="4"/>
  <c r="L129" i="4"/>
  <c r="K129" i="4"/>
  <c r="F129" i="4"/>
  <c r="D129" i="4"/>
  <c r="C129" i="4"/>
  <c r="B129" i="4"/>
  <c r="A129" i="4"/>
  <c r="M128" i="4"/>
  <c r="L128" i="4"/>
  <c r="K128" i="4"/>
  <c r="F128" i="4"/>
  <c r="D128" i="4"/>
  <c r="C128" i="4"/>
  <c r="B128" i="4"/>
  <c r="A128" i="4"/>
  <c r="M127" i="4"/>
  <c r="L127" i="4"/>
  <c r="K127" i="4"/>
  <c r="F127" i="4"/>
  <c r="D127" i="4"/>
  <c r="C127" i="4"/>
  <c r="B127" i="4"/>
  <c r="A127" i="4"/>
  <c r="M126" i="4"/>
  <c r="L126" i="4"/>
  <c r="K126" i="4"/>
  <c r="F126" i="4"/>
  <c r="D126" i="4"/>
  <c r="C126" i="4"/>
  <c r="B126" i="4"/>
  <c r="A126" i="4"/>
  <c r="M125" i="4"/>
  <c r="L125" i="4"/>
  <c r="K125" i="4"/>
  <c r="F125" i="4"/>
  <c r="D125" i="4"/>
  <c r="C125" i="4"/>
  <c r="B125" i="4"/>
  <c r="A125" i="4"/>
  <c r="M124" i="4"/>
  <c r="L124" i="4"/>
  <c r="K124" i="4"/>
  <c r="F124" i="4"/>
  <c r="D124" i="4"/>
  <c r="C124" i="4"/>
  <c r="B124" i="4"/>
  <c r="A124" i="4"/>
  <c r="M123" i="4"/>
  <c r="L123" i="4"/>
  <c r="K123" i="4"/>
  <c r="F123" i="4"/>
  <c r="D123" i="4"/>
  <c r="C123" i="4"/>
  <c r="B123" i="4"/>
  <c r="A123" i="4"/>
  <c r="M122" i="4"/>
  <c r="L122" i="4"/>
  <c r="K122" i="4"/>
  <c r="F122" i="4"/>
  <c r="D122" i="4"/>
  <c r="C122" i="4"/>
  <c r="B122" i="4"/>
  <c r="A122" i="4"/>
  <c r="M121" i="4"/>
  <c r="L121" i="4"/>
  <c r="K121" i="4"/>
  <c r="F121" i="4"/>
  <c r="D121" i="4"/>
  <c r="C121" i="4"/>
  <c r="B121" i="4"/>
  <c r="A121" i="4"/>
  <c r="M120" i="4"/>
  <c r="L120" i="4"/>
  <c r="K120" i="4"/>
  <c r="F120" i="4"/>
  <c r="D120" i="4"/>
  <c r="C120" i="4"/>
  <c r="B120" i="4"/>
  <c r="A120" i="4"/>
  <c r="M119" i="4"/>
  <c r="L119" i="4"/>
  <c r="K119" i="4"/>
  <c r="F119" i="4"/>
  <c r="D119" i="4"/>
  <c r="C119" i="4"/>
  <c r="B119" i="4"/>
  <c r="A119" i="4"/>
  <c r="M118" i="4"/>
  <c r="L118" i="4"/>
  <c r="K118" i="4"/>
  <c r="F118" i="4"/>
  <c r="D118" i="4"/>
  <c r="C118" i="4"/>
  <c r="B118" i="4"/>
  <c r="A118" i="4"/>
  <c r="M117" i="4"/>
  <c r="L117" i="4"/>
  <c r="K117" i="4"/>
  <c r="F117" i="4"/>
  <c r="D117" i="4"/>
  <c r="C117" i="4"/>
  <c r="B117" i="4"/>
  <c r="A117" i="4"/>
  <c r="M116" i="4"/>
  <c r="L116" i="4"/>
  <c r="K116" i="4"/>
  <c r="F116" i="4"/>
  <c r="D116" i="4"/>
  <c r="C116" i="4"/>
  <c r="B116" i="4"/>
  <c r="A116" i="4"/>
  <c r="M115" i="4"/>
  <c r="L115" i="4"/>
  <c r="K115" i="4"/>
  <c r="F115" i="4"/>
  <c r="D115" i="4"/>
  <c r="C115" i="4"/>
  <c r="B115" i="4"/>
  <c r="A115" i="4"/>
  <c r="M114" i="4"/>
  <c r="L114" i="4"/>
  <c r="K114" i="4"/>
  <c r="F114" i="4"/>
  <c r="D114" i="4"/>
  <c r="C114" i="4"/>
  <c r="B114" i="4"/>
  <c r="A114" i="4"/>
  <c r="M113" i="4"/>
  <c r="L113" i="4"/>
  <c r="K113" i="4"/>
  <c r="F113" i="4"/>
  <c r="D113" i="4"/>
  <c r="C113" i="4"/>
  <c r="B113" i="4"/>
  <c r="A113" i="4"/>
  <c r="M112" i="4"/>
  <c r="L112" i="4"/>
  <c r="K112" i="4"/>
  <c r="F112" i="4"/>
  <c r="D112" i="4"/>
  <c r="C112" i="4"/>
  <c r="B112" i="4"/>
  <c r="A112" i="4"/>
  <c r="M111" i="4"/>
  <c r="L111" i="4"/>
  <c r="K111" i="4"/>
  <c r="F111" i="4"/>
  <c r="D111" i="4"/>
  <c r="C111" i="4"/>
  <c r="B111" i="4"/>
  <c r="A111" i="4"/>
  <c r="M110" i="4"/>
  <c r="L110" i="4"/>
  <c r="K110" i="4"/>
  <c r="F110" i="4"/>
  <c r="D110" i="4"/>
  <c r="C110" i="4"/>
  <c r="B110" i="4"/>
  <c r="A110" i="4"/>
  <c r="M109" i="4"/>
  <c r="L109" i="4"/>
  <c r="K109" i="4"/>
  <c r="F109" i="4"/>
  <c r="D109" i="4"/>
  <c r="C109" i="4"/>
  <c r="B109" i="4"/>
  <c r="A109" i="4"/>
  <c r="M108" i="4"/>
  <c r="L108" i="4"/>
  <c r="K108" i="4"/>
  <c r="F108" i="4"/>
  <c r="D108" i="4"/>
  <c r="C108" i="4"/>
  <c r="B108" i="4"/>
  <c r="A108" i="4"/>
  <c r="M107" i="4"/>
  <c r="L107" i="4"/>
  <c r="K107" i="4"/>
  <c r="F107" i="4"/>
  <c r="D107" i="4"/>
  <c r="C107" i="4"/>
  <c r="B107" i="4"/>
  <c r="A107" i="4"/>
  <c r="M106" i="4"/>
  <c r="L106" i="4"/>
  <c r="K106" i="4"/>
  <c r="F106" i="4"/>
  <c r="D106" i="4"/>
  <c r="C106" i="4"/>
  <c r="B106" i="4"/>
  <c r="A106" i="4"/>
  <c r="M105" i="4"/>
  <c r="L105" i="4"/>
  <c r="K105" i="4"/>
  <c r="F105" i="4"/>
  <c r="D105" i="4"/>
  <c r="C105" i="4"/>
  <c r="B105" i="4"/>
  <c r="A105" i="4"/>
  <c r="M104" i="4"/>
  <c r="L104" i="4"/>
  <c r="K104" i="4"/>
  <c r="F104" i="4"/>
  <c r="D104" i="4"/>
  <c r="C104" i="4"/>
  <c r="B104" i="4"/>
  <c r="A104" i="4"/>
  <c r="M103" i="4"/>
  <c r="L103" i="4"/>
  <c r="K103" i="4"/>
  <c r="F103" i="4"/>
  <c r="D103" i="4"/>
  <c r="C103" i="4"/>
  <c r="B103" i="4"/>
  <c r="A103" i="4"/>
  <c r="M102" i="4"/>
  <c r="L102" i="4"/>
  <c r="K102" i="4"/>
  <c r="F102" i="4"/>
  <c r="D102" i="4"/>
  <c r="C102" i="4"/>
  <c r="B102" i="4"/>
  <c r="A102" i="4"/>
  <c r="M101" i="4"/>
  <c r="L101" i="4"/>
  <c r="K101" i="4"/>
  <c r="F101" i="4"/>
  <c r="D101" i="4"/>
  <c r="C101" i="4"/>
  <c r="B101" i="4"/>
  <c r="A101" i="4"/>
  <c r="M100" i="4"/>
  <c r="L100" i="4"/>
  <c r="K100" i="4"/>
  <c r="F100" i="4"/>
  <c r="D100" i="4"/>
  <c r="C100" i="4"/>
  <c r="B100" i="4"/>
  <c r="A100" i="4"/>
  <c r="M99" i="4"/>
  <c r="L99" i="4"/>
  <c r="K99" i="4"/>
  <c r="F99" i="4"/>
  <c r="D99" i="4"/>
  <c r="C99" i="4"/>
  <c r="B99" i="4"/>
  <c r="A99" i="4"/>
  <c r="M98" i="4"/>
  <c r="L98" i="4"/>
  <c r="K98" i="4"/>
  <c r="F98" i="4"/>
  <c r="D98" i="4"/>
  <c r="C98" i="4"/>
  <c r="B98" i="4"/>
  <c r="A98" i="4"/>
  <c r="M97" i="4"/>
  <c r="L97" i="4"/>
  <c r="K97" i="4"/>
  <c r="F97" i="4"/>
  <c r="D97" i="4"/>
  <c r="C97" i="4"/>
  <c r="B97" i="4"/>
  <c r="A97" i="4"/>
  <c r="M96" i="4"/>
  <c r="L96" i="4"/>
  <c r="K96" i="4"/>
  <c r="F96" i="4"/>
  <c r="D96" i="4"/>
  <c r="C96" i="4"/>
  <c r="B96" i="4"/>
  <c r="A96" i="4"/>
  <c r="M95" i="4"/>
  <c r="L95" i="4"/>
  <c r="K95" i="4"/>
  <c r="F95" i="4"/>
  <c r="D95" i="4"/>
  <c r="C95" i="4"/>
  <c r="B95" i="4"/>
  <c r="A95" i="4"/>
  <c r="M94" i="4"/>
  <c r="L94" i="4"/>
  <c r="K94" i="4"/>
  <c r="F94" i="4"/>
  <c r="D94" i="4"/>
  <c r="C94" i="4"/>
  <c r="B94" i="4"/>
  <c r="A94" i="4"/>
  <c r="M93" i="4"/>
  <c r="L93" i="4"/>
  <c r="K93" i="4"/>
  <c r="F93" i="4"/>
  <c r="D93" i="4"/>
  <c r="C93" i="4"/>
  <c r="B93" i="4"/>
  <c r="A93" i="4"/>
  <c r="M92" i="4"/>
  <c r="L92" i="4"/>
  <c r="K92" i="4"/>
  <c r="F92" i="4"/>
  <c r="D92" i="4"/>
  <c r="C92" i="4"/>
  <c r="B92" i="4"/>
  <c r="A92" i="4"/>
  <c r="M91" i="4"/>
  <c r="L91" i="4"/>
  <c r="K91" i="4"/>
  <c r="F91" i="4"/>
  <c r="D91" i="4"/>
  <c r="C91" i="4"/>
  <c r="B91" i="4"/>
  <c r="A91" i="4"/>
  <c r="M90" i="4"/>
  <c r="L90" i="4"/>
  <c r="K90" i="4"/>
  <c r="F90" i="4"/>
  <c r="D90" i="4"/>
  <c r="C90" i="4"/>
  <c r="B90" i="4"/>
  <c r="A90" i="4"/>
  <c r="M89" i="4"/>
  <c r="L89" i="4"/>
  <c r="K89" i="4"/>
  <c r="F89" i="4"/>
  <c r="D89" i="4"/>
  <c r="C89" i="4"/>
  <c r="B89" i="4"/>
  <c r="A89" i="4"/>
  <c r="M88" i="4"/>
  <c r="L88" i="4"/>
  <c r="K88" i="4"/>
  <c r="F88" i="4"/>
  <c r="D88" i="4"/>
  <c r="C88" i="4"/>
  <c r="B88" i="4"/>
  <c r="A88" i="4"/>
  <c r="M87" i="4"/>
  <c r="L87" i="4"/>
  <c r="K87" i="4"/>
  <c r="F87" i="4"/>
  <c r="D87" i="4"/>
  <c r="C87" i="4"/>
  <c r="B87" i="4"/>
  <c r="A87" i="4"/>
  <c r="M86" i="4"/>
  <c r="L86" i="4"/>
  <c r="K86" i="4"/>
  <c r="F86" i="4"/>
  <c r="D86" i="4"/>
  <c r="C86" i="4"/>
  <c r="B86" i="4"/>
  <c r="A86" i="4"/>
  <c r="M85" i="4"/>
  <c r="L85" i="4"/>
  <c r="K85" i="4"/>
  <c r="F85" i="4"/>
  <c r="D85" i="4"/>
  <c r="C85" i="4"/>
  <c r="B85" i="4"/>
  <c r="A85" i="4"/>
  <c r="M84" i="4"/>
  <c r="L84" i="4"/>
  <c r="K84" i="4"/>
  <c r="F84" i="4"/>
  <c r="D84" i="4"/>
  <c r="C84" i="4"/>
  <c r="B84" i="4"/>
  <c r="A84" i="4"/>
  <c r="M83" i="4"/>
  <c r="L83" i="4"/>
  <c r="K83" i="4"/>
  <c r="F83" i="4"/>
  <c r="D83" i="4"/>
  <c r="C83" i="4"/>
  <c r="B83" i="4"/>
  <c r="A83" i="4"/>
  <c r="M82" i="4"/>
  <c r="L82" i="4"/>
  <c r="K82" i="4"/>
  <c r="F82" i="4"/>
  <c r="D82" i="4"/>
  <c r="C82" i="4"/>
  <c r="B82" i="4"/>
  <c r="A82" i="4"/>
  <c r="M81" i="4"/>
  <c r="L81" i="4"/>
  <c r="K81" i="4"/>
  <c r="F81" i="4"/>
  <c r="D81" i="4"/>
  <c r="C81" i="4"/>
  <c r="B81" i="4"/>
  <c r="A81" i="4"/>
  <c r="M80" i="4"/>
  <c r="L80" i="4"/>
  <c r="K80" i="4"/>
  <c r="F80" i="4"/>
  <c r="D80" i="4"/>
  <c r="C80" i="4"/>
  <c r="B80" i="4"/>
  <c r="A80" i="4"/>
  <c r="M79" i="4"/>
  <c r="L79" i="4"/>
  <c r="K79" i="4"/>
  <c r="F79" i="4"/>
  <c r="D79" i="4"/>
  <c r="C79" i="4"/>
  <c r="B79" i="4"/>
  <c r="A79" i="4"/>
  <c r="M78" i="4"/>
  <c r="L78" i="4"/>
  <c r="K78" i="4"/>
  <c r="F78" i="4"/>
  <c r="D78" i="4"/>
  <c r="C78" i="4"/>
  <c r="B78" i="4"/>
  <c r="A78" i="4"/>
  <c r="M77" i="4"/>
  <c r="L77" i="4"/>
  <c r="K77" i="4"/>
  <c r="F77" i="4"/>
  <c r="D77" i="4"/>
  <c r="C77" i="4"/>
  <c r="B77" i="4"/>
  <c r="A77" i="4"/>
  <c r="M76" i="4"/>
  <c r="L76" i="4"/>
  <c r="K76" i="4"/>
  <c r="F76" i="4"/>
  <c r="D76" i="4"/>
  <c r="C76" i="4"/>
  <c r="B76" i="4"/>
  <c r="A76" i="4"/>
  <c r="M75" i="4"/>
  <c r="L75" i="4"/>
  <c r="K75" i="4"/>
  <c r="F75" i="4"/>
  <c r="D75" i="4"/>
  <c r="C75" i="4"/>
  <c r="B75" i="4"/>
  <c r="A75" i="4"/>
  <c r="M74" i="4"/>
  <c r="L74" i="4"/>
  <c r="K74" i="4"/>
  <c r="F74" i="4"/>
  <c r="D74" i="4"/>
  <c r="C74" i="4"/>
  <c r="B74" i="4"/>
  <c r="A74" i="4"/>
  <c r="M73" i="4"/>
  <c r="L73" i="4"/>
  <c r="K73" i="4"/>
  <c r="F73" i="4"/>
  <c r="D73" i="4"/>
  <c r="C73" i="4"/>
  <c r="B73" i="4"/>
  <c r="A73" i="4"/>
  <c r="M72" i="4"/>
  <c r="L72" i="4"/>
  <c r="K72" i="4"/>
  <c r="F72" i="4"/>
  <c r="D72" i="4"/>
  <c r="C72" i="4"/>
  <c r="B72" i="4"/>
  <c r="A72" i="4"/>
  <c r="M71" i="4"/>
  <c r="L71" i="4"/>
  <c r="K71" i="4"/>
  <c r="F71" i="4"/>
  <c r="D71" i="4"/>
  <c r="C71" i="4"/>
  <c r="B71" i="4"/>
  <c r="A71" i="4"/>
  <c r="M70" i="4"/>
  <c r="L70" i="4"/>
  <c r="K70" i="4"/>
  <c r="F70" i="4"/>
  <c r="D70" i="4"/>
  <c r="C70" i="4"/>
  <c r="B70" i="4"/>
  <c r="A70" i="4"/>
  <c r="M69" i="4"/>
  <c r="L69" i="4"/>
  <c r="K69" i="4"/>
  <c r="B69" i="4"/>
  <c r="A69" i="4"/>
  <c r="M68" i="4"/>
  <c r="L68" i="4"/>
  <c r="K68" i="4"/>
  <c r="F68" i="4"/>
  <c r="D68" i="4"/>
  <c r="C68" i="4"/>
  <c r="B68" i="4"/>
  <c r="A68" i="4"/>
  <c r="M67" i="4"/>
  <c r="L67" i="4"/>
  <c r="K67" i="4"/>
  <c r="F67" i="4"/>
  <c r="D67" i="4"/>
  <c r="C67" i="4"/>
  <c r="B67" i="4"/>
  <c r="A67" i="4"/>
  <c r="M66" i="4"/>
  <c r="L66" i="4"/>
  <c r="K66" i="4"/>
  <c r="F66" i="4"/>
  <c r="D66" i="4"/>
  <c r="C66" i="4"/>
  <c r="B66" i="4"/>
  <c r="A66" i="4"/>
  <c r="M65" i="4"/>
  <c r="L65" i="4"/>
  <c r="K65" i="4"/>
  <c r="F65" i="4"/>
  <c r="D65" i="4"/>
  <c r="C65" i="4"/>
  <c r="B65" i="4"/>
  <c r="A65" i="4"/>
  <c r="M64" i="4"/>
  <c r="L64" i="4"/>
  <c r="K64" i="4"/>
  <c r="F64" i="4"/>
  <c r="D64" i="4"/>
  <c r="C64" i="4"/>
  <c r="B64" i="4"/>
  <c r="A64" i="4"/>
  <c r="M63" i="4"/>
  <c r="L63" i="4"/>
  <c r="K63" i="4"/>
  <c r="F63" i="4"/>
  <c r="D63" i="4"/>
  <c r="C63" i="4"/>
  <c r="B63" i="4"/>
  <c r="A63" i="4"/>
  <c r="M62" i="4"/>
  <c r="L62" i="4"/>
  <c r="K62" i="4"/>
  <c r="F62" i="4"/>
  <c r="D62" i="4"/>
  <c r="C62" i="4"/>
  <c r="B62" i="4"/>
  <c r="A62" i="4"/>
  <c r="M61" i="4"/>
  <c r="L61" i="4"/>
  <c r="K61" i="4"/>
  <c r="F61" i="4"/>
  <c r="D61" i="4"/>
  <c r="C61" i="4"/>
  <c r="B61" i="4"/>
  <c r="A61" i="4"/>
  <c r="M60" i="4"/>
  <c r="L60" i="4"/>
  <c r="K60" i="4"/>
  <c r="F60" i="4"/>
  <c r="D60" i="4"/>
  <c r="C60" i="4"/>
  <c r="B60" i="4"/>
  <c r="A60" i="4"/>
  <c r="M59" i="4"/>
  <c r="L59" i="4"/>
  <c r="K59" i="4"/>
  <c r="F59" i="4"/>
  <c r="D59" i="4"/>
  <c r="C59" i="4"/>
  <c r="B59" i="4"/>
  <c r="A59" i="4"/>
  <c r="M58" i="4"/>
  <c r="L58" i="4"/>
  <c r="K58" i="4"/>
  <c r="F58" i="4"/>
  <c r="D58" i="4"/>
  <c r="C58" i="4"/>
  <c r="B58" i="4"/>
  <c r="A58" i="4"/>
  <c r="M57" i="4"/>
  <c r="L57" i="4"/>
  <c r="K57" i="4"/>
  <c r="F57" i="4"/>
  <c r="D57" i="4"/>
  <c r="C57" i="4"/>
  <c r="B57" i="4"/>
  <c r="A57" i="4"/>
  <c r="M56" i="4"/>
  <c r="L56" i="4"/>
  <c r="K56" i="4"/>
  <c r="F56" i="4"/>
  <c r="D56" i="4"/>
  <c r="C56" i="4"/>
  <c r="B56" i="4"/>
  <c r="A56" i="4"/>
  <c r="M55" i="4"/>
  <c r="L55" i="4"/>
  <c r="K55" i="4"/>
  <c r="F55" i="4"/>
  <c r="D55" i="4"/>
  <c r="C55" i="4"/>
  <c r="B55" i="4"/>
  <c r="A55" i="4"/>
  <c r="M54" i="4"/>
  <c r="L54" i="4"/>
  <c r="K54" i="4"/>
  <c r="F54" i="4"/>
  <c r="D54" i="4"/>
  <c r="C54" i="4"/>
  <c r="B54" i="4"/>
  <c r="A54" i="4"/>
  <c r="M53" i="4"/>
  <c r="L53" i="4"/>
  <c r="K53" i="4"/>
  <c r="F53" i="4"/>
  <c r="D53" i="4"/>
  <c r="C53" i="4"/>
  <c r="B53" i="4"/>
  <c r="A53" i="4"/>
  <c r="M52" i="4"/>
  <c r="L52" i="4"/>
  <c r="K52" i="4"/>
  <c r="F52" i="4"/>
  <c r="D52" i="4"/>
  <c r="C52" i="4"/>
  <c r="B52" i="4"/>
  <c r="A52" i="4"/>
  <c r="M51" i="4"/>
  <c r="L51" i="4"/>
  <c r="K51" i="4"/>
  <c r="F51" i="4"/>
  <c r="D51" i="4"/>
  <c r="C51" i="4"/>
  <c r="B51" i="4"/>
  <c r="A51" i="4"/>
  <c r="M50" i="4"/>
  <c r="L50" i="4"/>
  <c r="K50" i="4"/>
  <c r="F50" i="4"/>
  <c r="D50" i="4"/>
  <c r="C50" i="4"/>
  <c r="B50" i="4"/>
  <c r="A50" i="4"/>
  <c r="M49" i="4"/>
  <c r="L49" i="4"/>
  <c r="K49" i="4"/>
  <c r="F49" i="4"/>
  <c r="D49" i="4"/>
  <c r="C49" i="4"/>
  <c r="B49" i="4"/>
  <c r="A49" i="4"/>
  <c r="M48" i="4"/>
  <c r="L48" i="4"/>
  <c r="K48" i="4"/>
  <c r="F48" i="4"/>
  <c r="D48" i="4"/>
  <c r="C48" i="4"/>
  <c r="B48" i="4"/>
  <c r="A48" i="4"/>
  <c r="M47" i="4"/>
  <c r="L47" i="4"/>
  <c r="K47" i="4"/>
  <c r="F47" i="4"/>
  <c r="D47" i="4"/>
  <c r="C47" i="4"/>
  <c r="B47" i="4"/>
  <c r="A47" i="4"/>
  <c r="M46" i="4"/>
  <c r="L46" i="4"/>
  <c r="K46" i="4"/>
  <c r="F46" i="4"/>
  <c r="D46" i="4"/>
  <c r="C46" i="4"/>
  <c r="B46" i="4"/>
  <c r="A46" i="4"/>
  <c r="M45" i="4"/>
  <c r="L45" i="4"/>
  <c r="K45" i="4"/>
  <c r="F45" i="4"/>
  <c r="D45" i="4"/>
  <c r="C45" i="4"/>
  <c r="B45" i="4"/>
  <c r="A45" i="4"/>
  <c r="M44" i="4"/>
  <c r="L44" i="4"/>
  <c r="K44" i="4"/>
  <c r="F44" i="4"/>
  <c r="D44" i="4"/>
  <c r="C44" i="4"/>
  <c r="B44" i="4"/>
  <c r="A44" i="4"/>
  <c r="M43" i="4"/>
  <c r="L43" i="4"/>
  <c r="K43" i="4"/>
  <c r="F43" i="4"/>
  <c r="D43" i="4"/>
  <c r="C43" i="4"/>
  <c r="B43" i="4"/>
  <c r="A43" i="4"/>
  <c r="M42" i="4"/>
  <c r="L42" i="4"/>
  <c r="K42" i="4"/>
  <c r="F42" i="4"/>
  <c r="D42" i="4"/>
  <c r="C42" i="4"/>
  <c r="B42" i="4"/>
  <c r="A42" i="4"/>
  <c r="M41" i="4"/>
  <c r="L41" i="4"/>
  <c r="K41" i="4"/>
  <c r="F41" i="4"/>
  <c r="D41" i="4"/>
  <c r="C41" i="4"/>
  <c r="B41" i="4"/>
  <c r="A41" i="4"/>
  <c r="M40" i="4"/>
  <c r="L40" i="4"/>
  <c r="K40" i="4"/>
  <c r="F40" i="4"/>
  <c r="D40" i="4"/>
  <c r="C40" i="4"/>
  <c r="B40" i="4"/>
  <c r="A40" i="4"/>
  <c r="M39" i="4"/>
  <c r="L39" i="4"/>
  <c r="K39" i="4"/>
  <c r="F39" i="4"/>
  <c r="D39" i="4"/>
  <c r="C39" i="4"/>
  <c r="B39" i="4"/>
  <c r="A39" i="4"/>
  <c r="M38" i="4"/>
  <c r="L38" i="4"/>
  <c r="K38" i="4"/>
  <c r="F38" i="4"/>
  <c r="D38" i="4"/>
  <c r="C38" i="4"/>
  <c r="B38" i="4"/>
  <c r="A38" i="4"/>
  <c r="M37" i="4"/>
  <c r="L37" i="4"/>
  <c r="K37" i="4"/>
  <c r="F37" i="4"/>
  <c r="D37" i="4"/>
  <c r="C37" i="4"/>
  <c r="B37" i="4"/>
  <c r="A37" i="4"/>
  <c r="M36" i="4"/>
  <c r="L36" i="4"/>
  <c r="K36" i="4"/>
  <c r="F36" i="4"/>
  <c r="D36" i="4"/>
  <c r="C36" i="4"/>
  <c r="B36" i="4"/>
  <c r="A36" i="4"/>
  <c r="M35" i="4"/>
  <c r="L35" i="4"/>
  <c r="K35" i="4"/>
  <c r="F35" i="4"/>
  <c r="D35" i="4"/>
  <c r="C35" i="4"/>
  <c r="B35" i="4"/>
  <c r="A35" i="4"/>
  <c r="M34" i="4"/>
  <c r="L34" i="4"/>
  <c r="K34" i="4"/>
  <c r="F34" i="4"/>
  <c r="D34" i="4"/>
  <c r="C34" i="4"/>
  <c r="B34" i="4"/>
  <c r="A34" i="4"/>
  <c r="M33" i="4"/>
  <c r="L33" i="4"/>
  <c r="K33" i="4"/>
  <c r="F33" i="4"/>
  <c r="D33" i="4"/>
  <c r="C33" i="4"/>
  <c r="B33" i="4"/>
  <c r="A33" i="4"/>
  <c r="M32" i="4"/>
  <c r="L32" i="4"/>
  <c r="K32" i="4"/>
  <c r="F32" i="4"/>
  <c r="D32" i="4"/>
  <c r="C32" i="4"/>
  <c r="B32" i="4"/>
  <c r="A32" i="4"/>
  <c r="M31" i="4"/>
  <c r="L31" i="4"/>
  <c r="K31" i="4"/>
  <c r="F31" i="4"/>
  <c r="D31" i="4"/>
  <c r="C31" i="4"/>
  <c r="B31" i="4"/>
  <c r="A31" i="4"/>
  <c r="M30" i="4"/>
  <c r="L30" i="4"/>
  <c r="K30" i="4"/>
  <c r="F30" i="4"/>
  <c r="D30" i="4"/>
  <c r="C30" i="4"/>
  <c r="B30" i="4"/>
  <c r="A30" i="4"/>
  <c r="M29" i="4"/>
  <c r="L29" i="4"/>
  <c r="K29" i="4"/>
  <c r="F29" i="4"/>
  <c r="D29" i="4"/>
  <c r="C29" i="4"/>
  <c r="B29" i="4"/>
  <c r="A29" i="4"/>
  <c r="M28" i="4"/>
  <c r="L28" i="4"/>
  <c r="F28" i="4"/>
  <c r="D28" i="4"/>
  <c r="C28" i="4"/>
  <c r="B28" i="4"/>
  <c r="A28" i="4"/>
  <c r="M27" i="4"/>
  <c r="L27" i="4"/>
  <c r="K27" i="4"/>
  <c r="F27" i="4"/>
  <c r="D27" i="4"/>
  <c r="C27" i="4"/>
  <c r="B27" i="4"/>
  <c r="A27" i="4"/>
  <c r="M26" i="4"/>
  <c r="L26" i="4"/>
  <c r="K26" i="4"/>
  <c r="F26" i="4"/>
  <c r="D26" i="4"/>
  <c r="C26" i="4"/>
  <c r="B26" i="4"/>
  <c r="A26" i="4"/>
  <c r="M25" i="4"/>
  <c r="L25" i="4"/>
  <c r="K25" i="4"/>
  <c r="F25" i="4"/>
  <c r="D25" i="4"/>
  <c r="C25" i="4"/>
  <c r="B25" i="4"/>
  <c r="A25" i="4"/>
  <c r="M24" i="4"/>
  <c r="L24" i="4"/>
  <c r="K24" i="4"/>
  <c r="F24" i="4"/>
  <c r="D24" i="4"/>
  <c r="C24" i="4"/>
  <c r="B24" i="4"/>
  <c r="A24" i="4"/>
  <c r="M23" i="4"/>
  <c r="L23" i="4"/>
  <c r="K23" i="4"/>
  <c r="F23" i="4"/>
  <c r="D23" i="4"/>
  <c r="C23" i="4"/>
  <c r="B23" i="4"/>
  <c r="A23" i="4"/>
  <c r="M22" i="4"/>
  <c r="L22" i="4"/>
  <c r="K22" i="4"/>
  <c r="F22" i="4"/>
  <c r="D22" i="4"/>
  <c r="C22" i="4"/>
  <c r="B22" i="4"/>
  <c r="A22" i="4"/>
  <c r="M21" i="4"/>
  <c r="L21" i="4"/>
  <c r="K21" i="4"/>
  <c r="F21" i="4"/>
  <c r="D21" i="4"/>
  <c r="C21" i="4"/>
  <c r="B21" i="4"/>
  <c r="A21" i="4"/>
  <c r="M20" i="4"/>
  <c r="L20" i="4"/>
  <c r="K20" i="4"/>
  <c r="F20" i="4"/>
  <c r="D20" i="4"/>
  <c r="C20" i="4"/>
  <c r="B20" i="4"/>
  <c r="A20" i="4"/>
  <c r="M19" i="4"/>
  <c r="L19" i="4"/>
  <c r="K19" i="4"/>
  <c r="F19" i="4"/>
  <c r="D19" i="4"/>
  <c r="C19" i="4"/>
  <c r="B19" i="4"/>
  <c r="A19" i="4"/>
  <c r="M18" i="4"/>
  <c r="L18" i="4"/>
  <c r="K18" i="4"/>
  <c r="F18" i="4"/>
  <c r="D18" i="4"/>
  <c r="C18" i="4"/>
  <c r="B18" i="4"/>
  <c r="A18" i="4"/>
  <c r="M17" i="4"/>
  <c r="L17" i="4"/>
  <c r="K17" i="4"/>
  <c r="F17" i="4"/>
  <c r="D17" i="4"/>
  <c r="C17" i="4"/>
  <c r="B17" i="4"/>
  <c r="A17" i="4"/>
  <c r="M16" i="4"/>
  <c r="L16" i="4"/>
  <c r="K16" i="4"/>
  <c r="F16" i="4"/>
  <c r="D16" i="4"/>
  <c r="C16" i="4"/>
  <c r="B16" i="4"/>
  <c r="A16" i="4"/>
  <c r="M15" i="4"/>
  <c r="L15" i="4"/>
  <c r="K15" i="4"/>
  <c r="F15" i="4"/>
  <c r="D15" i="4"/>
  <c r="C15" i="4"/>
  <c r="B15" i="4"/>
  <c r="A15" i="4"/>
  <c r="M14" i="4"/>
  <c r="L14" i="4"/>
  <c r="K14" i="4"/>
  <c r="F14" i="4"/>
  <c r="D14" i="4"/>
  <c r="C14" i="4"/>
  <c r="B14" i="4"/>
  <c r="A14" i="4"/>
  <c r="M13" i="4"/>
  <c r="L13" i="4"/>
  <c r="K13" i="4"/>
  <c r="F13" i="4"/>
  <c r="D13" i="4"/>
  <c r="C13" i="4"/>
  <c r="B13" i="4"/>
  <c r="A13" i="4"/>
  <c r="M12" i="4"/>
  <c r="L12" i="4"/>
  <c r="K12" i="4"/>
  <c r="F12" i="4"/>
  <c r="D12" i="4"/>
  <c r="C12" i="4"/>
  <c r="B12" i="4"/>
  <c r="A12" i="4"/>
  <c r="M11" i="4"/>
  <c r="L11" i="4"/>
  <c r="K11" i="4"/>
  <c r="F11" i="4"/>
  <c r="D11" i="4"/>
  <c r="C11" i="4"/>
  <c r="B11" i="4"/>
  <c r="A11" i="4"/>
  <c r="M10" i="4"/>
  <c r="L10" i="4"/>
  <c r="K10" i="4"/>
  <c r="F10" i="4"/>
  <c r="D10" i="4"/>
  <c r="C10" i="4"/>
  <c r="B10" i="4"/>
  <c r="A10" i="4"/>
  <c r="M9" i="4"/>
  <c r="L9" i="4"/>
  <c r="K9" i="4"/>
  <c r="F9" i="4"/>
  <c r="D9" i="4"/>
  <c r="C9" i="4"/>
  <c r="B9" i="4"/>
  <c r="A9" i="4"/>
  <c r="M8" i="4"/>
  <c r="L8" i="4"/>
  <c r="K8" i="4"/>
  <c r="F8" i="4"/>
  <c r="D8" i="4"/>
  <c r="C8" i="4"/>
  <c r="B8" i="4"/>
  <c r="A8" i="4"/>
  <c r="M7" i="4"/>
  <c r="L7" i="4"/>
  <c r="K7" i="4"/>
  <c r="F7" i="4"/>
  <c r="D7" i="4"/>
  <c r="C7" i="4"/>
  <c r="B7" i="4"/>
  <c r="A7" i="4"/>
  <c r="M6" i="4"/>
  <c r="L6" i="4"/>
  <c r="K6" i="4"/>
  <c r="F6" i="4"/>
  <c r="D6" i="4"/>
  <c r="C6" i="4"/>
  <c r="B6" i="4"/>
  <c r="A6" i="4"/>
  <c r="M5" i="4"/>
  <c r="L5" i="4"/>
  <c r="K5" i="4"/>
  <c r="F5" i="4"/>
  <c r="D5" i="4"/>
  <c r="C5" i="4"/>
  <c r="B5" i="4"/>
  <c r="A5" i="4"/>
  <c r="M4" i="4"/>
  <c r="L4" i="4"/>
  <c r="K4" i="4"/>
  <c r="F4" i="4"/>
  <c r="D4" i="4"/>
  <c r="C4" i="4"/>
  <c r="B4" i="4"/>
  <c r="A4" i="4"/>
  <c r="M3" i="4"/>
  <c r="L3" i="4"/>
  <c r="K3" i="4"/>
  <c r="F3" i="4"/>
  <c r="D3" i="4"/>
  <c r="C3" i="4"/>
  <c r="B3" i="4"/>
  <c r="A3" i="4"/>
  <c r="E1" i="4"/>
  <c r="N138" i="12"/>
  <c r="N137" i="12"/>
  <c r="N136" i="12"/>
  <c r="N135" i="12"/>
  <c r="N134" i="12"/>
  <c r="N133" i="12"/>
  <c r="N132" i="12"/>
  <c r="N131" i="12"/>
  <c r="N130" i="12"/>
  <c r="N129" i="12"/>
  <c r="N128" i="12"/>
  <c r="N127" i="12"/>
  <c r="N126" i="12"/>
  <c r="N125" i="12"/>
  <c r="N124" i="12"/>
  <c r="N123" i="12"/>
  <c r="N122" i="12"/>
  <c r="N121" i="12"/>
  <c r="N120" i="12"/>
  <c r="N119" i="12"/>
  <c r="N118" i="12"/>
  <c r="N117" i="12"/>
  <c r="N116" i="12"/>
  <c r="N115" i="12"/>
  <c r="N114" i="12"/>
  <c r="N113" i="12"/>
  <c r="N112" i="12"/>
  <c r="N111" i="12"/>
  <c r="N110" i="12"/>
  <c r="N109" i="12"/>
  <c r="N108" i="12"/>
  <c r="N107" i="12"/>
  <c r="N106" i="12"/>
  <c r="N105" i="12"/>
  <c r="N104" i="12"/>
  <c r="N103" i="12"/>
  <c r="N102" i="12"/>
  <c r="N101" i="12"/>
  <c r="N100" i="12"/>
  <c r="N99" i="12"/>
  <c r="N98" i="12"/>
  <c r="N97" i="12"/>
  <c r="N96" i="12"/>
  <c r="N95" i="12"/>
  <c r="N94" i="12"/>
  <c r="N93" i="12"/>
  <c r="N92" i="12"/>
  <c r="N91" i="12"/>
  <c r="N90" i="12"/>
  <c r="N89" i="12"/>
  <c r="N88" i="12"/>
  <c r="N87" i="12"/>
  <c r="N86" i="12"/>
  <c r="N85" i="12"/>
  <c r="N84" i="12"/>
  <c r="N83" i="12"/>
  <c r="N82" i="12"/>
  <c r="N81" i="12"/>
  <c r="N80" i="12"/>
  <c r="N79" i="12"/>
  <c r="N78" i="12"/>
  <c r="N77" i="12"/>
  <c r="N76" i="12"/>
  <c r="N75" i="12"/>
  <c r="N74" i="12"/>
  <c r="N73" i="12"/>
  <c r="N72" i="12"/>
  <c r="N71" i="12"/>
  <c r="N70" i="12"/>
  <c r="N69" i="12"/>
  <c r="N68" i="12"/>
  <c r="N67" i="12"/>
  <c r="N66" i="12"/>
  <c r="N65" i="12"/>
  <c r="N63" i="12"/>
  <c r="N62" i="12"/>
  <c r="N61" i="12"/>
  <c r="N60" i="12"/>
  <c r="N59" i="12"/>
  <c r="N58" i="12"/>
  <c r="N57" i="12"/>
  <c r="N56" i="12"/>
  <c r="N55" i="12"/>
  <c r="N54" i="12"/>
  <c r="N53" i="12"/>
  <c r="N52" i="12"/>
  <c r="N51" i="12"/>
  <c r="N50" i="12"/>
  <c r="N49" i="12"/>
  <c r="N48" i="12"/>
  <c r="N47" i="12"/>
  <c r="N46" i="12"/>
  <c r="N45" i="12"/>
  <c r="N44" i="12"/>
  <c r="N43" i="12"/>
  <c r="N42" i="12"/>
  <c r="N41" i="12"/>
  <c r="N40" i="12"/>
  <c r="N39" i="12"/>
  <c r="N38" i="12"/>
  <c r="N37" i="12"/>
  <c r="N36" i="12"/>
  <c r="N35" i="12"/>
  <c r="N34" i="12"/>
  <c r="N33" i="12"/>
  <c r="N32" i="12"/>
  <c r="N31" i="12"/>
  <c r="N30" i="12"/>
  <c r="N29" i="12"/>
  <c r="G29" i="12"/>
  <c r="F29" i="12"/>
  <c r="E29" i="12"/>
  <c r="N28" i="12"/>
  <c r="G28" i="12"/>
  <c r="F28" i="12"/>
  <c r="E28" i="12"/>
  <c r="N27" i="12"/>
  <c r="D27" i="12"/>
  <c r="D30" i="12" s="1"/>
  <c r="C27" i="12"/>
  <c r="C30" i="12" s="1"/>
  <c r="N26" i="12"/>
  <c r="N25" i="12"/>
  <c r="N24" i="12"/>
  <c r="N23" i="12"/>
  <c r="N22" i="12"/>
  <c r="N21" i="12"/>
  <c r="N20" i="12"/>
  <c r="D20" i="12"/>
  <c r="N19" i="12"/>
  <c r="D19" i="12"/>
  <c r="C19" i="12"/>
  <c r="N18" i="12"/>
  <c r="N17" i="12"/>
  <c r="N16" i="12"/>
  <c r="D16" i="12"/>
  <c r="C16" i="12"/>
  <c r="C20" i="12" s="1"/>
  <c r="N15" i="12"/>
  <c r="N14" i="12"/>
  <c r="N13" i="12"/>
  <c r="N12" i="12"/>
  <c r="N11" i="12"/>
  <c r="N10" i="12"/>
  <c r="N9" i="12"/>
  <c r="N8" i="12"/>
  <c r="N7" i="12"/>
  <c r="N6" i="12"/>
  <c r="M6" i="12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N5" i="12"/>
  <c r="M5" i="12"/>
  <c r="D31" i="36" l="1"/>
  <c r="C5" i="36"/>
  <c r="D10" i="35"/>
  <c r="T14" i="25"/>
  <c r="T22" i="25"/>
  <c r="T4" i="25"/>
  <c r="T12" i="25"/>
  <c r="T20" i="25"/>
  <c r="T28" i="25"/>
  <c r="T36" i="25"/>
  <c r="T44" i="25"/>
  <c r="T52" i="25"/>
  <c r="T60" i="25"/>
  <c r="T34" i="25"/>
  <c r="T42" i="25"/>
  <c r="T50" i="25"/>
  <c r="T58" i="25"/>
  <c r="T10" i="25"/>
  <c r="T18" i="25"/>
  <c r="T26" i="25"/>
  <c r="T6" i="25"/>
  <c r="T8" i="25"/>
  <c r="T16" i="25"/>
  <c r="T24" i="25"/>
  <c r="T32" i="25"/>
  <c r="T40" i="25"/>
  <c r="T48" i="25"/>
  <c r="T56" i="25"/>
  <c r="T30" i="25"/>
  <c r="T38" i="25"/>
  <c r="T46" i="25"/>
  <c r="T54" i="25"/>
  <c r="R129" i="17"/>
  <c r="R83" i="17"/>
  <c r="R87" i="17"/>
  <c r="R91" i="17"/>
  <c r="R95" i="17"/>
  <c r="R99" i="17"/>
  <c r="R103" i="17"/>
  <c r="R107" i="17"/>
  <c r="R111" i="17"/>
  <c r="R115" i="17"/>
  <c r="R119" i="17"/>
  <c r="R23" i="17"/>
  <c r="R27" i="17"/>
  <c r="R31" i="17"/>
  <c r="R35" i="17"/>
  <c r="R39" i="17"/>
  <c r="R43" i="17"/>
  <c r="R55" i="17"/>
  <c r="R59" i="17"/>
  <c r="R63" i="17"/>
  <c r="R79" i="17"/>
  <c r="R86" i="17"/>
  <c r="R101" i="17"/>
  <c r="R105" i="17"/>
  <c r="R120" i="17"/>
  <c r="R7" i="17"/>
  <c r="R19" i="17"/>
  <c r="R67" i="17"/>
  <c r="R75" i="17"/>
  <c r="R102" i="17"/>
  <c r="R3" i="17"/>
  <c r="R11" i="17"/>
  <c r="R15" i="17"/>
  <c r="R47" i="17"/>
  <c r="R51" i="17"/>
  <c r="R71" i="17"/>
  <c r="R127" i="17"/>
  <c r="R141" i="17"/>
  <c r="R145" i="17"/>
  <c r="R149" i="17"/>
  <c r="R153" i="17"/>
  <c r="R157" i="17"/>
  <c r="R161" i="17"/>
  <c r="R165" i="17"/>
  <c r="R92" i="17"/>
  <c r="R128" i="17"/>
  <c r="R85" i="17"/>
  <c r="R89" i="17"/>
  <c r="R104" i="17"/>
  <c r="R108" i="17"/>
  <c r="R20" i="17"/>
  <c r="R28" i="17"/>
  <c r="R44" i="17"/>
  <c r="R52" i="17"/>
  <c r="R56" i="17"/>
  <c r="R60" i="17"/>
  <c r="R64" i="17"/>
  <c r="R68" i="17"/>
  <c r="R72" i="17"/>
  <c r="R76" i="17"/>
  <c r="R80" i="17"/>
  <c r="R90" i="17"/>
  <c r="R93" i="17"/>
  <c r="R96" i="17"/>
  <c r="R106" i="17"/>
  <c r="R109" i="17"/>
  <c r="R112" i="17"/>
  <c r="R118" i="17"/>
  <c r="R126" i="17"/>
  <c r="R132" i="17"/>
  <c r="R136" i="17"/>
  <c r="R140" i="17"/>
  <c r="R144" i="17"/>
  <c r="R148" i="17"/>
  <c r="R152" i="17"/>
  <c r="R156" i="17"/>
  <c r="R160" i="17"/>
  <c r="R164" i="17"/>
  <c r="R168" i="17"/>
  <c r="R172" i="17"/>
  <c r="R176" i="17"/>
  <c r="R180" i="17"/>
  <c r="R184" i="17"/>
  <c r="R188" i="17"/>
  <c r="R8" i="17"/>
  <c r="R12" i="17"/>
  <c r="R32" i="17"/>
  <c r="R40" i="17"/>
  <c r="R48" i="17"/>
  <c r="R5" i="17"/>
  <c r="R9" i="17"/>
  <c r="R13" i="17"/>
  <c r="R17" i="17"/>
  <c r="R21" i="17"/>
  <c r="R25" i="17"/>
  <c r="R29" i="17"/>
  <c r="R33" i="17"/>
  <c r="R37" i="17"/>
  <c r="R41" i="17"/>
  <c r="R45" i="17"/>
  <c r="R49" i="17"/>
  <c r="R53" i="17"/>
  <c r="R57" i="17"/>
  <c r="R61" i="17"/>
  <c r="R65" i="17"/>
  <c r="R69" i="17"/>
  <c r="R73" i="17"/>
  <c r="R77" i="17"/>
  <c r="R81" i="17"/>
  <c r="R84" i="17"/>
  <c r="R94" i="17"/>
  <c r="R97" i="17"/>
  <c r="R100" i="17"/>
  <c r="R110" i="17"/>
  <c r="R113" i="17"/>
  <c r="R116" i="17"/>
  <c r="R124" i="17"/>
  <c r="R131" i="17"/>
  <c r="R135" i="17"/>
  <c r="R139" i="17"/>
  <c r="R143" i="17"/>
  <c r="R147" i="17"/>
  <c r="R151" i="17"/>
  <c r="R155" i="17"/>
  <c r="R159" i="17"/>
  <c r="R163" i="17"/>
  <c r="R167" i="17"/>
  <c r="R171" i="17"/>
  <c r="R175" i="17"/>
  <c r="R179" i="17"/>
  <c r="R183" i="17"/>
  <c r="R187" i="17"/>
  <c r="R16" i="17"/>
  <c r="R24" i="17"/>
  <c r="R36" i="17"/>
  <c r="R4" i="17"/>
  <c r="R6" i="17"/>
  <c r="R10" i="17"/>
  <c r="R14" i="17"/>
  <c r="R18" i="17"/>
  <c r="R22" i="17"/>
  <c r="R26" i="17"/>
  <c r="R30" i="17"/>
  <c r="R34" i="17"/>
  <c r="R38" i="17"/>
  <c r="R42" i="17"/>
  <c r="R46" i="17"/>
  <c r="R50" i="17"/>
  <c r="R54" i="17"/>
  <c r="R58" i="17"/>
  <c r="R62" i="17"/>
  <c r="R66" i="17"/>
  <c r="R70" i="17"/>
  <c r="R74" i="17"/>
  <c r="R78" i="17"/>
  <c r="R82" i="17"/>
  <c r="R88" i="17"/>
  <c r="R98" i="17"/>
  <c r="R114" i="17"/>
  <c r="R122" i="17"/>
  <c r="R130" i="17"/>
  <c r="R134" i="17"/>
  <c r="R138" i="17"/>
  <c r="R142" i="17"/>
  <c r="R146" i="17"/>
  <c r="R150" i="17"/>
  <c r="R154" i="17"/>
  <c r="R158" i="17"/>
  <c r="R162" i="17"/>
  <c r="R166" i="17"/>
  <c r="R170" i="17"/>
  <c r="R174" i="17"/>
  <c r="R178" i="17"/>
  <c r="R182" i="17"/>
  <c r="R186" i="17"/>
  <c r="R190" i="17"/>
  <c r="C32" i="12"/>
  <c r="D32" i="12"/>
  <c r="H19" i="37"/>
  <c r="H16" i="37"/>
  <c r="G19" i="37"/>
  <c r="G16" i="37"/>
  <c r="F19" i="37"/>
  <c r="F16" i="37"/>
  <c r="G40" i="35"/>
  <c r="G39" i="35"/>
  <c r="G38" i="35"/>
  <c r="G37" i="35"/>
  <c r="G36" i="35"/>
  <c r="F40" i="35"/>
  <c r="F39" i="35"/>
  <c r="F38" i="35"/>
  <c r="F37" i="35"/>
  <c r="F36" i="35"/>
  <c r="H34" i="35"/>
  <c r="H33" i="35"/>
  <c r="H32" i="35"/>
  <c r="H31" i="35"/>
  <c r="H30" i="35"/>
  <c r="H29" i="35"/>
  <c r="H28" i="35"/>
  <c r="G34" i="35"/>
  <c r="G33" i="35"/>
  <c r="G32" i="35"/>
  <c r="G31" i="35"/>
  <c r="G30" i="35"/>
  <c r="G29" i="35"/>
  <c r="G28" i="35"/>
  <c r="H40" i="35"/>
  <c r="H39" i="35"/>
  <c r="H38" i="35"/>
  <c r="H37" i="35"/>
  <c r="H36" i="35"/>
  <c r="F34" i="35"/>
  <c r="F33" i="35"/>
  <c r="F32" i="35"/>
  <c r="F31" i="35"/>
  <c r="F30" i="35"/>
  <c r="F29" i="35"/>
  <c r="F28" i="35"/>
  <c r="F16" i="33"/>
  <c r="T272" i="25"/>
  <c r="T191" i="25"/>
  <c r="T413" i="25"/>
  <c r="G14" i="38"/>
  <c r="G13" i="38" s="1"/>
  <c r="F14" i="38"/>
  <c r="F13" i="38" s="1"/>
  <c r="E14" i="38"/>
  <c r="E13" i="38" s="1"/>
  <c r="F8" i="38"/>
  <c r="E56" i="36"/>
  <c r="E53" i="36"/>
  <c r="G51" i="36"/>
  <c r="S25" i="34" s="1"/>
  <c r="G55" i="36"/>
  <c r="U25" i="34" s="1"/>
  <c r="F51" i="36"/>
  <c r="S17" i="34" s="1"/>
  <c r="F50" i="36"/>
  <c r="F56" i="36"/>
  <c r="E55" i="36"/>
  <c r="U9" i="34" s="1"/>
  <c r="F53" i="36"/>
  <c r="F48" i="36"/>
  <c r="Q17" i="34" s="1"/>
  <c r="F47" i="36"/>
  <c r="P17" i="34" s="1"/>
  <c r="F46" i="36"/>
  <c r="O17" i="34" s="1"/>
  <c r="F45" i="36"/>
  <c r="N17" i="34" s="1"/>
  <c r="F44" i="36"/>
  <c r="M17" i="34" s="1"/>
  <c r="E50" i="36"/>
  <c r="E48" i="36"/>
  <c r="Q9" i="34" s="1"/>
  <c r="G45" i="36"/>
  <c r="N25" i="34" s="1"/>
  <c r="E44" i="36"/>
  <c r="M9" i="34" s="1"/>
  <c r="E43" i="36"/>
  <c r="L9" i="34" s="1"/>
  <c r="E42" i="36"/>
  <c r="K9" i="34" s="1"/>
  <c r="E41" i="36"/>
  <c r="G39" i="36"/>
  <c r="I25" i="34" s="1"/>
  <c r="G38" i="36"/>
  <c r="G34" i="36"/>
  <c r="F25" i="34" s="1"/>
  <c r="G33" i="36"/>
  <c r="G56" i="36"/>
  <c r="E51" i="36"/>
  <c r="S9" i="34" s="1"/>
  <c r="G46" i="36"/>
  <c r="O25" i="34" s="1"/>
  <c r="E45" i="36"/>
  <c r="N9" i="34" s="1"/>
  <c r="F39" i="36"/>
  <c r="I17" i="34" s="1"/>
  <c r="F38" i="36"/>
  <c r="F34" i="36"/>
  <c r="F17" i="34" s="1"/>
  <c r="F33" i="36"/>
  <c r="F55" i="36"/>
  <c r="U17" i="34" s="1"/>
  <c r="G47" i="36"/>
  <c r="P25" i="34" s="1"/>
  <c r="E46" i="36"/>
  <c r="O9" i="34" s="1"/>
  <c r="G43" i="36"/>
  <c r="L25" i="34" s="1"/>
  <c r="G42" i="36"/>
  <c r="K25" i="34" s="1"/>
  <c r="G41" i="36"/>
  <c r="E39" i="36"/>
  <c r="I9" i="34" s="1"/>
  <c r="E38" i="36"/>
  <c r="E34" i="36"/>
  <c r="F9" i="34" s="1"/>
  <c r="E33" i="36"/>
  <c r="G53" i="36"/>
  <c r="G50" i="36"/>
  <c r="G48" i="36"/>
  <c r="Q25" i="34" s="1"/>
  <c r="E47" i="36"/>
  <c r="P9" i="34" s="1"/>
  <c r="G44" i="36"/>
  <c r="M25" i="34" s="1"/>
  <c r="F43" i="36"/>
  <c r="L17" i="34" s="1"/>
  <c r="F42" i="36"/>
  <c r="K17" i="34" s="1"/>
  <c r="F41" i="36"/>
  <c r="G21" i="35"/>
  <c r="F12" i="37"/>
  <c r="F14" i="37"/>
  <c r="G8" i="38"/>
  <c r="F12" i="35"/>
  <c r="F14" i="35"/>
  <c r="F16" i="35"/>
  <c r="F18" i="35"/>
  <c r="H21" i="35"/>
  <c r="G12" i="37"/>
  <c r="G14" i="37"/>
  <c r="G12" i="35"/>
  <c r="G14" i="35"/>
  <c r="G16" i="35"/>
  <c r="G18" i="35"/>
  <c r="H12" i="37"/>
  <c r="H14" i="37"/>
  <c r="E9" i="38"/>
  <c r="H12" i="35"/>
  <c r="H14" i="35"/>
  <c r="H16" i="35"/>
  <c r="H18" i="35"/>
  <c r="F20" i="35"/>
  <c r="F9" i="38"/>
  <c r="G20" i="35"/>
  <c r="G19" i="35" s="1"/>
  <c r="F15" i="12" s="1"/>
  <c r="F11" i="37"/>
  <c r="F13" i="37"/>
  <c r="G9" i="38"/>
  <c r="E11" i="38"/>
  <c r="F13" i="35"/>
  <c r="F15" i="35"/>
  <c r="F17" i="35"/>
  <c r="H20" i="35"/>
  <c r="H19" i="35" s="1"/>
  <c r="G15" i="12" s="1"/>
  <c r="G11" i="37"/>
  <c r="G13" i="37"/>
  <c r="F11" i="38"/>
  <c r="G13" i="35"/>
  <c r="G15" i="35"/>
  <c r="G17" i="35"/>
  <c r="H11" i="37"/>
  <c r="H13" i="37"/>
  <c r="E8" i="38"/>
  <c r="E7" i="38" s="1"/>
  <c r="E13" i="36" s="1"/>
  <c r="I6" i="34" s="1"/>
  <c r="I8" i="34" s="1"/>
  <c r="G11" i="38"/>
  <c r="H13" i="35"/>
  <c r="H15" i="35"/>
  <c r="H17" i="35"/>
  <c r="F21" i="35"/>
  <c r="G29" i="36"/>
  <c r="G28" i="36" s="1"/>
  <c r="E29" i="36"/>
  <c r="E28" i="36" s="1"/>
  <c r="E7" i="36"/>
  <c r="G8" i="36"/>
  <c r="F22" i="34" s="1"/>
  <c r="F24" i="34" s="1"/>
  <c r="E12" i="36"/>
  <c r="E16" i="36"/>
  <c r="K6" i="34" s="1"/>
  <c r="K8" i="34" s="1"/>
  <c r="K10" i="34" s="1"/>
  <c r="G17" i="36"/>
  <c r="L22" i="34" s="1"/>
  <c r="L24" i="34" s="1"/>
  <c r="L26" i="34" s="1"/>
  <c r="E19" i="36"/>
  <c r="N6" i="34" s="1"/>
  <c r="N8" i="34" s="1"/>
  <c r="G20" i="36"/>
  <c r="O22" i="34" s="1"/>
  <c r="O24" i="34" s="1"/>
  <c r="E22" i="36"/>
  <c r="Q6" i="34" s="1"/>
  <c r="Q8" i="34" s="1"/>
  <c r="Q10" i="34" s="1"/>
  <c r="G24" i="36"/>
  <c r="E27" i="36"/>
  <c r="F7" i="36"/>
  <c r="F12" i="36"/>
  <c r="F16" i="36"/>
  <c r="K14" i="34" s="1"/>
  <c r="K16" i="34" s="1"/>
  <c r="F19" i="36"/>
  <c r="N14" i="34" s="1"/>
  <c r="N16" i="34" s="1"/>
  <c r="F22" i="36"/>
  <c r="Q14" i="34" s="1"/>
  <c r="Q16" i="34" s="1"/>
  <c r="F27" i="36"/>
  <c r="G7" i="36"/>
  <c r="E10" i="36"/>
  <c r="G12" i="36"/>
  <c r="E15" i="36"/>
  <c r="G16" i="36"/>
  <c r="K22" i="34" s="1"/>
  <c r="K24" i="34" s="1"/>
  <c r="E18" i="36"/>
  <c r="M6" i="34" s="1"/>
  <c r="M8" i="34" s="1"/>
  <c r="M10" i="34" s="1"/>
  <c r="G19" i="36"/>
  <c r="N22" i="34" s="1"/>
  <c r="N24" i="34" s="1"/>
  <c r="E21" i="36"/>
  <c r="P6" i="34" s="1"/>
  <c r="P8" i="34" s="1"/>
  <c r="G22" i="36"/>
  <c r="Q22" i="34" s="1"/>
  <c r="Q24" i="34" s="1"/>
  <c r="E25" i="36"/>
  <c r="S6" i="34" s="1"/>
  <c r="S8" i="34" s="1"/>
  <c r="G27" i="36"/>
  <c r="F10" i="36"/>
  <c r="F15" i="36"/>
  <c r="F18" i="36"/>
  <c r="M14" i="34" s="1"/>
  <c r="M16" i="34" s="1"/>
  <c r="M18" i="34" s="1"/>
  <c r="F21" i="36"/>
  <c r="P14" i="34" s="1"/>
  <c r="P16" i="34" s="1"/>
  <c r="P18" i="34" s="1"/>
  <c r="F25" i="36"/>
  <c r="S14" i="34" s="1"/>
  <c r="S16" i="34" s="1"/>
  <c r="E8" i="36"/>
  <c r="F6" i="34" s="1"/>
  <c r="F8" i="34" s="1"/>
  <c r="G10" i="36"/>
  <c r="G15" i="36"/>
  <c r="E17" i="36"/>
  <c r="L6" i="34" s="1"/>
  <c r="L8" i="34" s="1"/>
  <c r="G18" i="36"/>
  <c r="M22" i="34" s="1"/>
  <c r="M24" i="34" s="1"/>
  <c r="E20" i="36"/>
  <c r="O6" i="34" s="1"/>
  <c r="O8" i="34" s="1"/>
  <c r="G21" i="36"/>
  <c r="P22" i="34" s="1"/>
  <c r="P24" i="34" s="1"/>
  <c r="E24" i="36"/>
  <c r="G25" i="36"/>
  <c r="S22" i="34" s="1"/>
  <c r="S24" i="34" s="1"/>
  <c r="F29" i="36"/>
  <c r="F8" i="36"/>
  <c r="F14" i="34" s="1"/>
  <c r="F16" i="34" s="1"/>
  <c r="F17" i="36"/>
  <c r="L14" i="34" s="1"/>
  <c r="L16" i="34" s="1"/>
  <c r="F20" i="36"/>
  <c r="O14" i="34" s="1"/>
  <c r="O16" i="34" s="1"/>
  <c r="F24" i="36"/>
  <c r="F10" i="34" l="1"/>
  <c r="F15" i="37"/>
  <c r="E26" i="12" s="1"/>
  <c r="H15" i="37"/>
  <c r="G26" i="12" s="1"/>
  <c r="P26" i="34"/>
  <c r="Q26" i="34"/>
  <c r="K26" i="34"/>
  <c r="Q18" i="34"/>
  <c r="G15" i="37"/>
  <c r="F26" i="12" s="1"/>
  <c r="S18" i="34"/>
  <c r="N26" i="34"/>
  <c r="N18" i="34"/>
  <c r="N10" i="34"/>
  <c r="F20" i="33"/>
  <c r="E82" i="33"/>
  <c r="F17" i="33"/>
  <c r="K18" i="34"/>
  <c r="L18" i="34"/>
  <c r="L10" i="34"/>
  <c r="P10" i="34"/>
  <c r="F36" i="33"/>
  <c r="F60" i="33"/>
  <c r="F78" i="33"/>
  <c r="E9" i="33"/>
  <c r="G18" i="33"/>
  <c r="E27" i="33"/>
  <c r="G36" i="33"/>
  <c r="G46" i="33"/>
  <c r="E55" i="33"/>
  <c r="G64" i="33"/>
  <c r="E73" i="33"/>
  <c r="G82" i="33"/>
  <c r="F12" i="33"/>
  <c r="F27" i="33"/>
  <c r="F54" i="33"/>
  <c r="G10" i="33"/>
  <c r="E19" i="33"/>
  <c r="E29" i="33"/>
  <c r="E37" i="33"/>
  <c r="E47" i="33"/>
  <c r="G56" i="33"/>
  <c r="E65" i="33"/>
  <c r="G74" i="33"/>
  <c r="E83" i="33"/>
  <c r="F35" i="35"/>
  <c r="E18" i="12" s="1"/>
  <c r="O26" i="34"/>
  <c r="J25" i="34"/>
  <c r="G40" i="36"/>
  <c r="F37" i="36"/>
  <c r="H17" i="34"/>
  <c r="E74" i="33"/>
  <c r="G79" i="33"/>
  <c r="G83" i="33"/>
  <c r="F9" i="33"/>
  <c r="F13" i="33"/>
  <c r="F24" i="33"/>
  <c r="F39" i="33"/>
  <c r="F43" i="33"/>
  <c r="F55" i="33"/>
  <c r="F67" i="33"/>
  <c r="F71" i="33"/>
  <c r="G7" i="33"/>
  <c r="G11" i="33"/>
  <c r="E16" i="33"/>
  <c r="E20" i="33"/>
  <c r="G25" i="33"/>
  <c r="E30" i="33"/>
  <c r="E34" i="33"/>
  <c r="G39" i="33"/>
  <c r="G43" i="33"/>
  <c r="E48" i="33"/>
  <c r="G53" i="33"/>
  <c r="G57" i="33"/>
  <c r="E62" i="33"/>
  <c r="G67" i="33"/>
  <c r="G71" i="33"/>
  <c r="E76" i="33"/>
  <c r="E80" i="33"/>
  <c r="E84" i="33"/>
  <c r="H35" i="35"/>
  <c r="G18" i="12" s="1"/>
  <c r="H27" i="35"/>
  <c r="G35" i="35"/>
  <c r="F18" i="12" s="1"/>
  <c r="G52" i="36"/>
  <c r="T25" i="34"/>
  <c r="F32" i="33"/>
  <c r="F48" i="33"/>
  <c r="F64" i="33"/>
  <c r="F82" i="33"/>
  <c r="E13" i="33"/>
  <c r="E23" i="33"/>
  <c r="G32" i="33"/>
  <c r="E41" i="33"/>
  <c r="G50" i="33"/>
  <c r="G60" i="33"/>
  <c r="E69" i="33"/>
  <c r="G78" i="33"/>
  <c r="F8" i="33"/>
  <c r="F23" i="33"/>
  <c r="F42" i="33"/>
  <c r="F58" i="33"/>
  <c r="F74" i="33"/>
  <c r="G14" i="33"/>
  <c r="G24" i="33"/>
  <c r="E33" i="33"/>
  <c r="G42" i="33"/>
  <c r="E51" i="33"/>
  <c r="E61" i="33"/>
  <c r="E79" i="33"/>
  <c r="F7" i="38"/>
  <c r="F40" i="36"/>
  <c r="J17" i="34"/>
  <c r="E32" i="36"/>
  <c r="E9" i="34"/>
  <c r="F29" i="33"/>
  <c r="F37" i="33"/>
  <c r="F65" i="33"/>
  <c r="F79" i="33"/>
  <c r="F83" i="33"/>
  <c r="E10" i="33"/>
  <c r="E14" i="33"/>
  <c r="G19" i="33"/>
  <c r="E24" i="33"/>
  <c r="G29" i="33"/>
  <c r="G37" i="33"/>
  <c r="E42" i="33"/>
  <c r="G51" i="33"/>
  <c r="G61" i="33"/>
  <c r="O10" i="34"/>
  <c r="S10" i="34"/>
  <c r="F26" i="34"/>
  <c r="G54" i="36"/>
  <c r="V25" i="34"/>
  <c r="F49" i="36"/>
  <c r="R17" i="34"/>
  <c r="E52" i="36"/>
  <c r="T9" i="34"/>
  <c r="F12" i="38"/>
  <c r="F36" i="36"/>
  <c r="F18" i="33"/>
  <c r="F30" i="33"/>
  <c r="F34" i="33"/>
  <c r="F46" i="33"/>
  <c r="F50" i="33"/>
  <c r="F62" i="33"/>
  <c r="F76" i="33"/>
  <c r="F80" i="33"/>
  <c r="F84" i="33"/>
  <c r="E11" i="33"/>
  <c r="G16" i="33"/>
  <c r="G20" i="33"/>
  <c r="E25" i="33"/>
  <c r="G30" i="33"/>
  <c r="G34" i="33"/>
  <c r="E39" i="33"/>
  <c r="E43" i="33"/>
  <c r="G48" i="33"/>
  <c r="E53" i="33"/>
  <c r="E57" i="33"/>
  <c r="G62" i="33"/>
  <c r="E67" i="33"/>
  <c r="E71" i="33"/>
  <c r="G76" i="33"/>
  <c r="G80" i="33"/>
  <c r="G84" i="33"/>
  <c r="F10" i="33"/>
  <c r="F14" i="33"/>
  <c r="F25" i="33"/>
  <c r="F40" i="33"/>
  <c r="F44" i="33"/>
  <c r="F56" i="33"/>
  <c r="F68" i="33"/>
  <c r="F72" i="33"/>
  <c r="G8" i="33"/>
  <c r="G12" i="33"/>
  <c r="E17" i="33"/>
  <c r="G22" i="33"/>
  <c r="G26" i="33"/>
  <c r="E31" i="33"/>
  <c r="E35" i="33"/>
  <c r="G40" i="33"/>
  <c r="G44" i="33"/>
  <c r="E49" i="33"/>
  <c r="G54" i="33"/>
  <c r="G58" i="33"/>
  <c r="E63" i="33"/>
  <c r="G68" i="33"/>
  <c r="G72" i="33"/>
  <c r="E77" i="33"/>
  <c r="E81" i="33"/>
  <c r="F27" i="35"/>
  <c r="G27" i="35"/>
  <c r="F18" i="34"/>
  <c r="G37" i="36"/>
  <c r="H25" i="34"/>
  <c r="R9" i="34"/>
  <c r="E49" i="36"/>
  <c r="F54" i="36"/>
  <c r="V17" i="34"/>
  <c r="E12" i="38"/>
  <c r="E36" i="36"/>
  <c r="F33" i="33"/>
  <c r="F49" i="33"/>
  <c r="F61" i="33"/>
  <c r="G33" i="33"/>
  <c r="G47" i="33"/>
  <c r="E56" i="33"/>
  <c r="G65" i="33"/>
  <c r="O18" i="34"/>
  <c r="S26" i="34"/>
  <c r="M26" i="34"/>
  <c r="I10" i="34"/>
  <c r="R25" i="34"/>
  <c r="G49" i="36"/>
  <c r="H9" i="34"/>
  <c r="E37" i="36"/>
  <c r="E17" i="34"/>
  <c r="F32" i="36"/>
  <c r="G32" i="36"/>
  <c r="E25" i="34"/>
  <c r="E40" i="36"/>
  <c r="J9" i="34"/>
  <c r="F52" i="36"/>
  <c r="T17" i="34"/>
  <c r="V9" i="34"/>
  <c r="E54" i="36"/>
  <c r="G12" i="38"/>
  <c r="G36" i="36"/>
  <c r="E7" i="33"/>
  <c r="F19" i="33"/>
  <c r="F31" i="33"/>
  <c r="F35" i="33"/>
  <c r="F47" i="33"/>
  <c r="F51" i="33"/>
  <c r="F63" i="33"/>
  <c r="F77" i="33"/>
  <c r="F81" i="33"/>
  <c r="E8" i="33"/>
  <c r="E12" i="33"/>
  <c r="G17" i="33"/>
  <c r="E22" i="33"/>
  <c r="E26" i="33"/>
  <c r="G31" i="33"/>
  <c r="G35" i="33"/>
  <c r="E40" i="33"/>
  <c r="E44" i="33"/>
  <c r="G49" i="33"/>
  <c r="E54" i="33"/>
  <c r="E58" i="33"/>
  <c r="G63" i="33"/>
  <c r="E68" i="33"/>
  <c r="E72" i="33"/>
  <c r="G77" i="33"/>
  <c r="G81" i="33"/>
  <c r="F7" i="33"/>
  <c r="F11" i="33"/>
  <c r="F22" i="33"/>
  <c r="F26" i="33"/>
  <c r="F41" i="33"/>
  <c r="F53" i="33"/>
  <c r="F57" i="33"/>
  <c r="F69" i="33"/>
  <c r="F73" i="33"/>
  <c r="G9" i="33"/>
  <c r="G13" i="33"/>
  <c r="E18" i="33"/>
  <c r="G23" i="33"/>
  <c r="G27" i="33"/>
  <c r="E32" i="33"/>
  <c r="E36" i="33"/>
  <c r="G41" i="33"/>
  <c r="E46" i="33"/>
  <c r="E50" i="33"/>
  <c r="G55" i="33"/>
  <c r="E60" i="33"/>
  <c r="E64" i="33"/>
  <c r="G69" i="33"/>
  <c r="G73" i="33"/>
  <c r="E78" i="33"/>
  <c r="F13" i="36"/>
  <c r="I14" i="34" s="1"/>
  <c r="I16" i="34" s="1"/>
  <c r="I18" i="34" s="1"/>
  <c r="F19" i="35"/>
  <c r="E15" i="12" s="1"/>
  <c r="U6" i="34"/>
  <c r="U8" i="34" s="1"/>
  <c r="U10" i="34" s="1"/>
  <c r="E10" i="38"/>
  <c r="E6" i="38" s="1"/>
  <c r="F11" i="35"/>
  <c r="U14" i="34"/>
  <c r="U16" i="34" s="1"/>
  <c r="U18" i="34" s="1"/>
  <c r="F10" i="38"/>
  <c r="F6" i="38" s="1"/>
  <c r="G11" i="35"/>
  <c r="G7" i="38"/>
  <c r="V22" i="34"/>
  <c r="V24" i="34" s="1"/>
  <c r="V26" i="34" s="1"/>
  <c r="G10" i="38"/>
  <c r="U22" i="34"/>
  <c r="U24" i="34" s="1"/>
  <c r="U26" i="34" s="1"/>
  <c r="H11" i="35"/>
  <c r="G10" i="37"/>
  <c r="F25" i="12" s="1"/>
  <c r="F27" i="12" s="1"/>
  <c r="F30" i="12" s="1"/>
  <c r="F10" i="37"/>
  <c r="E25" i="12" s="1"/>
  <c r="E27" i="12" s="1"/>
  <c r="E30" i="12" s="1"/>
  <c r="H10" i="37"/>
  <c r="G25" i="12" s="1"/>
  <c r="G27" i="12" s="1"/>
  <c r="G30" i="12" s="1"/>
  <c r="V6" i="34"/>
  <c r="V8" i="34" s="1"/>
  <c r="F28" i="36"/>
  <c r="V14" i="34"/>
  <c r="V16" i="34" s="1"/>
  <c r="H22" i="34"/>
  <c r="H24" i="34" s="1"/>
  <c r="H26" i="34" s="1"/>
  <c r="G22" i="34"/>
  <c r="G24" i="34" s="1"/>
  <c r="G9" i="36"/>
  <c r="F26" i="36"/>
  <c r="T14" i="34"/>
  <c r="T16" i="34" s="1"/>
  <c r="G26" i="36"/>
  <c r="T22" i="34"/>
  <c r="T24" i="34" s="1"/>
  <c r="T26" i="34" s="1"/>
  <c r="E14" i="36"/>
  <c r="J6" i="34"/>
  <c r="J8" i="34" s="1"/>
  <c r="H6" i="34"/>
  <c r="H8" i="34" s="1"/>
  <c r="E11" i="36"/>
  <c r="J22" i="34"/>
  <c r="J24" i="34" s="1"/>
  <c r="J26" i="34" s="1"/>
  <c r="G14" i="36"/>
  <c r="E9" i="36"/>
  <c r="G6" i="34"/>
  <c r="G8" i="34" s="1"/>
  <c r="H14" i="34"/>
  <c r="H16" i="34" s="1"/>
  <c r="H18" i="34" s="1"/>
  <c r="E6" i="36"/>
  <c r="E6" i="34"/>
  <c r="F9" i="36"/>
  <c r="G14" i="34"/>
  <c r="G16" i="34" s="1"/>
  <c r="T6" i="34"/>
  <c r="T8" i="34" s="1"/>
  <c r="T10" i="34" s="1"/>
  <c r="E26" i="36"/>
  <c r="R22" i="34"/>
  <c r="R24" i="34" s="1"/>
  <c r="R26" i="34" s="1"/>
  <c r="G23" i="36"/>
  <c r="R14" i="34"/>
  <c r="R16" i="34" s="1"/>
  <c r="R18" i="34" s="1"/>
  <c r="F23" i="36"/>
  <c r="R6" i="34"/>
  <c r="R8" i="34" s="1"/>
  <c r="E23" i="36"/>
  <c r="F14" i="36"/>
  <c r="J14" i="34"/>
  <c r="J16" i="34" s="1"/>
  <c r="J18" i="34" s="1"/>
  <c r="G6" i="36"/>
  <c r="E22" i="34"/>
  <c r="F6" i="36"/>
  <c r="E14" i="34"/>
  <c r="T18" i="34" l="1"/>
  <c r="R10" i="34"/>
  <c r="V18" i="34"/>
  <c r="H10" i="34"/>
  <c r="V10" i="34"/>
  <c r="J10" i="34"/>
  <c r="E45" i="33"/>
  <c r="F52" i="33"/>
  <c r="F15" i="33"/>
  <c r="F21" i="33"/>
  <c r="E21" i="33"/>
  <c r="E6" i="33"/>
  <c r="E35" i="36"/>
  <c r="E31" i="36" s="1"/>
  <c r="G9" i="34"/>
  <c r="G10" i="34" s="1"/>
  <c r="G21" i="33"/>
  <c r="E66" i="33"/>
  <c r="G59" i="33"/>
  <c r="G6" i="33"/>
  <c r="E28" i="33"/>
  <c r="G35" i="36"/>
  <c r="G31" i="36" s="1"/>
  <c r="G25" i="34"/>
  <c r="D25" i="34" s="1"/>
  <c r="G26" i="35"/>
  <c r="F17" i="12"/>
  <c r="F19" i="12" s="1"/>
  <c r="H26" i="35"/>
  <c r="G17" i="12"/>
  <c r="G19" i="12" s="1"/>
  <c r="E75" i="33"/>
  <c r="G38" i="33"/>
  <c r="F38" i="33"/>
  <c r="F59" i="33"/>
  <c r="E59" i="33"/>
  <c r="F6" i="33"/>
  <c r="F26" i="35"/>
  <c r="E17" i="12"/>
  <c r="E19" i="12" s="1"/>
  <c r="G75" i="33"/>
  <c r="E38" i="33"/>
  <c r="F45" i="33"/>
  <c r="G17" i="34"/>
  <c r="D17" i="34" s="1"/>
  <c r="F35" i="36"/>
  <c r="F31" i="36" s="1"/>
  <c r="G28" i="33"/>
  <c r="G52" i="33"/>
  <c r="E15" i="33"/>
  <c r="F66" i="33"/>
  <c r="E52" i="33"/>
  <c r="G15" i="33"/>
  <c r="F75" i="33"/>
  <c r="F28" i="33"/>
  <c r="G66" i="33"/>
  <c r="G45" i="33"/>
  <c r="G14" i="12"/>
  <c r="G16" i="12" s="1"/>
  <c r="G20" i="12" s="1"/>
  <c r="G32" i="12" s="1"/>
  <c r="H10" i="35"/>
  <c r="F10" i="35"/>
  <c r="E14" i="12"/>
  <c r="E16" i="12" s="1"/>
  <c r="F11" i="36"/>
  <c r="F5" i="36" s="1"/>
  <c r="G6" i="38"/>
  <c r="G13" i="36"/>
  <c r="F14" i="12"/>
  <c r="F16" i="12" s="1"/>
  <c r="G10" i="35"/>
  <c r="E24" i="34"/>
  <c r="E8" i="34"/>
  <c r="D6" i="34"/>
  <c r="E5" i="36"/>
  <c r="E16" i="34"/>
  <c r="D14" i="34"/>
  <c r="F20" i="12" l="1"/>
  <c r="F32" i="12" s="1"/>
  <c r="E20" i="12"/>
  <c r="E32" i="12" s="1"/>
  <c r="G26" i="34"/>
  <c r="G18" i="34"/>
  <c r="G5" i="33"/>
  <c r="E5" i="33"/>
  <c r="F5" i="33"/>
  <c r="D9" i="34"/>
  <c r="I22" i="34"/>
  <c r="G11" i="36"/>
  <c r="G5" i="36" s="1"/>
  <c r="E26" i="34"/>
  <c r="E18" i="34"/>
  <c r="D16" i="34"/>
  <c r="D8" i="34"/>
  <c r="E10" i="34"/>
  <c r="D10" i="34" s="1"/>
  <c r="D18" i="34" l="1"/>
  <c r="I24" i="34"/>
  <c r="D22" i="34"/>
  <c r="I26" i="34" l="1"/>
  <c r="D26" i="34" s="1"/>
  <c r="D24" i="34"/>
</calcChain>
</file>

<file path=xl/sharedStrings.xml><?xml version="1.0" encoding="utf-8"?>
<sst xmlns="http://schemas.openxmlformats.org/spreadsheetml/2006/main" count="17181" uniqueCount="6650">
  <si>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</si>
  <si>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</si>
  <si>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</si>
  <si>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</si>
  <si>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</si>
  <si>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</si>
  <si>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</si>
  <si>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</si>
  <si>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</si>
  <si>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</si>
  <si>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</si>
  <si>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</si>
  <si>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</si>
  <si>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</si>
  <si>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</si>
  <si>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</si>
  <si>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</si>
  <si>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</si>
  <si>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</si>
  <si>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institucija i tijela EU - ostalo</t>
  </si>
  <si>
    <t>Kapitalne pomoći od institucija i tijela EU - ostalo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</si>
  <si>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</si>
  <si>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</si>
  <si>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</si>
  <si>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</si>
  <si>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</si>
  <si>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</si>
  <si>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</si>
  <si>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</si>
  <si>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</si>
  <si>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</si>
  <si>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</si>
  <si>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</si>
  <si>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</si>
  <si>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</si>
  <si>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</si>
  <si>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</si>
  <si>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</si>
  <si>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</si>
  <si>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</si>
  <si>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</si>
  <si>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</si>
  <si>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</si>
  <si>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</si>
  <si>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</si>
  <si>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</si>
  <si>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A621001</t>
  </si>
  <si>
    <t>REDOVNA DJELATNOST SVEUČILIŠTA U ZAGREBU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</si>
  <si>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</si>
  <si>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</si>
  <si>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</si>
  <si>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</si>
  <si>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</si>
  <si>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</si>
  <si>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Namjenski primici od zaduživanja</t>
  </si>
  <si>
    <t>Ostali nespomenuti rashodi poslovanja</t>
  </si>
  <si>
    <t>A621002</t>
  </si>
  <si>
    <t>REDOVNA DJELATNOST SVEUČILIŠTA U RIJECI</t>
  </si>
  <si>
    <t>Poslovni objekti</t>
  </si>
  <si>
    <t>A621003</t>
  </si>
  <si>
    <t>REDOVNA DJELATNOST SVEUČILIŠTA U OSIJEKU</t>
  </si>
  <si>
    <t>A621004</t>
  </si>
  <si>
    <t>REDOVNA DJELATNOST SVEUČILIŠTA U SPLITU</t>
  </si>
  <si>
    <t>Naknade građanima i kućanstvima u novcu</t>
  </si>
  <si>
    <t>Intelektualne i osobne usluge</t>
  </si>
  <si>
    <t>Ostali nespomenuti financijski rashodi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</si>
  <si>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</si>
  <si>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</si>
  <si>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</si>
  <si>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</si>
  <si>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</si>
  <si>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</si>
  <si>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Premije osiguranja</t>
  </si>
  <si>
    <t>A621168</t>
  </si>
  <si>
    <t>REDOVNA DJELATNOST SVEUČILIŠTA U PULI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</si>
  <si>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</si>
  <si>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</si>
  <si>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</si>
  <si>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</si>
  <si>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</si>
  <si>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</si>
  <si>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</si>
  <si>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</si>
  <si>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</si>
  <si>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Pomoći EU</t>
  </si>
  <si>
    <t>Tekuće pomoći inozemnim vladama</t>
  </si>
  <si>
    <t>Energija</t>
  </si>
  <si>
    <t>Usluge tekućeg i investicijskog održavanja</t>
  </si>
  <si>
    <t>Komunalne usluge</t>
  </si>
  <si>
    <t>Vlastiti prihodi</t>
  </si>
  <si>
    <t>A679071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</si>
  <si>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</si>
  <si>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</si>
  <si>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</si>
  <si>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</si>
  <si>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</si>
  <si>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</si>
  <si>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</si>
  <si>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</si>
  <si>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</si>
  <si>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</si>
  <si>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</si>
  <si>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</si>
  <si>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</si>
  <si>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</si>
  <si>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</si>
  <si>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</si>
  <si>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</si>
  <si>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</si>
  <si>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Europski socijalni fond (ESF)</t>
  </si>
  <si>
    <t>Medicinska i laboratorijska oprema</t>
  </si>
  <si>
    <t>Europski fond za regionalni razvoj (ERDF)</t>
  </si>
  <si>
    <t>Ostala prava</t>
  </si>
  <si>
    <t>Donacije</t>
  </si>
  <si>
    <t>Instrumenti, uređaji i strojevi</t>
  </si>
  <si>
    <t>A679072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</si>
  <si>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</si>
  <si>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</si>
  <si>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</si>
  <si>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</si>
  <si>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</si>
  <si>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</si>
  <si>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A679074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</si>
  <si>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</si>
  <si>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</si>
  <si>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</si>
  <si>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</si>
  <si>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</si>
  <si>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>A679075</t>
  </si>
  <si>
    <t xml:space="preserve">  Reprezentacija</t>
  </si>
  <si>
    <t>A679076</t>
  </si>
  <si>
    <t>Subvencije trgovačkim društvima, zadrugama, poljoprivrednici</t>
  </si>
  <si>
    <t>A679077</t>
  </si>
  <si>
    <t>Dodatna ulaganja za ostalu nefinancijsku imovinu</t>
  </si>
  <si>
    <t>Zatezne kamate</t>
  </si>
  <si>
    <t>Tekuće pomoći međunarodnim organizacijama te institucijama i</t>
  </si>
  <si>
    <t>A679078</t>
  </si>
  <si>
    <t>Umjetnička djela (izložena u galerijama, muzejima i slično)</t>
  </si>
  <si>
    <t>Dodatna ulaganja na postrojenjima i opremi</t>
  </si>
  <si>
    <t>Naknade građ. i kuć. u naravi-neposr. ili putem ust.izvan js</t>
  </si>
  <si>
    <t>A679080</t>
  </si>
  <si>
    <t>REDOVNA DJELATNOST SVEUČILIŠTA SJEVER</t>
  </si>
  <si>
    <t>A679081</t>
  </si>
  <si>
    <t>A679088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</si>
  <si>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</si>
  <si>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</si>
  <si>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</si>
  <si>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</si>
  <si>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</si>
  <si>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</si>
  <si>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</si>
  <si>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</si>
  <si>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</si>
  <si>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</si>
  <si>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</si>
  <si>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</si>
  <si>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</si>
  <si>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</si>
  <si>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</si>
  <si>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</si>
  <si>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</si>
  <si>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</si>
  <si>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</si>
  <si>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</si>
  <si>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</si>
  <si>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</si>
  <si>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</si>
  <si>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</si>
  <si>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</si>
  <si>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</si>
  <si>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</si>
  <si>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</si>
  <si>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A679089</t>
  </si>
  <si>
    <t>Vojna sredstva za jednokratnu upotrebu</t>
  </si>
  <si>
    <t>Kapitalni prijenosi između proračunskih korisnika istog pror</t>
  </si>
  <si>
    <t>A679090</t>
  </si>
  <si>
    <t>Tekuće pomoći unutar općeg proračuna</t>
  </si>
  <si>
    <t>Subvencije kreditnim i ostalim financijskim institucijama u</t>
  </si>
  <si>
    <t>A679091</t>
  </si>
  <si>
    <t>Subvencije trgovačkim društvima u javnom sektoru</t>
  </si>
  <si>
    <t>Kapitalne pomoći proračunskim korisnicima drugih proračuna</t>
  </si>
  <si>
    <t>Dodatna ulaganja na prijevoznim sredstvima</t>
  </si>
  <si>
    <t>A679092</t>
  </si>
  <si>
    <t>A679093</t>
  </si>
  <si>
    <t>Kamate za izdane trezorske zapise</t>
  </si>
  <si>
    <t>A679094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</si>
  <si>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</si>
  <si>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</si>
  <si>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</si>
  <si>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</si>
  <si>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</si>
  <si>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A679095</t>
  </si>
  <si>
    <t>A679096</t>
  </si>
  <si>
    <t>Naziv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</si>
  <si>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</si>
  <si>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</si>
  <si>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</si>
  <si>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</si>
  <si>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</si>
  <si>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</si>
  <si>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Kamate za ostale vrijednosne papire izvor 31</t>
  </si>
  <si>
    <t>Kamate na oročena sredstva izvor 31</t>
  </si>
  <si>
    <t>Kamate na depozite po viđenju izvor 31</t>
  </si>
  <si>
    <t>Prihod od dividendi na dionice u kreditnim i ostalim financijskim institucijama izvan javnog sektora izvor 31</t>
  </si>
  <si>
    <t>Prihodi od prodaje kratkotrajne nefinancijske imovine izvor 31</t>
  </si>
  <si>
    <t>Ostali prihodi od nefinancijske imovine izvor 31</t>
  </si>
  <si>
    <t>Prihodi iz dobiti trgovačkih društava u javnom sektoru izvor 43</t>
  </si>
  <si>
    <t>Sufinanciranje cijene usluge, participacije i slično</t>
  </si>
  <si>
    <t>Prihodi s naslova osiguranja, refundacije štete i totalne štete izvor 43</t>
  </si>
  <si>
    <t>Ostale nespomenute kazne izvor 43</t>
  </si>
  <si>
    <t>Ostali prihodi izvor 43</t>
  </si>
  <si>
    <t>Tekuće pomoći od institucija i tijela EU - refundacije putnih troškova</t>
  </si>
  <si>
    <t>Ulaganja na tuđoj imovini radi prava korištenja izvor 71</t>
  </si>
  <si>
    <t>Ostala nespomenuta prava izvor 71</t>
  </si>
  <si>
    <t>Stambeni objekti za zaposlene izvor 71</t>
  </si>
  <si>
    <t>Ostali stambeni objekti izvor 71</t>
  </si>
  <si>
    <t>Zgrade znanstvenih i obrazovnih institucija (fakulteti, škole, vrtići i slično) izvor 71</t>
  </si>
  <si>
    <t>Ostali poslovni građevinski objekti izvor 71</t>
  </si>
  <si>
    <t>Računala i računalna oprema izvor 71</t>
  </si>
  <si>
    <t>Ostala uredska oprema izvor 71</t>
  </si>
  <si>
    <t>Glazbeni instrumenti i oprema izvor 71</t>
  </si>
  <si>
    <t>Oprema izvor 71</t>
  </si>
  <si>
    <t>Osobni automobili izvor 71</t>
  </si>
  <si>
    <t>Osnovno stado izvor 71</t>
  </si>
  <si>
    <t>Prihodi iz nadležnog proračuna za financiranje redovne djelatnosti proračunskih korisnika</t>
  </si>
  <si>
    <t>Rashodi za nabavu proizvedene dugotrajne imovine</t>
  </si>
  <si>
    <t>Sredstva učešća za pomoći</t>
  </si>
  <si>
    <t>K679084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</si>
  <si>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</si>
  <si>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</si>
  <si>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</si>
  <si>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</si>
  <si>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</si>
  <si>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>IZVOR 51                              Pomoći EU</t>
  </si>
  <si>
    <t xml:space="preserve">IZVOR 52                              Ostale pomoći </t>
  </si>
  <si>
    <t>IZVOR 559                          Ostale refundacije iz sredstava EU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</si>
  <si>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</si>
  <si>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</si>
  <si>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</si>
  <si>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 xml:space="preserve">IZVOR 63                         Inozemne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</si>
  <si>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</si>
  <si>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</si>
  <si>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</si>
  <si>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</si>
  <si>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</si>
  <si>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</si>
  <si>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</si>
  <si>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</si>
  <si>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</si>
  <si>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</si>
  <si>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</si>
  <si>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</si>
  <si>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</si>
  <si>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</si>
  <si>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</si>
  <si>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</si>
  <si>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</si>
  <si>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</si>
  <si>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</si>
  <si>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</si>
  <si>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</si>
  <si>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</si>
  <si>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</si>
  <si>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</si>
  <si>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</si>
  <si>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</si>
  <si>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</si>
  <si>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</si>
  <si>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</si>
  <si>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</si>
  <si>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</si>
  <si>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</si>
  <si>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</si>
  <si>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</si>
  <si>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</si>
  <si>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</si>
  <si>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</si>
  <si>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</si>
  <si>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</si>
  <si>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</si>
  <si>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</si>
  <si>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</si>
  <si>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</si>
  <si>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</si>
  <si>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</si>
  <si>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</si>
  <si>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</si>
  <si>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</si>
  <si>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</si>
  <si>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</si>
  <si>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</si>
  <si>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</si>
  <si>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</si>
  <si>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</si>
  <si>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</si>
  <si>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</si>
  <si>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</si>
  <si>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</si>
  <si>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</si>
  <si>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</si>
  <si>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</si>
  <si>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</si>
  <si>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</si>
  <si>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</si>
  <si>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</si>
  <si>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</si>
  <si>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</si>
  <si>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</si>
  <si>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</si>
  <si>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</si>
  <si>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</si>
  <si>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</si>
  <si>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SVEUČILIŠTE U RIJECI - AKADEMIJA PRIMJENJENIH UMJETNOSTI</t>
  </si>
  <si>
    <t>SLAVKA KRAUTZEKA 83</t>
  </si>
  <si>
    <t>55704161999</t>
  </si>
  <si>
    <t>SVEUČILIŠTE U RIJECI - EKONOMSKI FAKULTET</t>
  </si>
  <si>
    <t>IVANA FILIPOVIĆA 4</t>
  </si>
  <si>
    <t>26093119930</t>
  </si>
  <si>
    <t>SVEUČILIŠTE U RIJECI - FAKULTET ZA MENADŽMENT U TURIZMU I UGOSTITELJSTVU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</si>
  <si>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</si>
  <si>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</si>
  <si>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</si>
  <si>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</si>
  <si>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</si>
  <si>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</si>
  <si>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</si>
  <si>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</si>
  <si>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</si>
  <si>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</si>
  <si>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</si>
  <si>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SVEUČILIŠTE U RIJECI - POMORSKI FAKULTET</t>
  </si>
  <si>
    <t>STUDENTSKA 2</t>
  </si>
  <si>
    <t>76722145702</t>
  </si>
  <si>
    <t>SVEUČILIŠTE U RIJECI - PRAVNI FAKULTET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</si>
  <si>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</si>
  <si>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</si>
  <si>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</si>
  <si>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</si>
  <si>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</si>
  <si>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</si>
  <si>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</si>
  <si>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</si>
  <si>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SVEUČILIŠTE U RIJECI - UČITELJSKI FAKULTET</t>
  </si>
  <si>
    <t>SVEUČILIŠNA AVENIJA 6</t>
  </si>
  <si>
    <t>96996385705</t>
  </si>
  <si>
    <t>SVEUČILIŠTE U RIJECI - FAKULTET ZDRAVSTVENIH STUDIJA U RIJECI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</si>
  <si>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</si>
  <si>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</si>
  <si>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</si>
  <si>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</si>
  <si>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</si>
  <si>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</si>
  <si>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</si>
  <si>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</si>
  <si>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</si>
  <si>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SVEUČILIŠTE U SPLITU - FAKULTET ELEKTROTEHNIKE, STROJARSTVA I BRODOGRADNJE</t>
  </si>
  <si>
    <t>RUĐERA BOŠKOVIĆA 32</t>
  </si>
  <si>
    <t>00857144221</t>
  </si>
  <si>
    <t>SVEUČILIŠTE U SPLITU - FILOZOFSKI FAKULTET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</si>
  <si>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</si>
  <si>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</si>
  <si>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</si>
  <si>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</si>
  <si>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</si>
  <si>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</si>
  <si>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</si>
  <si>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SVEUČILIŠTE U SPLITU - KINEZIOLOŠKI FAKULTET</t>
  </si>
  <si>
    <t>NIKOLE TESLE 6</t>
  </si>
  <si>
    <t>57848936921</t>
  </si>
  <si>
    <t>SVEUČILIŠTE U SPLITU - KATOLIČKI BOGOSLOVNI FAKULTET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</si>
  <si>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</si>
  <si>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</si>
  <si>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</si>
  <si>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</si>
  <si>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</si>
  <si>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</si>
  <si>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SVEUČILIŠTE U SPLITU - PRAVNI FAKULTET</t>
  </si>
  <si>
    <t>DOMOVINSKOG RATA 8</t>
  </si>
  <si>
    <t>03541568700</t>
  </si>
  <si>
    <t>SVEUČILIŠTE U SPLITU - PRIRODOSLOVNO - MATEMATIČKI FAKULTET</t>
  </si>
  <si>
    <t>20858497843</t>
  </si>
  <si>
    <t>SVEUČILIŠTE U SPLITU - SVEUČILIŠNA KNJIŽNICA</t>
  </si>
  <si>
    <t>RUĐERA BOŠKOVIĆA 31</t>
  </si>
  <si>
    <t>40099344720</t>
  </si>
  <si>
    <t>SVEUČILIŠTE U SPLITU - UMJETNIČKA AKADEMIJA</t>
  </si>
  <si>
    <t>ZAGREBAČKA 3</t>
  </si>
  <si>
    <t>38960125358</t>
  </si>
  <si>
    <t>SVEUČILIŠTE U ZAGREBU</t>
  </si>
  <si>
    <t>36612267447</t>
  </si>
  <si>
    <t>SVEUČILIŠTE U ZAGREBU - AGRONOMSKI FAKULTET</t>
  </si>
  <si>
    <t>SVETOŠIMUNSKA CESTA 25</t>
  </si>
  <si>
    <t>76023745044</t>
  </si>
  <si>
    <t>SVEUČILIŠTE U ZAGREBU - AKADEMIJA DRAMSKE UMJETNOSTI</t>
  </si>
  <si>
    <t>TRG REPUBLIKE HRVATSKE 5</t>
  </si>
  <si>
    <t>52097842295</t>
  </si>
  <si>
    <t>SVEUČILIŠTE U ZAGREBU - AKADEMIJA LIKOVNIH UMJETNOSTI</t>
  </si>
  <si>
    <t>ILICA 85</t>
  </si>
  <si>
    <t>95847257607</t>
  </si>
  <si>
    <t xml:space="preserve">SVEUČILIŠTE U ZAGREBU - ARHITEKTONSKI FAKULTET </t>
  </si>
  <si>
    <t>KAČIĆEVA 26</t>
  </si>
  <si>
    <t>42061107444</t>
  </si>
  <si>
    <t xml:space="preserve">SVEUČILIŠTE U ZAGREBU - EDUKACIJSKO-REHABILITACIJSKI FAKULTET </t>
  </si>
  <si>
    <t>BORONGAJSKA CESTA 83F</t>
  </si>
  <si>
    <t>34967762426</t>
  </si>
  <si>
    <t>SVEUČILIŠTE U ZAGREBU - EKONOMSKI FAKULTET</t>
  </si>
  <si>
    <t>27208467122</t>
  </si>
  <si>
    <t>SVEUČILIŠTE U ZAGREBU - FAKULTET ELEKTROTEHNIKE I RAČUNARSTVA</t>
  </si>
  <si>
    <t>UNSKA 3</t>
  </si>
  <si>
    <t>57029260362</t>
  </si>
  <si>
    <t>JORDANOVAC 110</t>
  </si>
  <si>
    <t>26975482530</t>
  </si>
  <si>
    <t xml:space="preserve">SVEUČILIŠTE U ZAGREBU - KATOLIČKI BOGOSLOVNI FAKULTET </t>
  </si>
  <si>
    <t xml:space="preserve">VLAŠKA 38 </t>
  </si>
  <si>
    <t>SVEUČILIŠTE U ZAGREBU - FAKULTET KEMIJSKOG INŽENJERSTVA I TEHNOLOGIJE</t>
  </si>
  <si>
    <t>MARULIĆEV TRG 19</t>
  </si>
  <si>
    <t>71259740533</t>
  </si>
  <si>
    <t>SVEUČILIŠTE U ZAGREBU - FAKULTET POLITIČKIH ZNANOSTI</t>
  </si>
  <si>
    <t>LEPUŠIĆEVA 6</t>
  </si>
  <si>
    <t>28011548575</t>
  </si>
  <si>
    <t>SVEUČILIŠTE U ZAGREBU - FAKULTET PROMETNIH ZNANOSTI</t>
  </si>
  <si>
    <t>VUKELIĆEVA 4</t>
  </si>
  <si>
    <t>25410051374</t>
  </si>
  <si>
    <t>SVEUČILIŠTE U ZAGREBU - FAKULTET STROJARSTVA I BRODOGRADNJE</t>
  </si>
  <si>
    <t>IVANA LUČIĆA 5</t>
  </si>
  <si>
    <t>22910368449</t>
  </si>
  <si>
    <t xml:space="preserve">SVEUČILIŠTE U ZAGREBU - FARMACEUTSKO-BIOKEMIJSKI FAKULTET 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</si>
  <si>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</si>
  <si>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</si>
  <si>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</si>
  <si>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</si>
  <si>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</si>
  <si>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</si>
  <si>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</si>
  <si>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</si>
  <si>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</si>
  <si>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</si>
  <si>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</si>
  <si>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SVEUČILIŠTE U ZAGREBU - GRAĐEVINSKI FAKULTET</t>
  </si>
  <si>
    <t>FRA ANDRIJE KAČIĆA MIOŠIĆA 26</t>
  </si>
  <si>
    <t>62924153420</t>
  </si>
  <si>
    <t>SVEUČILIŠTE U ZAGREBU - GRAFIČKI FAKULTET</t>
  </si>
  <si>
    <t>GETALDIĆEVA 2</t>
  </si>
  <si>
    <t>25564990903</t>
  </si>
  <si>
    <t>SVEUČILIŠTE U ZAGREBU - KINEZIOLOŠKI FAKULTET</t>
  </si>
  <si>
    <t>HORVAĆANSKI ZAVOJ 15</t>
  </si>
  <si>
    <t>25329931628</t>
  </si>
  <si>
    <t>SVEUČILIŠTE U ZAGREBU - MEDICINSKI FAKULTET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</si>
  <si>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</si>
  <si>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</si>
  <si>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</si>
  <si>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</si>
  <si>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</si>
  <si>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</si>
  <si>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</si>
  <si>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</si>
  <si>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</si>
  <si>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</si>
  <si>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SVEUČILIŠTE U ZAGREBU - PREHRAMBENO BIOTEHNOLOŠKI FAKULTET</t>
  </si>
  <si>
    <t>47824453867</t>
  </si>
  <si>
    <t>SVEUČILIŠTE U ZAGREBU - PRIRODOSLOVNO-MATEMATIČKI FAKULTET</t>
  </si>
  <si>
    <t>HORVATOVAC 102A</t>
  </si>
  <si>
    <t>28163265527</t>
  </si>
  <si>
    <t>SVEUČILIŠTE U ZAGREBU - RUDARSKO-GEOLOŠKO-NAFTNI FAKULTET</t>
  </si>
  <si>
    <t>PIEROTTIJEVA 6</t>
  </si>
  <si>
    <t>99534693762</t>
  </si>
  <si>
    <t>SVEUČILIŠTE U ZAGREBU - STOMATOLOŠKI FAKULTET</t>
  </si>
  <si>
    <t>GUNDULIĆEVA 5</t>
  </si>
  <si>
    <t>70221464726</t>
  </si>
  <si>
    <t>07699719217</t>
  </si>
  <si>
    <t>SVEUČILIŠTE U ZAGREBU - TEKSTILNO TEHNOLOŠKI FAKULTET</t>
  </si>
  <si>
    <t>PRILAZ BARUNA FILIPOVIĆA 28A</t>
  </si>
  <si>
    <t>43097527965</t>
  </si>
  <si>
    <t>SVEUČILIŠTE U ZAGREBU - UČITELJSKI FAKULTET</t>
  </si>
  <si>
    <t>SAVSKA CESTA 77</t>
  </si>
  <si>
    <t>72226488129</t>
  </si>
  <si>
    <t>SVEUČILIŠTE U ZAGREBU - VETERINARSKI FAKULTET</t>
  </si>
  <si>
    <t>HEINZELOVA 55</t>
  </si>
  <si>
    <t>36389528408</t>
  </si>
  <si>
    <t>FAKULTET ORGANIZACIJE I INFORMATIKE U VARAŽDINU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</si>
  <si>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</si>
  <si>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</si>
  <si>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</si>
  <si>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</si>
  <si>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</si>
  <si>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</si>
  <si>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</si>
  <si>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</si>
  <si>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</si>
  <si>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</si>
  <si>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</si>
  <si>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</si>
  <si>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</si>
  <si>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</si>
  <si>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>VELEUČILIŠTE MARKO MARULIĆ U KNINU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</si>
  <si>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</si>
  <si>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</si>
  <si>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</si>
  <si>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</si>
  <si>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</si>
  <si>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</si>
  <si>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</si>
  <si>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</si>
  <si>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</si>
  <si>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</si>
  <si>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</si>
  <si>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</si>
  <si>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</si>
  <si>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</si>
  <si>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</si>
  <si>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</si>
  <si>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</si>
  <si>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</si>
  <si>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</si>
  <si>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</si>
  <si>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</si>
  <si>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</si>
  <si>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VISOKO GOSPODARSKO UČILIŠTE U KRIŽEVCIMA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</si>
  <si>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</si>
  <si>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</si>
  <si>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</si>
  <si>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</si>
  <si>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</si>
  <si>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</si>
  <si>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</si>
  <si>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EKONOMSKI INSTITUT ZAGREB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</si>
  <si>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</si>
  <si>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</si>
  <si>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</si>
  <si>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</si>
  <si>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</si>
  <si>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</si>
  <si>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</si>
  <si>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INSTITUT DRUŠTVENIH ZNANOSTI IVO PILAR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</si>
  <si>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</si>
  <si>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</si>
  <si>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</si>
  <si>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</si>
  <si>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</si>
  <si>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</si>
  <si>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</si>
  <si>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</si>
  <si>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</si>
  <si>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</si>
  <si>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INSTITUT ZA DRUŠTVENA ISTRAŽIVANJA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</si>
  <si>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</si>
  <si>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</si>
  <si>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</si>
  <si>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</si>
  <si>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</si>
  <si>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</si>
  <si>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</si>
  <si>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</si>
  <si>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</si>
  <si>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 xml:space="preserve">HRVATSKI GEOLOŠKI INSTITUT 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</si>
  <si>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</si>
  <si>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</si>
  <si>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</si>
  <si>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</si>
  <si>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</si>
  <si>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</si>
  <si>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</si>
  <si>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</si>
  <si>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</si>
  <si>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</si>
  <si>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</si>
  <si>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</si>
  <si>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</si>
  <si>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</si>
  <si>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</si>
  <si>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</si>
  <si>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</si>
  <si>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</si>
  <si>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</si>
  <si>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</si>
  <si>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</si>
  <si>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</si>
  <si>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</si>
  <si>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</si>
  <si>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</si>
  <si>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</si>
  <si>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</si>
  <si>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</si>
  <si>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</si>
  <si>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</si>
  <si>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</si>
  <si>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</si>
  <si>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</si>
  <si>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</si>
  <si>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</si>
  <si>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</si>
  <si>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</si>
  <si>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</si>
  <si>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</si>
  <si>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</si>
  <si>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</si>
  <si>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</si>
  <si>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</si>
  <si>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</si>
  <si>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</si>
  <si>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HRVATSKA AKADEMSKA I ISTRAŽIVAČKA MREŽA - CARNET</t>
  </si>
  <si>
    <t>JOSIPA MAROHNIĆA 5</t>
  </si>
  <si>
    <t>58101996540</t>
  </si>
  <si>
    <t>LEKSIKOGRAFSKI ZAVOD MIROSLAV KRLEŽA</t>
  </si>
  <si>
    <t>FRANKOPANSKA 26</t>
  </si>
  <si>
    <t>49894241709</t>
  </si>
  <si>
    <t>SVEUČILIŠTE U ZAGREBU - SVEUČILIŠNI RAČUNSKI CENTAR - SRCE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</si>
  <si>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</si>
  <si>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</si>
  <si>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</si>
  <si>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</si>
  <si>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</si>
  <si>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</si>
  <si>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</si>
  <si>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</si>
  <si>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</si>
  <si>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</si>
  <si>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</si>
  <si>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</si>
  <si>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</si>
  <si>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</si>
  <si>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</si>
  <si>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</si>
  <si>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</si>
  <si>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</si>
  <si>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</si>
  <si>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</si>
  <si>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</si>
  <si>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</si>
  <si>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</si>
  <si>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</si>
  <si>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</si>
  <si>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</si>
  <si>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</si>
  <si>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</si>
  <si>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</si>
  <si>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671 - izvor 11</t>
  </si>
  <si>
    <t>671 - izvor 12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</si>
  <si>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</si>
  <si>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</si>
  <si>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</si>
  <si>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</si>
  <si>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</si>
  <si>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</si>
  <si>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</si>
  <si>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</si>
  <si>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</si>
  <si>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</si>
  <si>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</si>
  <si>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</si>
  <si>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</si>
  <si>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</si>
  <si>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</si>
  <si>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</si>
  <si>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</si>
  <si>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</si>
  <si>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</si>
  <si>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A679112</t>
  </si>
  <si>
    <t>REDOVNA DJELATNOST SVEUČILIŠTA U SLAVONSKOM BRODU</t>
  </si>
  <si>
    <t>A622122</t>
  </si>
  <si>
    <t>PROGRAMSKO FINANCIRANJE JAVNIH VISOKIH UČILIŠTA</t>
  </si>
  <si>
    <t>A621038</t>
  </si>
  <si>
    <t>PROGRAMI VJEŽBAONICA VISOKIH UČILIŠTA</t>
  </si>
  <si>
    <t>K621061</t>
  </si>
  <si>
    <t>ODRŽAVANJE OBJEKATA VISOKOOBRAZOVNIH USTANOVA</t>
  </si>
  <si>
    <t>A621180</t>
  </si>
  <si>
    <t>REKTORSKI ZBOR</t>
  </si>
  <si>
    <t>A622012</t>
  </si>
  <si>
    <t>REDOVNA DJELATNOST SEIZMOLOŠKE SLUŽBE</t>
  </si>
  <si>
    <t>OP KONKURENTNOST I KOHEZIJA 2014.-2020., PRIORITET 1 i 10</t>
  </si>
  <si>
    <t>K679106</t>
  </si>
  <si>
    <t>OP UČINKOVITI LJUDSKI POTENCIJALI 2014.-2020., PRIORITET 3</t>
  </si>
  <si>
    <t>A622000</t>
  </si>
  <si>
    <t>REDOVNA DJELATNOST JAVNIH INSTITUTA</t>
  </si>
  <si>
    <t>A622002</t>
  </si>
  <si>
    <t>PROGRAM USAVRŠAVANJA ZNANSTVENIH NOVAKA</t>
  </si>
  <si>
    <t>A622011</t>
  </si>
  <si>
    <t>REDOVNA DJELATNOST GEOLOŠKE SLUŽBE</t>
  </si>
  <si>
    <t>A622125</t>
  </si>
  <si>
    <t>A622132</t>
  </si>
  <si>
    <t>A622137</t>
  </si>
  <si>
    <t>PROGRAMSKO FINANCIRANJE JAVNIH ZNANSTVENIH INSTITUTA</t>
  </si>
  <si>
    <t>K622128</t>
  </si>
  <si>
    <t>NOVI PODPROJEKT</t>
  </si>
  <si>
    <t>A679071.005</t>
  </si>
  <si>
    <t>ERASMUS+ projekt individualne mobilnosti nastavnog i nenastavnog osoblja kroz boravak na inozemnim ustanovama</t>
  </si>
  <si>
    <t>A679072.001</t>
  </si>
  <si>
    <t>ERASMUS+ projekt razvoja prometnih modaliteta kod trajekata i putničkih brodova</t>
  </si>
  <si>
    <t>A679076.001</t>
  </si>
  <si>
    <t>INTERREG SLO-HR Živi dvorci - projekt očuvanja kulturnog nasljeđa</t>
  </si>
  <si>
    <t>A679076.003</t>
  </si>
  <si>
    <t>ERASMUS+ KA107</t>
  </si>
  <si>
    <t>A679077.001</t>
  </si>
  <si>
    <t>BLUTOURSYSTEM projekt unaprjeđenja okvira za održivi rast Plavog turizma</t>
  </si>
  <si>
    <t>A679077.002</t>
  </si>
  <si>
    <t>ERASMUS+ Inovativna poslovna suradnja - model inovativnog učenja u području turizma</t>
  </si>
  <si>
    <t>A679077.004</t>
  </si>
  <si>
    <t>ERASMUS+ Novi sveučilišni kurikul Cultural Studies in Business</t>
  </si>
  <si>
    <t>A679077.006</t>
  </si>
  <si>
    <t>GIANTLEAP Nezagađivački promet autobusa s Pem gorivim stanicama</t>
  </si>
  <si>
    <t>A679077.007</t>
  </si>
  <si>
    <t>HYDRIDE4MOBILITY Razvoj komunalnih vozila pomoću MH spremnika vodika i PEM gorivnih ćelija</t>
  </si>
  <si>
    <t>A679077.014</t>
  </si>
  <si>
    <t>COSME COS Europska poduzetnička mreža za potporu i savjet gospodarstvenicima diljem Europe</t>
  </si>
  <si>
    <t>A679077.015</t>
  </si>
  <si>
    <t>OBZOR 2020 MIROR Europski program združenog doktorata radi integrirane obuke na doktorskoj razini</t>
  </si>
  <si>
    <t>A679077.022</t>
  </si>
  <si>
    <t>ERASMUS+ CAPUS Očuvanje umjetnosti u javnim prostorima</t>
  </si>
  <si>
    <t>A679077.027</t>
  </si>
  <si>
    <t>ERASMUS+ SpeculativeEDU projekt obrazovanja i stjecanja iskustva u području dizajna u nastajanju</t>
  </si>
  <si>
    <t>A679077.029</t>
  </si>
  <si>
    <t>ERASMUS+ Programske zemlje KA103 Mobilnost studenata i osoblja Sveučilišta u Splitu</t>
  </si>
  <si>
    <t>A679077.033</t>
  </si>
  <si>
    <t>ERASMUS+  Partnerske zemlje KA107 Odlazne i dolazne mobilnosti studenata i osoblja Sveučilišta u Splitu</t>
  </si>
  <si>
    <t>A679077.035</t>
  </si>
  <si>
    <t>A679078.014</t>
  </si>
  <si>
    <t>ASKFOOD Savez za vještine i znanje vezano za prehrambeni sektor</t>
  </si>
  <si>
    <t>A679078.015</t>
  </si>
  <si>
    <t>STRENGTH2FOOD  Istraživanje u cilju poboljšanja učinkovitosti programa EU o kvaliteti hrane</t>
  </si>
  <si>
    <t>A679078.016</t>
  </si>
  <si>
    <t>e-Škole A projekt - Uspostava sustava razvoja digitalno zrelih škola</t>
  </si>
  <si>
    <t>A679078.021</t>
  </si>
  <si>
    <t>ERASMUS+ Potpora za nastavno i nenastavno osoblje</t>
  </si>
  <si>
    <t>A679078.024</t>
  </si>
  <si>
    <t>ERASMUS+ projekt mobilnosti i aktivnosti studenata kroz istraživanja u inozemstvu</t>
  </si>
  <si>
    <t>A679078.038</t>
  </si>
  <si>
    <t>Dubrovnik International ESEE Mining school Škola rudarstva za istočnu i jugoistočnu Europu</t>
  </si>
  <si>
    <t>A679078.044</t>
  </si>
  <si>
    <t>EXERTER Mreža pan-europskih stručnjaka za sigurnost eksploziva</t>
  </si>
  <si>
    <t>A679081.001</t>
  </si>
  <si>
    <t>INTERREG Projekt LOW-CARB Integrirano planiranje pokretljivosti s niskom razinom ugljika za urbana područja</t>
  </si>
  <si>
    <t>A679081.004</t>
  </si>
  <si>
    <t>ERASMUS+  Poticanje mobilnosti studenata i znanstveno-nastavnog osoblja</t>
  </si>
  <si>
    <t>Provedba HKO-a na razini visokog obrazovanja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</si>
  <si>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</si>
  <si>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</si>
  <si>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</si>
  <si>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</si>
  <si>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</si>
  <si>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</si>
  <si>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A622009</t>
  </si>
  <si>
    <t>POTICAJ RAZVOJA ZNANOSTI I ULAGANJA U KADROVE - FINANCIRANJE ŠKOLARINA ZA POSLIJEDIPLOMSKI STUDIJ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</si>
  <si>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</si>
  <si>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</si>
  <si>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</si>
  <si>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</si>
  <si>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</si>
  <si>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</si>
  <si>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</si>
  <si>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</si>
  <si>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</si>
  <si>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</si>
  <si>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</si>
  <si>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</si>
  <si>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</si>
  <si>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</si>
  <si>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</si>
  <si>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</si>
  <si>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</si>
  <si>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</si>
  <si>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</si>
  <si>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</si>
  <si>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</si>
  <si>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</si>
  <si>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</si>
  <si>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</si>
  <si>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</si>
  <si>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</si>
  <si>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</si>
  <si>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</si>
  <si>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</si>
  <si>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</si>
  <si>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</si>
  <si>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</si>
  <si>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</si>
  <si>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</si>
  <si>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</si>
  <si>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</si>
  <si>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</si>
  <si>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</si>
  <si>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</si>
  <si>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</si>
  <si>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</si>
  <si>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</si>
  <si>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</si>
  <si>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</si>
  <si>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</si>
  <si>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</si>
  <si>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</si>
  <si>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</si>
  <si>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</si>
  <si>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A628089</t>
  </si>
  <si>
    <t>JAČANJE KAPACITETA NACIONALNOG CERT-A I POBOLJŠANJE SURADNJE NA HR I EU RAZINI - GROWCERT</t>
  </si>
  <si>
    <t>K406669</t>
  </si>
  <si>
    <t>CARNET - ZAJEDNIČKA RK INFRASTRUKTURA</t>
  </si>
  <si>
    <t>K628069</t>
  </si>
  <si>
    <t>ULAGANJE U OPREMU ZA ODRŽAVANJE NACIONALNIH I INFORMACIJSKIH SERVISA</t>
  </si>
  <si>
    <t>K628080</t>
  </si>
  <si>
    <t>OP KONKURENTNOST I KOHEZIJA 2014.-2020., PRIORITET 9</t>
  </si>
  <si>
    <t>K628081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</si>
  <si>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</si>
  <si>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</si>
  <si>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</si>
  <si>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</si>
  <si>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</si>
  <si>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</si>
  <si>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</si>
  <si>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</si>
  <si>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</si>
  <si>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</si>
  <si>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</si>
  <si>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</si>
  <si>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</si>
  <si>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</si>
  <si>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</si>
  <si>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</si>
  <si>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</si>
  <si>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</si>
  <si>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</si>
  <si>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</si>
  <si>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</si>
  <si>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</si>
  <si>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</si>
  <si>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</si>
  <si>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</si>
  <si>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</si>
  <si>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</si>
  <si>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</si>
  <si>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</si>
  <si>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</si>
  <si>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</si>
  <si>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</si>
  <si>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</si>
  <si>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</si>
  <si>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</si>
  <si>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</si>
  <si>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</si>
  <si>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</si>
  <si>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</si>
  <si>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</si>
  <si>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</si>
  <si>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A867004</t>
  </si>
  <si>
    <t>ODBOR ZA ETIKU U ZNANOSTI I VISOKOM OBRAZOVANJU</t>
  </si>
  <si>
    <t>A867009</t>
  </si>
  <si>
    <t>ERASMUS PLUS - MODERNIZACIJA VISOKIH UČILIŠTA PUTEM UNAPRJEĐENJA FUNKCIJE UPRAVLJANJA LJUDSKIM POTENCIJALIMA</t>
  </si>
  <si>
    <t>A867010</t>
  </si>
  <si>
    <t>MODERNIZACIJA, OBRAZOVANJE I LJUDSKA PRAVA (MEHR)</t>
  </si>
  <si>
    <t>A867013</t>
  </si>
  <si>
    <t>ERASMUS PLUS - BAZA PODATAKA REZULTATA VANJSKIH VREDNOVANJA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</si>
  <si>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</si>
  <si>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</si>
  <si>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</si>
  <si>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</si>
  <si>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K867008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</si>
  <si>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</si>
  <si>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</si>
  <si>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</si>
  <si>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</si>
  <si>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</si>
  <si>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</si>
  <si>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</si>
  <si>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</si>
  <si>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</si>
  <si>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</si>
  <si>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</si>
  <si>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</si>
  <si>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</si>
  <si>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</si>
  <si>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A818017</t>
  </si>
  <si>
    <t>PROVOĐENJE MREŽNIH PROJEKATA IZ OBZOR 2020.PROGRAMA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</si>
  <si>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</si>
  <si>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</si>
  <si>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</si>
  <si>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</si>
  <si>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</si>
  <si>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</si>
  <si>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</si>
  <si>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</si>
  <si>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</si>
  <si>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</si>
  <si>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</si>
  <si>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</si>
  <si>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</si>
  <si>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</si>
  <si>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</si>
  <si>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</si>
  <si>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</si>
  <si>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</si>
  <si>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</si>
  <si>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</si>
  <si>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</si>
  <si>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</si>
  <si>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</si>
  <si>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</si>
  <si>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</si>
  <si>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</si>
  <si>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</si>
  <si>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</si>
  <si>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</si>
  <si>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</si>
  <si>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</si>
  <si>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</si>
  <si>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</si>
  <si>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</si>
  <si>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A848039</t>
  </si>
  <si>
    <t>NACIONALNA REFERENTNA TOČKA ZA EUROPSKI SUSTAV OSIGURANJA KVALITETE U STRUKOVNOM OBRAZOVANJU I OSPOSOBLJAVANJU - EQAVET NRP</t>
  </si>
  <si>
    <t>A848041</t>
  </si>
  <si>
    <t>ERASMUS PLUS - PROVEDBA ISTRAŽIVANJA KOMPETENCIJA ODRASLIH OSOBA U REPUBLICI HRVATSKOJ - PIAAC HRVATSKA</t>
  </si>
  <si>
    <t>A848042</t>
  </si>
  <si>
    <t>EPALE - NACIONALNA SLUŽBA ZA PODRŠKU ZA REPUBLIKU HRVATSKU 2019.-2020. (EPALE IV)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</si>
  <si>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</si>
  <si>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</si>
  <si>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</si>
  <si>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</si>
  <si>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</si>
  <si>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</si>
  <si>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</si>
  <si>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</si>
  <si>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</si>
  <si>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</si>
  <si>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</si>
  <si>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</si>
  <si>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</si>
  <si>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</si>
  <si>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</si>
  <si>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</si>
  <si>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</si>
  <si>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</si>
  <si>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</si>
  <si>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</si>
  <si>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</si>
  <si>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</si>
  <si>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</si>
  <si>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</si>
  <si>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</si>
  <si>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</si>
  <si>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K628081.001</t>
  </si>
  <si>
    <t>II. faza programa "e-Škole: Cjelovita informatizacija procesa poslovanja škola i nastavnih procesa u svrhu stvaranja digitalno zrelih škola za 21. stoljeće"</t>
  </si>
  <si>
    <t>K628081.002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</si>
  <si>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</si>
  <si>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</si>
  <si>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</si>
  <si>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</si>
  <si>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</si>
  <si>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</si>
  <si>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</si>
  <si>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</si>
  <si>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</si>
  <si>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</si>
  <si>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</si>
  <si>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</si>
  <si>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</si>
  <si>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</si>
  <si>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</si>
  <si>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</si>
  <si>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</si>
  <si>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>Švicarski instrument</t>
  </si>
  <si>
    <t>Ostale refundacije iz pomoći EU</t>
  </si>
  <si>
    <t>Namjenski primici od inozemnog zaduživanja</t>
  </si>
  <si>
    <t>Naknada za priređivanje lutrijskih igara, izvor 41</t>
  </si>
  <si>
    <t>Naknade za priređivanje igara na sreću u casinima, izvor 41</t>
  </si>
  <si>
    <t>Naknade za priređivanje klađenja, izvor 41</t>
  </si>
  <si>
    <t>Naknade za priređivanje igara na sreću na automatima, izvor 41</t>
  </si>
  <si>
    <t>Prihodi iz dobiti Hrvatske lutrije, izvor 41</t>
  </si>
  <si>
    <t>Tekuće pomoći od institucija i tijela EU Švicarski instrument</t>
  </si>
  <si>
    <t>Tekuće pomoći od institucija i tijela EU – ostale refundacije</t>
  </si>
  <si>
    <t>Tekuće pomoći od institucija i tijela EU – Instrumenti europskog gospodarskog prostora</t>
  </si>
  <si>
    <t>Instrumenti Europskog gospodarskog prostora i ostali instrumenti</t>
  </si>
  <si>
    <t>Kapitalne pomoći od institucija i tijela EU Švicarski instrument</t>
  </si>
  <si>
    <t>Kapitalne pomoći od institucija i tijela EU - ostale refundacije</t>
  </si>
  <si>
    <t>Kapitalne pomoći od institucija i tijela EU - Instrumenti europskog gospodarskog prostora</t>
  </si>
  <si>
    <t>Primici od povrata depozita od tuzemnih kreditnih i ostalih institucija - dugoročni - namjenski</t>
  </si>
  <si>
    <t>Dionice i udjeli u glavnici trgovačkih društava u javnom sektoru - izvor 43</t>
  </si>
  <si>
    <t xml:space="preserve">IZVOR 41                  Vlastiti prihodi </t>
  </si>
  <si>
    <t xml:space="preserve">IZVOR 552                             Ostale pomoći </t>
  </si>
  <si>
    <t>573 Instrumenti Europskog gospodarskog prostora i ostali instrumenti</t>
  </si>
  <si>
    <t>NOVA AKT</t>
  </si>
  <si>
    <t>REDOVNA DJELATNOST SVEUČILIŠTA U ZAGREBU (IZ EVIDENCIJSKIH PRIHODA)</t>
  </si>
  <si>
    <t>REDOVNA DJELATNOST SVEUČILIŠTA U RIJECI (IZ EVIDENCIJSKIH PRIHODA)</t>
  </si>
  <si>
    <t>REDOVNA DJELATNOST SVEUČILIŠTA U OSIJEKU (IZ EVIDENCIJSKIH PRIHODA)</t>
  </si>
  <si>
    <t>REDOVNA DJELATNOST SVEUČILIŠTA U SPLITU (IZ EVIDENCIJSKIH PRIHODA)</t>
  </si>
  <si>
    <t>REDOVNA DJELATNOST SVEUČILIŠTA U ZADRU (IZ EVIDENCIJSKIH PRIHODA)</t>
  </si>
  <si>
    <t>REDOVNA DJELATNOST SVEUČILIŠTA U DUBROVNIKU (IZ EVIDENCIJSKIH PRIHODA)</t>
  </si>
  <si>
    <t>REDOVNA DJELATNOST VELEUČILIŠTA I VISOKIH ŠKOLA (IZ EVIDENCIJSKIH PRIHODA)</t>
  </si>
  <si>
    <t>REDOVNA DJELATNOST SVEUČILIŠTA U PULI (IZ EVIDENCIJSKIH PRIHODA)</t>
  </si>
  <si>
    <t>REDOVNA DJELATNOST SVEUČILIŠTA SJEVER (IZ EVIDENCIJSKIH PRIHODA)</t>
  </si>
  <si>
    <t>REDOVNA DJELATNOST JAVNIH INSTITUTA (IZ EVIDENCIJSKIH PRIHODA)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</si>
  <si>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</si>
  <si>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</si>
  <si>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</si>
  <si>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</si>
  <si>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A679071.018</t>
  </si>
  <si>
    <t>ERAMCA-Procjena ekološkog rizika i ublažavanje imovine kulturne baštine u Srednjoj Aziji</t>
  </si>
  <si>
    <t>A679071.019</t>
  </si>
  <si>
    <t>Znanstveni centar izvrsnosti personalizirana briga o zdravlju</t>
  </si>
  <si>
    <t>Potpora za očuvanje, održivo korištenje i razvoj genetskih izvora u poljoprivredi</t>
  </si>
  <si>
    <t>A679072.025</t>
  </si>
  <si>
    <t>HORIZON 2020-MSCA-ITN-2019 - THREAD</t>
  </si>
  <si>
    <t>A679072.040</t>
  </si>
  <si>
    <t>VALUECARE - METODOLOGIJA NA VRIJEDNOSTI ZA INTEGRIRANU NjEGU PODRUČENA IcT-om</t>
  </si>
  <si>
    <t>A679072.041</t>
  </si>
  <si>
    <t>ERASMUS+ SKILLSEA</t>
  </si>
  <si>
    <t>A679072.044</t>
  </si>
  <si>
    <t>ERASMUS +LANGUIDE</t>
  </si>
  <si>
    <t>A679072.046</t>
  </si>
  <si>
    <t>SPEAR - Podržavanje i implantacija planova za rodnu ravnopravnost u istraživanju</t>
  </si>
  <si>
    <t>A679072.049</t>
  </si>
  <si>
    <t>PROMEHS</t>
  </si>
  <si>
    <t>A679072.051</t>
  </si>
  <si>
    <t>HKO-Dig IT - Izrada standarda zanimanja i standarda kvalifikacija u djelatnostima računarstva</t>
  </si>
  <si>
    <t>A679072.052</t>
  </si>
  <si>
    <t>HKO-ELE Primjena Hrvatskog kvalifikacijskog okvira za sveučilišne studijske programe u području elektrotehnike</t>
  </si>
  <si>
    <t>A679072.057</t>
  </si>
  <si>
    <t>DIP2Future: Razvoj obrazovnih programa, standarda kvalifikacije i standarda zanimanja iz područja IKT-a u skladu s HKO-om</t>
  </si>
  <si>
    <t>A679072.058</t>
  </si>
  <si>
    <t>Veleri- OI IoT School: Razvoj racionalnog obrazovnog programa</t>
  </si>
  <si>
    <t>A679072.065</t>
  </si>
  <si>
    <t>Industrijska baština</t>
  </si>
  <si>
    <t>A679074.011</t>
  </si>
  <si>
    <t>ERASMUS + EU-CONEXUXS</t>
  </si>
  <si>
    <t>A679074.013</t>
  </si>
  <si>
    <t>ERASMUS+ KA1- mobilnost u visokom obrazovanju</t>
  </si>
  <si>
    <t>A679077.039</t>
  </si>
  <si>
    <t>INTERREG DEEP-SEA – Razvoj planiranja energetske učinkovitosti i mobilnih usluga marina na Jadranskoj obali</t>
  </si>
  <si>
    <t>A679077.040</t>
  </si>
  <si>
    <t>INTERREG E-CITIJENS - Sustav za podršku odlučivanju (SPO) u upravljanju hitnim situacijama za potrebe civilne zaštite zasnovan na građanskom novinarstvu, a za poboljšanje sigurnosti na području Jadrana</t>
  </si>
  <si>
    <t>A679077.041</t>
  </si>
  <si>
    <t>INTERREG MoST - Monitoring prodora slane vode u obalne vodonosnike i testiranje pilot projekata za smanjenje štetnog utjecaja od zaslanjivanja</t>
  </si>
  <si>
    <t>A679077.043</t>
  </si>
  <si>
    <t>INTERREG Plastic Busters MPA: Očuvanje biološke raznolikosti od plastike u zaštićenim morskim područjima na Mediteranu</t>
  </si>
  <si>
    <t>A679077.044</t>
  </si>
  <si>
    <t>SHExtreme</t>
  </si>
  <si>
    <t>A679077.045</t>
  </si>
  <si>
    <t>ERASMUS + Izgradnja kapaciteta za plavi rast i razvoj kurikuluma morskog ribarstva u Albaniji</t>
  </si>
  <si>
    <t>A679077.047</t>
  </si>
  <si>
    <t>INTERREG FAIRSEA- Ribolov u jadranskoj regiji zajednički pristup ekosustavu</t>
  </si>
  <si>
    <t>A679077.050</t>
  </si>
  <si>
    <t>Društvene znanosti i humanističke znanosti u međusektorskoj suradnji za bolje obrazovanje i održive inovacije</t>
  </si>
  <si>
    <t>A679077.051</t>
  </si>
  <si>
    <t>BLUEWBC - Održivi razvoj BLUE ekonomija putem visokog obrazovanja i inovacija u zemljama zapadnog Balkana</t>
  </si>
  <si>
    <t>A679077.052</t>
  </si>
  <si>
    <t>SEA EU - Europsko sveučilište mora</t>
  </si>
  <si>
    <t>DATACROSS – Napredne metode i tehnologije u znanosti o podacima i kooperativnim sustavima</t>
  </si>
  <si>
    <t>A679077.055</t>
  </si>
  <si>
    <t>STIM-REI</t>
  </si>
  <si>
    <t>A679077.057</t>
  </si>
  <si>
    <t>EUROfusion</t>
  </si>
  <si>
    <t>A679077.060</t>
  </si>
  <si>
    <t>GEOBIZ</t>
  </si>
  <si>
    <t>A679077.061</t>
  </si>
  <si>
    <t>PROMISE -Personalizirana medicina- osnovna edukacija</t>
  </si>
  <si>
    <t>A679077.062</t>
  </si>
  <si>
    <t>mathSTEM - Podučavanje matematike i izrada smjernica za mathSTEM metodologiju</t>
  </si>
  <si>
    <t>A679077.067</t>
  </si>
  <si>
    <t>Razvoj karijera mladih istraživača</t>
  </si>
  <si>
    <t>A679078.064</t>
  </si>
  <si>
    <t>STRONG - 2020</t>
  </si>
  <si>
    <t>A679078.076</t>
  </si>
  <si>
    <t>OBZOR 2020 INSULAE - Maksimiziranje utjecaja inovativnih energetskih pristupa na otocima EU-a</t>
  </si>
  <si>
    <t>A679078.077</t>
  </si>
  <si>
    <t>OBZOR 2020 NOWELTIES - Zajednički doktorski laboratorij za nove materijale i inovativne tehnologije pročišćavanja vode</t>
  </si>
  <si>
    <t>A679078.083</t>
  </si>
  <si>
    <t>HORIZON 2020 SOLARNET</t>
  </si>
  <si>
    <t>A679078.086</t>
  </si>
  <si>
    <t>OBZOR 2020 Alliance4life, Savez za nauke o životu: Završne podjele u istraživanju i inovacijama u Europskoj uniji</t>
  </si>
  <si>
    <t>A679078.087</t>
  </si>
  <si>
    <t>OBZOR 2020-OSTEOproSPINE - Novostenski lijek za regeneraciju kostiju</t>
  </si>
  <si>
    <t>A679078.090</t>
  </si>
  <si>
    <t>OBZOR 2020 - Biochip BIO inženjerski grafti za liječenje hrskavice u pacijenata</t>
  </si>
  <si>
    <t>A679078.094</t>
  </si>
  <si>
    <t>CROSSJUSTICE</t>
  </si>
  <si>
    <t>A679078.100</t>
  </si>
  <si>
    <t>LIFE 16 NAT/SI/000634 PROJECT LIFE LYNX</t>
  </si>
  <si>
    <t>A679078.102</t>
  </si>
  <si>
    <t>INTERREG CARNIVORA DINARICA - Prekogranična suradnja za dugoroočno očuvanje velikih zvijeri</t>
  </si>
  <si>
    <t>A679078.108</t>
  </si>
  <si>
    <t>AMED</t>
  </si>
  <si>
    <t>A679078.111</t>
  </si>
  <si>
    <t>EIT HEALTH - Local activities in Regional Innovation Scheme regions</t>
  </si>
  <si>
    <t>A679078.113</t>
  </si>
  <si>
    <t>CROSKILLS</t>
  </si>
  <si>
    <t>A679078.114</t>
  </si>
  <si>
    <t>BRIDGE SMS</t>
  </si>
  <si>
    <t>A679078.115</t>
  </si>
  <si>
    <t>ANAGENNISI</t>
  </si>
  <si>
    <t>A679078.116</t>
  </si>
  <si>
    <t>HORIZON 2020 FIT-TO-Nzeb</t>
  </si>
  <si>
    <t>A679078.118</t>
  </si>
  <si>
    <t>H 2020 RISE OpenInnoTrain</t>
  </si>
  <si>
    <t>A679078.120</t>
  </si>
  <si>
    <t>FOCUS -Prisilna raseljavanja i solidarnost zajednice domaćina prema izbjeglica</t>
  </si>
  <si>
    <t>A679078.125</t>
  </si>
  <si>
    <t>ERASMUS+ PROGRAM PROJECT SOFTVETS 2018-1-HR01-KA203-047494</t>
  </si>
  <si>
    <t>A679078.126</t>
  </si>
  <si>
    <t>e-Škole B</t>
  </si>
  <si>
    <t>A679078.127</t>
  </si>
  <si>
    <t>EDU4GAMES - HKO</t>
  </si>
  <si>
    <t>A679078.129</t>
  </si>
  <si>
    <t>OBZOR 2020 - TO DO</t>
  </si>
  <si>
    <t>A679078.130</t>
  </si>
  <si>
    <t>ERASMUS + 2020-HR01-KA103</t>
  </si>
  <si>
    <t>A679078.151</t>
  </si>
  <si>
    <t>CEKOM Centar kompetencija u molekularnoj dijagnostici</t>
  </si>
  <si>
    <t>A577000</t>
  </si>
  <si>
    <t>ADMINISTRACIJA I UPRAVLJANJE</t>
  </si>
  <si>
    <t>A577004</t>
  </si>
  <si>
    <t>PROVEDBA KURIKULARNE REFORME</t>
  </si>
  <si>
    <t>A577124</t>
  </si>
  <si>
    <t>HRVATSKA NASTAVA U INOZEMSTVU</t>
  </si>
  <si>
    <t>A577132</t>
  </si>
  <si>
    <t>POTICANJE MEĐUNARODNE OBRAZOVNE SURADNJE ŠKOLA</t>
  </si>
  <si>
    <t>A578065</t>
  </si>
  <si>
    <t>ERASMUS+ PROJEKT BAQUAL - BOLJE AKADEMSKE KVALIFIKACIJE KROZ OSIGURAVANJE KVALITETE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</si>
  <si>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</si>
  <si>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</si>
  <si>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</si>
  <si>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</si>
  <si>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</si>
  <si>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</si>
  <si>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</si>
  <si>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</si>
  <si>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</si>
  <si>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</si>
  <si>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</si>
  <si>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</si>
  <si>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</si>
  <si>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</si>
  <si>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</si>
  <si>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</si>
  <si>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</si>
  <si>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A768061</t>
  </si>
  <si>
    <t>ERASMUS+ UČINKOVITO PARTNERSTVO ZA UNAPRIJEĐENO PRIZNAVANJE - EPER</t>
  </si>
  <si>
    <t>A818034</t>
  </si>
  <si>
    <t>PROJEKT POVEZIVANJA S EUROPSKIM KVALIFIKACIJSKIM OKVIROM - EQF NCP GRANT</t>
  </si>
  <si>
    <t>OP KONKURENTNOST I KOHEZIJA 2014.-2020., PRIORITET 1, 9 i 10</t>
  </si>
  <si>
    <t>A679114</t>
  </si>
  <si>
    <t>A628090</t>
  </si>
  <si>
    <t>UNAPRJEĐENJE JEDNAKIH MOGUĆNOSTI U OBRAZOVANJU ZA UČENIKE S TEŠKOĆAMA U RAZVOJU</t>
  </si>
  <si>
    <t>K767054</t>
  </si>
  <si>
    <t>A867014</t>
  </si>
  <si>
    <t>ERASMUS - JAČANJE MULTIPARTNERSKE SURADNJE U PRUŽANJU USLUGA CJELOŽIVOTNOG PROFESIONALNOG USMJERAVANJA - KEEP IN PACT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</si>
  <si>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</si>
  <si>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</si>
  <si>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</si>
  <si>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</si>
  <si>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</si>
  <si>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 xml:space="preserve">Ostale pomoći i darovnice </t>
  </si>
  <si>
    <t>Tekuće pomoći od međunarodnih organizacija</t>
  </si>
  <si>
    <t xml:space="preserve">Kapitalne pomoći od međunarodnih organizacija </t>
  </si>
  <si>
    <t xml:space="preserve">Pomoći EU </t>
  </si>
  <si>
    <t>Tekuće pomoći proračunskim korisnicima iz proračuna JLP(R)S koji im nije nadležan</t>
  </si>
  <si>
    <t>Kapitalne pomoći proračunskim korisnicima iz proračuna JLP(R)S koji im nije nadležan</t>
  </si>
  <si>
    <t>Kamate na depozite po viđenju izvor 43</t>
  </si>
  <si>
    <t>Ostali prihodi od financijske imovine izvor 43</t>
  </si>
  <si>
    <t xml:space="preserve">Ostali prihodi državne uprave za posebne namjene </t>
  </si>
  <si>
    <t xml:space="preserve">Ostali prihodi za posebne namjene </t>
  </si>
  <si>
    <t xml:space="preserve">Donacije </t>
  </si>
  <si>
    <t>Tekuće donacije od ostalih subjekata izvan općeg proračuna</t>
  </si>
  <si>
    <t>Kapitalne donacije od fizičkih osoba</t>
  </si>
  <si>
    <t>Kapitalne donacije od ostalih subjekata izvan općeg proračuna</t>
  </si>
  <si>
    <t>Ostali prihodi izvor 31</t>
  </si>
  <si>
    <t>Poljoprivredno zemljište izvor 71</t>
  </si>
  <si>
    <t>Prihodi od prodaje ili zamjene nefinancijske imovine i naknade s naslova osiguranja</t>
  </si>
  <si>
    <t>Građevinsko zemljište izvor 71</t>
  </si>
  <si>
    <t>Uredski namještaj izvor 71</t>
  </si>
  <si>
    <t>Kombi vozila izvor 71</t>
  </si>
  <si>
    <t>Kamioni izvor 71</t>
  </si>
  <si>
    <t>Traktori izvor 71</t>
  </si>
  <si>
    <t>Terenska vozila (protupožarna, vojna i slično) izvor 71</t>
  </si>
  <si>
    <t>Plovila izvor 71</t>
  </si>
  <si>
    <t xml:space="preserve">Namjenski primici od zaduživanja </t>
  </si>
  <si>
    <t>Dionice i udjeli u glavnici tuzemnih kreditnih institucija izvan javnog sektora - izvor 43</t>
  </si>
  <si>
    <t>Primljeni krediti od kreditnih institucija u javnom sektoru - dugoročni - namjenski</t>
  </si>
  <si>
    <t>A767056</t>
  </si>
  <si>
    <t>OBZOR 2020. - PARTNERSTVO ZA ISTRAŽIVANJA I INOVACIJE NA MEDITERANSKOM PODRUČJU - PRIMA</t>
  </si>
  <si>
    <t>Prihodi od prodanih proizvoda i robe</t>
  </si>
  <si>
    <t xml:space="preserve">Tekuće pomoći od izvanproračunskih korisnika </t>
  </si>
  <si>
    <t>Kapitalne pomoći od izvanproračunskih korisnika</t>
  </si>
  <si>
    <t>A768064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</si>
  <si>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</si>
  <si>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</si>
  <si>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</si>
  <si>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</si>
  <si>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</si>
  <si>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</si>
  <si>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</si>
  <si>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</si>
  <si>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</si>
  <si>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</si>
  <si>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</si>
  <si>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</si>
  <si>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SVEUČILIŠTE U ZAGREBU - FAKULTET HRVATSKIH STUDIJA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</si>
  <si>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</si>
  <si>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</si>
  <si>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</si>
  <si>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</si>
  <si>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</si>
  <si>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</si>
  <si>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</si>
  <si>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</si>
  <si>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</si>
  <si>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</si>
  <si>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</si>
  <si>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</si>
  <si>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</si>
  <si>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</si>
  <si>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</si>
  <si>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</si>
  <si>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EU PROJEKTI SVEUČILIŠTA U OSIJEKU (IZ EVIDENCIJSKIH PRIHODA)</t>
  </si>
  <si>
    <t>EU PROJEKTI SVEUČILIŠTA U RIJECI (IZ EVIDENCIJSKIH PRIHODA)</t>
  </si>
  <si>
    <t>EU PROJEKTI SVEUČILIŠTA U ZADRU (IZ EVIDENCIJSKIH PRIHODA)</t>
  </si>
  <si>
    <t>EU PROJEKTI SVEUČILIŠTA U PULI (IZ EVIDENCIJSKIH PRIHODA)</t>
  </si>
  <si>
    <t>EU PROJEKTI VELEUČILIŠTA I VISOKIH ŠKOLA (IZ EVIDENCIJSKIH PRIHODA)</t>
  </si>
  <si>
    <t>EU PROJEKTI SVEUČILIŠTA SJEVER (IZ EVIDENCIJSKIH PRIHODA)</t>
  </si>
  <si>
    <t>EU PROJEKTI JAVNIH INSTITUTA (IZ EVIDENCIJSKIH PRIHODA)</t>
  </si>
  <si>
    <t>A679115</t>
  </si>
  <si>
    <t>Dopušteni izvor</t>
  </si>
  <si>
    <t>Europski fond za regionalni razvoj (EFRR)</t>
  </si>
  <si>
    <t>49508397045</t>
  </si>
  <si>
    <t>SVEUČILIŠTE J. J. STROSSMAYERA U OSIJEKU</t>
  </si>
  <si>
    <t>SVEUČILIŠTE J. J. STROSSMAYERA U OSIJEKU - AKADEMIJA ZA UMJETNOST I KULTURU U OSIJEKU</t>
  </si>
  <si>
    <t>SVEUČILIŠTE J. J. STROSSMAYERA U OSIJEKU - EKONOMSKI FAKULTET</t>
  </si>
  <si>
    <t>SVEUČILIŠTE J. J. STROSSMAYERA U OSIJEKU - FAKULTET AGROBIOTEHNIČKIH ZNANOSTI OSIJEK</t>
  </si>
  <si>
    <t>SVEUČILIŠTE J. J. STROSSMAYERA U OSIJEKU - FAKULTET ELEKTROTEHNIKE, RAČUNARSTVA I INFORMACIJSKIH TEHNOLOGIJA OSIJEK</t>
  </si>
  <si>
    <t>SVEUČILIŠTE J. J. STROSSMAYERA U OSIJEKU - FAKULTET ZA DENTALNU MEDICINU I ZDRAVSTVO</t>
  </si>
  <si>
    <t>SVEUČILIŠTE J. J. STROSSMAYERA U OSIJEKU - FAKULTET ZA ODGOJNE I OBRAZOVNE ZNANOSTI</t>
  </si>
  <si>
    <t>SVEUČILIŠTE J. J. STROSSMAYERA U OSIJEKU - FILOZOFSKI FAKULTET</t>
  </si>
  <si>
    <t>SVEUČILIŠTE J. J. STROSSMAYERA U OSIJEKU - GRADSKA I SVEUČILIŠNA KNJIŽNICA</t>
  </si>
  <si>
    <t>SVEUČILIŠTE J. J. STROSSMAYERA U OSIJEKU - GRAĐEVINSKI I ARHITEKTONSKI FAKULTET OSIJEK</t>
  </si>
  <si>
    <t>SVEUČILIŠTE J. J. STROSSMAYERA U OSIJEKU - KATOLIČKI BOGOSLOVNI FAKULTET U ĐAKOVU</t>
  </si>
  <si>
    <t>SVEUČILIŠTE J. J. STROSSMAYERA U OSIJEKU - KINEZIOLOŠKI FAKULTET OSIJEK</t>
  </si>
  <si>
    <t>DRINSKA 16/A</t>
  </si>
  <si>
    <t>70788591483</t>
  </si>
  <si>
    <t>SVEUČILIŠTE J. J. STROSSMAYERA U OSIJEKU - MEDICINSKI FAKULTET</t>
  </si>
  <si>
    <t>SVEUČILIŠTE J. J. STROSSMAYERA U OSIJEKU - PRAVNI FAKULTET</t>
  </si>
  <si>
    <t>SVEUČILIŠTE J. J. STROSSMAYERA U OSIJEKU - PREHRAMBENO TEHNOLOŠKI FAKULTET</t>
  </si>
  <si>
    <t>FRANJE KUHAČA 18</t>
  </si>
  <si>
    <t>TRG IVANE BRLIĆ MAŽURANIĆ 2</t>
  </si>
  <si>
    <t>35000 SLAVONSKI BROD</t>
  </si>
  <si>
    <t>33027834374</t>
  </si>
  <si>
    <t>SVEUČILIŠTE U ZAGREBU - FAKULTET ŠUMARSTVA I DRVNE TEHNOLOGIJE</t>
  </si>
  <si>
    <t>VELEUČILIŠTE U VIROVITICI</t>
  </si>
  <si>
    <t>GARIĆGRADSKA ULICA 18</t>
  </si>
  <si>
    <t>ULICA D. TOMLJANOVIĆA GAVRANA 11</t>
  </si>
  <si>
    <t>10020 ZAGREB</t>
  </si>
  <si>
    <t>SVEUČILIŠTE U PULI</t>
  </si>
  <si>
    <t>Mehanizam za oporavak i otpornost</t>
  </si>
  <si>
    <t>Tek.pom.od instit. tijela EU - Mehanizam za oporavak i otpornost</t>
  </si>
  <si>
    <t>Kapitalne pom.od instit. tijela EU - Mehanizam za oporavak i otpornost</t>
  </si>
  <si>
    <t>Tekuće pomoći temeljem prijenosa EU sredstava iz proračuna JLP(R)S, korisnika JLPRS ili izvanproračunskog korisnika</t>
  </si>
  <si>
    <t>Kapitalne pomoći temeljem prijenosa EU sredstava iz proračuna JLP(R)S, korisnika JLPRS ili izvanproračunskog korisnika</t>
  </si>
  <si>
    <t>Primljeni zajmovi od međunarodnih organizacija - dugoročni</t>
  </si>
  <si>
    <t>Prihodi s naslova osiguranja, refundacije štete i totalne štete izvor 71</t>
  </si>
  <si>
    <t>Strojevi - izvor 71</t>
  </si>
  <si>
    <t>Ostala prijevozna sr. u cest.prometu - izvor 71</t>
  </si>
  <si>
    <t>Primici od povr.depozita od tuz.kred.inst.-krat.43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</si>
  <si>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</si>
  <si>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</si>
  <si>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</si>
  <si>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</si>
  <si>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</si>
  <si>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</si>
  <si>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</si>
  <si>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</si>
  <si>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</si>
  <si>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</si>
  <si>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</si>
  <si>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</si>
  <si>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</si>
  <si>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</si>
  <si>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</si>
  <si>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</si>
  <si>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</si>
  <si>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</si>
  <si>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</si>
  <si>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</si>
  <si>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</si>
  <si>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</si>
  <si>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</si>
  <si>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</si>
  <si>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</si>
  <si>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</si>
  <si>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</si>
  <si>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</si>
  <si>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</si>
  <si>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</si>
  <si>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</si>
  <si>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</si>
  <si>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</si>
  <si>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</si>
  <si>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</si>
  <si>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</si>
  <si>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</si>
  <si>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</si>
  <si>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</si>
  <si>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</si>
  <si>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A578066</t>
  </si>
  <si>
    <t>ERASMUS PLUS - PROJEKT PROFFORMANCE - RAZVOJ SUSTAVA OCJENJIVANJA RADA I NAGRAĐIVANJA PROFESORA NA VISOKIM UČILIŠTIMA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</si>
  <si>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</si>
  <si>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</si>
  <si>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</si>
  <si>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</si>
  <si>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</si>
  <si>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</si>
  <si>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</si>
  <si>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</si>
  <si>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</si>
  <si>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</si>
  <si>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</si>
  <si>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</si>
  <si>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</si>
  <si>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</si>
  <si>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</si>
  <si>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</si>
  <si>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</si>
  <si>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</si>
  <si>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</si>
  <si>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</si>
  <si>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</si>
  <si>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</si>
  <si>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</si>
  <si>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</si>
  <si>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</si>
  <si>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</si>
  <si>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</si>
  <si>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</si>
  <si>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</si>
  <si>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</si>
  <si>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</si>
  <si>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</si>
  <si>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</si>
  <si>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</si>
  <si>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</si>
  <si>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</si>
  <si>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</si>
  <si>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</si>
  <si>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</si>
  <si>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</si>
  <si>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</si>
  <si>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</si>
  <si>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</si>
  <si>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</si>
  <si>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</si>
  <si>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A622003</t>
  </si>
  <si>
    <t>UGOVORNO FINANCIRANJE ZNANSTVENE DJELATNOSTI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</si>
  <si>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</si>
  <si>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</si>
  <si>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</si>
  <si>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</si>
  <si>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</si>
  <si>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</si>
  <si>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</si>
  <si>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</si>
  <si>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</si>
  <si>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A676065</t>
  </si>
  <si>
    <t>ERASMUS+ PROJEKT BWSE FORWARD - BOLONJA OČIMA ZAINTERESIRANIH DIONIKA ZA SNAŽNIJU BUDUĆNOST BOLONJSKOG PROCESA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</si>
  <si>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</si>
  <si>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</si>
  <si>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</si>
  <si>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</si>
  <si>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</si>
  <si>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</si>
  <si>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</si>
  <si>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</si>
  <si>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</si>
  <si>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</si>
  <si>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</si>
  <si>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</si>
  <si>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</si>
  <si>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</si>
  <si>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</si>
  <si>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</si>
  <si>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</si>
  <si>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A679073</t>
  </si>
  <si>
    <t>EU PROJEKTI SVEUČILIŠTA U DUBROVNIKU (IZ EVIDENCIJSKIH PRIHODA)</t>
  </si>
  <si>
    <t>EU PROJEKTI SVEUČILIŠTA U SPLITU (IZ EVIDENCIJSKIH PRIHODA)</t>
  </si>
  <si>
    <t>EU PROJEKTI SVEUČILIŠTA U ZAGREBU (IZ EVIDENCIJSKIH PRIHODA)</t>
  </si>
  <si>
    <t>A679110</t>
  </si>
  <si>
    <t>POTPORA UMJETNIČKIM STUDIJIMA</t>
  </si>
  <si>
    <t>REDOVNA DJELATNOST SVEUČILIŠTA U SLAVONSKOM BRODU (IZ EVIDENCIJSKIH PRIHODA)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</si>
  <si>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</si>
  <si>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</si>
  <si>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</si>
  <si>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</si>
  <si>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</si>
  <si>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A733049</t>
  </si>
  <si>
    <t>EUROPSKA AGENCIJA ZA POSEBNE POTREBE I INKLUZIVNO OBRAZOVANJE</t>
  </si>
  <si>
    <t>A733064</t>
  </si>
  <si>
    <t>ERASMUS+ INTERDISCIPLINARNI STEM PRISTUP SVEMU OKO NAS - STE(A)M IT</t>
  </si>
  <si>
    <t>A733066</t>
  </si>
  <si>
    <t>ERASMUS PLUS - OSNAŽIVANJE NASTAVNIKA DILJEM EUROPE - KA3 - HAND IN HAND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</si>
  <si>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</si>
  <si>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</si>
  <si>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</si>
  <si>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</si>
  <si>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</si>
  <si>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</si>
  <si>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</si>
  <si>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</si>
  <si>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</si>
  <si>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</si>
  <si>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</si>
  <si>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</si>
  <si>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</si>
  <si>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</si>
  <si>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</si>
  <si>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</si>
  <si>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</si>
  <si>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</si>
  <si>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ERASMUS+ PROJEKT TRACER - TRANSPARENTNOST HRVATSKIH KVALIFIKACIJA RADI LAKŠEG PRIZNAVANJA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</si>
  <si>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</si>
  <si>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</si>
  <si>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</si>
  <si>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</si>
  <si>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</si>
  <si>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</si>
  <si>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</si>
  <si>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</si>
  <si>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</si>
  <si>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</si>
  <si>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</si>
  <si>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</si>
  <si>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A848045</t>
  </si>
  <si>
    <t>ERASMUS PLUS - KA2 - TRENING ZA VJEŠTINE U VIRTUALNOM OKRUŽENJU</t>
  </si>
  <si>
    <t>A848046</t>
  </si>
  <si>
    <t>ERASMUS PLUS - PILOTIRANJE VIRTUALNOG PRAKTIČNOG TEČAJA ZA KUHARSTVO U STRUKOVNOM OBRAZOVANJU</t>
  </si>
  <si>
    <t>A848047</t>
  </si>
  <si>
    <t>ERASMUS PLUS - KA - INKLUZIVNO DIGITALNO UČENJE U SVRHU SPREČAVANJA NAPUŠTANJA ŠKOLOVANJA U STRUKOVNOM OBRAZOVANJU I OSPOSOBLJAVANJU - 2BDIGITAL</t>
  </si>
  <si>
    <t>A867015</t>
  </si>
  <si>
    <t>ERASMUS PLUS - ALOCIRANJE KREDITNIH BODOVA U EUROPSKIM STRUČNIM PROGRAMIMA - ACEPT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</si>
  <si>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</si>
  <si>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</si>
  <si>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</si>
  <si>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</si>
  <si>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</si>
  <si>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</si>
  <si>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</si>
  <si>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</si>
  <si>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</si>
  <si>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</si>
  <si>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</si>
  <si>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</si>
  <si>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</si>
  <si>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</si>
  <si>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</si>
  <si>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</si>
  <si>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K622113</t>
  </si>
  <si>
    <t>ULAGANJE U ODRŽAVANJE ZNANSTVENOISTRAŽIVAČKE OPREME I INFRASTRUKTURE</t>
  </si>
  <si>
    <t>K622138</t>
  </si>
  <si>
    <t>OBNOVA INFRASTRUKTURE I OPREME U PODRUČJU OBRAZOVANJA OŠTEĆENE POTRESOM</t>
  </si>
  <si>
    <t>K622139</t>
  </si>
  <si>
    <t>K676064</t>
  </si>
  <si>
    <t>TALIJANSKA SŠ LEONARDO DA VINCI BUJE-REKONSTRUKCIJA I DOGRADNJA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</si>
  <si>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</si>
  <si>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</si>
  <si>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</si>
  <si>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</si>
  <si>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</si>
  <si>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</si>
  <si>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</si>
  <si>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</si>
  <si>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</si>
  <si>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</si>
  <si>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</si>
  <si>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</si>
  <si>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</si>
  <si>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K814012</t>
  </si>
  <si>
    <t>K818050.026</t>
  </si>
  <si>
    <t>Osiguravanje pomoćnika u nastavi i stručnih komunikacijskih posrednika učenicima s teškoćama u razvoju u osnovnoškolskim i srednjoškolskim odgojno-obrazovnim ustanovama - faza IV</t>
  </si>
  <si>
    <t>A679071.025</t>
  </si>
  <si>
    <t>IRI PROJEKT - AGROSIMPA</t>
  </si>
  <si>
    <t>A679071.027</t>
  </si>
  <si>
    <t>APPLERESIST</t>
  </si>
  <si>
    <t>A679071.029</t>
  </si>
  <si>
    <t>AGROEKOTEH HAPIH</t>
  </si>
  <si>
    <t>A679071.034</t>
  </si>
  <si>
    <t>Jean Monnet Module  Language and EU Law Excellence</t>
  </si>
  <si>
    <t>A679071.036</t>
  </si>
  <si>
    <t>ERASMUS+GAMe based learning in MAthematics</t>
  </si>
  <si>
    <t>A679071.037</t>
  </si>
  <si>
    <t>EU Contemporary Puppetry Critical Platform</t>
  </si>
  <si>
    <t>A679071.053</t>
  </si>
  <si>
    <t>VIRTUALS - VIRTUAL VISITING PROFESSORS ERASMUS +</t>
  </si>
  <si>
    <t>A679071.054</t>
  </si>
  <si>
    <t>CroViZone  - Prilagodba vinogradarskih zona RH klimatskim promjenama Operativni program Konkurentnost i kohezija</t>
  </si>
  <si>
    <t>A679071.056</t>
  </si>
  <si>
    <t>A679072.067</t>
  </si>
  <si>
    <t>DATACROSS – Napredne metode i tehnologije u znanosti o podatcima i kooperativnim sustavima</t>
  </si>
  <si>
    <t>A679072.068</t>
  </si>
  <si>
    <t>KLIMOD</t>
  </si>
  <si>
    <t>A679072.072</t>
  </si>
  <si>
    <t>MI – jučer, danas, sutra</t>
  </si>
  <si>
    <t>A679072.073</t>
  </si>
  <si>
    <t>RCK PECEPT - REG. CENTAR PROFESIJA U TURIZMU</t>
  </si>
  <si>
    <t>A679072.074</t>
  </si>
  <si>
    <t>RECEZA-REGIONALNI CENTAR ZABOK</t>
  </si>
  <si>
    <t>A679072.075</t>
  </si>
  <si>
    <t>ERASMUS+ CAMPMASTER, SVEUČILIŠTE U RIJECI</t>
  </si>
  <si>
    <t>A679072.078</t>
  </si>
  <si>
    <t>Menage a trois: Neuro-endocrino-immune regulation of metabolic homeostasis</t>
  </si>
  <si>
    <t>A679072.079</t>
  </si>
  <si>
    <t>Razvoj inovativnog brzog testa za dijagnozu subkliničkog mastitisa u mliječnih krava</t>
  </si>
  <si>
    <t>A679072.080</t>
  </si>
  <si>
    <t>Rino sprej</t>
  </si>
  <si>
    <t>A679072.084</t>
  </si>
  <si>
    <t>INTERREG MIMOSA</t>
  </si>
  <si>
    <t>A679072.085</t>
  </si>
  <si>
    <t>INTERREG FRAMEWORK</t>
  </si>
  <si>
    <t>A679072.086</t>
  </si>
  <si>
    <t>Infant Theory of Mind-H2020-MSCA-IF-2017</t>
  </si>
  <si>
    <t>A679072.087</t>
  </si>
  <si>
    <t>MindBot</t>
  </si>
  <si>
    <t>A679072.090</t>
  </si>
  <si>
    <t>DIOSI - Developing and implementing hands-on training on Open Science and Open Innovation for Early Career Researchers</t>
  </si>
  <si>
    <t>A679072.091</t>
  </si>
  <si>
    <t>YUFERING - YUFE Transforming Research and Innovation through Europe-wide Knowledge Transfer</t>
  </si>
  <si>
    <t>A679072.092</t>
  </si>
  <si>
    <t>Measuring the Social Dimension of Culture (MESOC)</t>
  </si>
  <si>
    <t>A679072.094</t>
  </si>
  <si>
    <t>INTERREG InnovaMare projekt</t>
  </si>
  <si>
    <t>A679072.095</t>
  </si>
  <si>
    <t>CEKOM Smart City.4DII</t>
  </si>
  <si>
    <t>A679072.096</t>
  </si>
  <si>
    <t>THEY LIVE Student lives revealed through context-based art practices</t>
  </si>
  <si>
    <t>A679072.097</t>
  </si>
  <si>
    <t>ALGOLITTLE</t>
  </si>
  <si>
    <t>A679072.100</t>
  </si>
  <si>
    <t>ORG BIO</t>
  </si>
  <si>
    <t>A679072.101</t>
  </si>
  <si>
    <t>In Math</t>
  </si>
  <si>
    <t>A679072.104</t>
  </si>
  <si>
    <t>Sustainable service - FFRI</t>
  </si>
  <si>
    <t>A679072.105</t>
  </si>
  <si>
    <t>MEHR- Modernity, Education and Human Rights</t>
  </si>
  <si>
    <t>A679072.107</t>
  </si>
  <si>
    <t>SLIHE</t>
  </si>
  <si>
    <t>A679072.111</t>
  </si>
  <si>
    <t>E-confidence</t>
  </si>
  <si>
    <t>A679072.115</t>
  </si>
  <si>
    <t>OPK Konkurentnost i kohezija ProtectAS</t>
  </si>
  <si>
    <t>A679072.121</t>
  </si>
  <si>
    <t>IRI-2 ABsistemDCiCloud (korisnik AlarmAutomatika d.o.o.Rijeka)</t>
  </si>
  <si>
    <t>A679072.122</t>
  </si>
  <si>
    <t>IRI-2 Razvoj ekoloških proizvodnih procesa i novih proizvoda visoke kvalitete aktivnostima istraživanja i razvoja (korisnik Feroplast d.o.o.Buje)</t>
  </si>
  <si>
    <t>A679072.123</t>
  </si>
  <si>
    <t>EuroCC</t>
  </si>
  <si>
    <t>A679072.126</t>
  </si>
  <si>
    <t>ERASMUS +  Inclusion through CrowdFunding”("InCrowd”)</t>
  </si>
  <si>
    <t>A679072.127</t>
  </si>
  <si>
    <t>ERASMUS + E-laboratory for digital education (LaDiEd)</t>
  </si>
  <si>
    <t>A679072.128</t>
  </si>
  <si>
    <t>INTERREG ADRION EUREKA</t>
  </si>
  <si>
    <t>A679072.131</t>
  </si>
  <si>
    <t>Erazmus 2020 - HR01-KA107-077121</t>
  </si>
  <si>
    <t>A679073.003</t>
  </si>
  <si>
    <t>ERASMUS+ mobilnost studenata i osoblja unutar programskih zemalja</t>
  </si>
  <si>
    <t>A679073.004</t>
  </si>
  <si>
    <t>ERASMUS+ mobilnost studenata između programskih i partnerskih zemalja</t>
  </si>
  <si>
    <t>A679073.005</t>
  </si>
  <si>
    <t>ELEGANT - poboljšanje podučavanja, učenja i mogućnosti diplomiranja</t>
  </si>
  <si>
    <t>A679073.006</t>
  </si>
  <si>
    <t>Digitalno poduzetničko obrazovanje kroz virtualni trening</t>
  </si>
  <si>
    <t>A679073.009</t>
  </si>
  <si>
    <t>Razvoj sustava kontrole i obrane luka od unosa stranih vrsta ( ProtectAS)</t>
  </si>
  <si>
    <t>A679073.010</t>
  </si>
  <si>
    <t>FishAqu - Poboljšanje znanja u održivom upravljanju ribarstvom i akvakulturi u mediteranskoj regiji</t>
  </si>
  <si>
    <t>A679073.012</t>
  </si>
  <si>
    <t>Start-up Nacija: Hrvatska Tematska mreža za razvoj poduzetništva i samozapošljavanja</t>
  </si>
  <si>
    <t>A679073.013</t>
  </si>
  <si>
    <t>MARLESS -prekogranične mjere podizanja svijesti o morskom otpadu</t>
  </si>
  <si>
    <t>A679073.014</t>
  </si>
  <si>
    <t>Cisto more, pretraživanje, identifikacija i prikupljanje morskog otpada s bespilotnim podvodnim i površinskim plovilima</t>
  </si>
  <si>
    <t>A679073.015</t>
  </si>
  <si>
    <t>Innovamare: Razvoj inovativnih tehnologija za održivost Jadranskog mora</t>
  </si>
  <si>
    <t>A679074.015</t>
  </si>
  <si>
    <t>BUDI SPREMAN I KOMPETENTAN</t>
  </si>
  <si>
    <t>A679074.016</t>
  </si>
  <si>
    <t>STREAM Interreg Italija Hrvatska</t>
  </si>
  <si>
    <t>A679074.017</t>
  </si>
  <si>
    <t>Interreg Italija Hrvatska ERDF</t>
  </si>
  <si>
    <t>A679074.018</t>
  </si>
  <si>
    <t>VODI ME  Vode Imotske krajine</t>
  </si>
  <si>
    <t>A679074.019</t>
  </si>
  <si>
    <t>TRIPLE  H2020-INFRAEOSC-2018-2020</t>
  </si>
  <si>
    <t>A679074.020</t>
  </si>
  <si>
    <t>SHEMA  Proizvodnja hrane u kružnom biog</t>
  </si>
  <si>
    <t>A679076.004</t>
  </si>
  <si>
    <t>LIFE LYNX 16/NAT/SI/000634</t>
  </si>
  <si>
    <t>A679076.005</t>
  </si>
  <si>
    <t>Erasmus+</t>
  </si>
  <si>
    <t>A679076.007</t>
  </si>
  <si>
    <t>EDUAGRNTERREG V-A HUNGARYI, I</t>
  </si>
  <si>
    <t>A679076.011</t>
  </si>
  <si>
    <t>Snaga vještina</t>
  </si>
  <si>
    <t>A679076.012</t>
  </si>
  <si>
    <t>Bespilotne letjelice</t>
  </si>
  <si>
    <t>A679076.017</t>
  </si>
  <si>
    <t>Razvoj uređaja sa potopljenim isparivačem</t>
  </si>
  <si>
    <t>A679077.068</t>
  </si>
  <si>
    <t>Pametni kulturni turizam kao pokretač održivog razvoja europskih regija</t>
  </si>
  <si>
    <t>A679077.069</t>
  </si>
  <si>
    <t>CAAT</t>
  </si>
  <si>
    <t>A679077.070</t>
  </si>
  <si>
    <t>EUROCC -Nacionalni centri za kompetencije u okviru, Obzor 2020</t>
  </si>
  <si>
    <t>A679077.071</t>
  </si>
  <si>
    <t>RCK</t>
  </si>
  <si>
    <t>A679077.072</t>
  </si>
  <si>
    <t>IRA1 - CEKOM: Razvoj inovativnih kompozitnih struktura za zvučnu izolaciju</t>
  </si>
  <si>
    <t>A679077.073</t>
  </si>
  <si>
    <t>IRA2-CEKOM: Razvoj napredne integralne numeričke procedure</t>
  </si>
  <si>
    <t>A679077.074</t>
  </si>
  <si>
    <t>IRA 3-CEKOM: Inovativno rješenje vodomlaznog propulzora </t>
  </si>
  <si>
    <t>A679077.075</t>
  </si>
  <si>
    <t>IRA5 CEKOM : Razvoj LNG sustava za brodove pogonjene motorima na dvojno gorivo (FO/LNG) </t>
  </si>
  <si>
    <t>A679077.076</t>
  </si>
  <si>
    <t>IRA 7-CEKOM: Razvoj LNG spremnika za plovne objekte za skladištenje i regasifikaciju LNG-a </t>
  </si>
  <si>
    <t>A679077.077</t>
  </si>
  <si>
    <t>IRA 8-CEKOM: Razvoj novih konstrukcijskih i tehnoloških rješenja natpalubnih konstrukcija i elemenata od aluminijevih legura </t>
  </si>
  <si>
    <t>A679077.078</t>
  </si>
  <si>
    <t>IRA 10-CEKOM: Razvoj inovativnog pristupa u procesu opremanja broda putem proširene stvarnosti </t>
  </si>
  <si>
    <t>A679077.079</t>
  </si>
  <si>
    <t>IRA 11-CEKOM: Razvoj uređaja za praćenje rada brodskog motora analizom akustičnog signala </t>
  </si>
  <si>
    <t>A679077.080</t>
  </si>
  <si>
    <t>IRA 12-CEKOM: Razvoj plutajuće platforme od umjetno zamrznute vode na zračnim komorama </t>
  </si>
  <si>
    <t>A679077.081</t>
  </si>
  <si>
    <t>IRA 15-CEKOM: Razvoj paketa palubne opreme specijalnih brodova različitih namjena za uzgajališta ribe </t>
  </si>
  <si>
    <t>A679077.082</t>
  </si>
  <si>
    <t>IRA 16-CEKOM: Brodski pritezni sustavi namijenjeni pozicioniranju plovnih objekata</t>
  </si>
  <si>
    <t>A679077.083</t>
  </si>
  <si>
    <t>VODIME - Vode Imotske krajine</t>
  </si>
  <si>
    <t>A679077.084</t>
  </si>
  <si>
    <t>CEKOM, Razvoj centara kompetencija</t>
  </si>
  <si>
    <t>A679077.086</t>
  </si>
  <si>
    <t>Europska akademija za poslovno i financijsko pravo</t>
  </si>
  <si>
    <t>A679077.089</t>
  </si>
  <si>
    <t>MareMathics- Inovativni pristup u matematičkom obrazovanju za studente pomorstva</t>
  </si>
  <si>
    <t>A679077.090</t>
  </si>
  <si>
    <t>Bio zaštitne kulture i bioaktivni ekstrakti kao održive kombinirane strategije za poboljšanje roka trajanja kvarljive mediteranske hrane (BioProMedFood)</t>
  </si>
  <si>
    <t>A679077.091</t>
  </si>
  <si>
    <t>Jačanje održivih akcija, otpornosti, suradnje i usklađivanja širom i od strane Saveza SEA-EU</t>
  </si>
  <si>
    <t>A679077.092</t>
  </si>
  <si>
    <t>Dalje od akademske zajednice: širenje horizonta karijere doktoranda u pomorskim i pomorskim znanostima u Europi</t>
  </si>
  <si>
    <t>A679077.093</t>
  </si>
  <si>
    <t>Korištenje energije i zeleni javni prijevoz u budućim pametnim gradovima: Inovativni program podučavanja za studente, dionike i poduzetnike</t>
  </si>
  <si>
    <t>A679077.094</t>
  </si>
  <si>
    <t>ITSHEC- Integracija transverzalnih vještina u visoko obrazovanje i kurikulum zdravstvene i socijalne skrbi</t>
  </si>
  <si>
    <t>A679077.095</t>
  </si>
  <si>
    <t>INQUAPH- Inovativni alati za ocjenu kvalitete za studije farmacije u Bosni i Hercegovini</t>
  </si>
  <si>
    <t>A679077.096</t>
  </si>
  <si>
    <t>EPISECC- Uspostaviti paneuropski informacijski prostor za poboljšanje sigurnosti građana</t>
  </si>
  <si>
    <t>A679077.098</t>
  </si>
  <si>
    <t>A679077.099</t>
  </si>
  <si>
    <t>A679077.107</t>
  </si>
  <si>
    <t>Projekt Horizon 2020-FF IPM "In-silico boosted, pest prevention and off-season focused IPM against new and emerging fruit flies ('OFF-Season' FF- IPM)"</t>
  </si>
  <si>
    <t>A679077.109</t>
  </si>
  <si>
    <t>Erasmus Plus Ka103 2020</t>
  </si>
  <si>
    <t>A679077.111</t>
  </si>
  <si>
    <t>Projekt Horizon 2020-Nextgen Microfluidics    "Next generation test bed for upscaling of microfluidic devices based on nano-enabled surfaces and membranes"</t>
  </si>
  <si>
    <t>A679078.186</t>
  </si>
  <si>
    <t>IRI CEKOM</t>
  </si>
  <si>
    <t>A679078.187</t>
  </si>
  <si>
    <t>ORKAN</t>
  </si>
  <si>
    <t>A679078.191</t>
  </si>
  <si>
    <t>RAST</t>
  </si>
  <si>
    <t>A679078.194</t>
  </si>
  <si>
    <t>Hibridne metoda umjetne inteligencije za računalne igre</t>
  </si>
  <si>
    <t>A679078.195</t>
  </si>
  <si>
    <t>ERASMUS + TEACH4EDU4</t>
  </si>
  <si>
    <t>A679078.197</t>
  </si>
  <si>
    <t>ERASMUS+ WeRln - Žene poduzetetnice u regionalnim uključivim ekosustavima</t>
  </si>
  <si>
    <t>A679078.198</t>
  </si>
  <si>
    <t>LIFE 18 NAT/HR/00847- Dinara povratak životu</t>
  </si>
  <si>
    <t>A679078.200</t>
  </si>
  <si>
    <t>H2020- upravljanje poljoprivrednom hranom</t>
  </si>
  <si>
    <t>A679078.204</t>
  </si>
  <si>
    <t>Razvoj dvostruke fasade s hermetički zatvorenom šupljinom (H-CCF)</t>
  </si>
  <si>
    <t>A679078.209</t>
  </si>
  <si>
    <t>ERASMUS+KA2 - Strateška partnerstva ASKNOW</t>
  </si>
  <si>
    <t>A679078.212</t>
  </si>
  <si>
    <t>ERASMUS + KA2 - Strateška partnerstva RoboGirls Osnaživanje djevojaka u STEAM-u kroz robotiku i kodiranje</t>
  </si>
  <si>
    <t>A679078.213</t>
  </si>
  <si>
    <t>H2020-WIDESPREAD-2018-2020  Katedra za umjetnu inteligenciju za robotiku</t>
  </si>
  <si>
    <t>A679078.214</t>
  </si>
  <si>
    <t>H2020 - ICT AERIAL-CORE - Kognitivni integrirani višenamjenski robotski sustav s proširenim opsegom rada i sigurnošću</t>
  </si>
  <si>
    <t>A679078.217</t>
  </si>
  <si>
    <t>H2020 - LC-SC3 FLEXIGRID - Interoperabilna rješenja za holističku implementaciju usluga fleksibilnosti u distribucijskoj mreži</t>
  </si>
  <si>
    <t>A679078.218</t>
  </si>
  <si>
    <t>H2020 - SC5 REWAISE Elastična inovacija vode za pametnu ekonomiju</t>
  </si>
  <si>
    <t>A679078.223</t>
  </si>
  <si>
    <t>H2020 - LC-SC3 FARCROSS Omogućavanje regionalne trgovine/razmjene električne energije kroz inovacije</t>
  </si>
  <si>
    <t>A679078.225</t>
  </si>
  <si>
    <t>DEBATING EUROPE (620428-EPP-1-2020-1-DE-EPPJMO-NETWORK)</t>
  </si>
  <si>
    <t>A679078.226</t>
  </si>
  <si>
    <t>MEDIADELCOM</t>
  </si>
  <si>
    <t>A679078.231</t>
  </si>
  <si>
    <t>SEADRION - Poticanje širenja tehnologija grijanja i hlađenja pomoću pumpe morske vode u jadransko-jonskoj regiji</t>
  </si>
  <si>
    <t>A679078.233</t>
  </si>
  <si>
    <t>REWARDHEAT- Uporaba topline iz obnovljivih izvora i otpada za konkurentne mreže daljinskog grijanja i hlađenja</t>
  </si>
  <si>
    <t>A679078.235</t>
  </si>
  <si>
    <t>SEAVIEWS- Sektorski prilagodljivi virtualni sustav ranog upozoravanja na zagađenje mora</t>
  </si>
  <si>
    <t>A679078.236</t>
  </si>
  <si>
    <t>ProbeTrace - Sljedivost za mjerenje kontaktnih sondi i olovnih instrumenata</t>
  </si>
  <si>
    <t>A679078.238</t>
  </si>
  <si>
    <t>NRLE - Nacionalni referentni laboratorij za emisije iz motora s unutarnjim izgaranjem za necestovne pokretne strojeve</t>
  </si>
  <si>
    <t>A679078.239</t>
  </si>
  <si>
    <t>Regionalni centar kompetentnosti u strukovnom obrazovanju u strojarstvu-Industrija 4.0</t>
  </si>
  <si>
    <t>A679078.241</t>
  </si>
  <si>
    <t>RCK Ruđera Boškovića</t>
  </si>
  <si>
    <t>DATACROSS -Napredne metode i tehnologije u znanosti o podatcima i kooperativnim sustavima</t>
  </si>
  <si>
    <t>A679078.257</t>
  </si>
  <si>
    <t>CLEOPATRA - Višejezična istraživačka akademija Open Analytics usmjerena na događaje</t>
  </si>
  <si>
    <t>A679078.258</t>
  </si>
  <si>
    <t>IRCiS Integriranje izbjegličke djece u škole: mješovita studija o učinkovitosti kontakt-u-škole za izgradnju pozitivnih međugrupnih odnosa između djece izbjeglica i domaćina</t>
  </si>
  <si>
    <t>A679078.259</t>
  </si>
  <si>
    <t>HILAR</t>
  </si>
  <si>
    <t>A679078.260</t>
  </si>
  <si>
    <t>DuRSAAM</t>
  </si>
  <si>
    <t>A679078.261</t>
  </si>
  <si>
    <t>ERASMUS PLUS CSETIR</t>
  </si>
  <si>
    <t>A679078.262</t>
  </si>
  <si>
    <t>OVERFLOW  EU mehanizmi civilne zaštite</t>
  </si>
  <si>
    <t>A679078.265</t>
  </si>
  <si>
    <t>BUS - GoCircular-H2020</t>
  </si>
  <si>
    <t>A679078.266</t>
  </si>
  <si>
    <t>BUILDUP -SKILLSBANK-H2020</t>
  </si>
  <si>
    <t>A679078.267</t>
  </si>
  <si>
    <t>OBZOR 2020 Znanost i tehnologija u politici pretilosti djece- STOP</t>
  </si>
  <si>
    <t>A679078.268</t>
  </si>
  <si>
    <t>WE-CARE Projekt: Uspostavljanjem nacionalne skrbi i razvojnim centrima podržavamo elitne sportaše u uravnoteženju rezultata sporta i obrazovanja / zapošljavanja</t>
  </si>
  <si>
    <t>A679078.269</t>
  </si>
  <si>
    <t>Projekt: Stvaranje mehanizama za kontinuiranu provedba sportskog kluba za zdravlje u Europskoj uniji</t>
  </si>
  <si>
    <t>A679078.271</t>
  </si>
  <si>
    <t>Obzor 2020 LiverScreen - Probir na fibrozu jetre - populacijsko istraživanje u europskim zemljama</t>
  </si>
  <si>
    <t>ESF CasMouse - Genomsko inženjerstvo i genska regulacija u staničnim linijama i modelnim organizmima tehnologijom CRISPR/Cas9</t>
  </si>
  <si>
    <t>A679078.276</t>
  </si>
  <si>
    <t>TODO-HORIZON 2020.</t>
  </si>
  <si>
    <t>A679078.280</t>
  </si>
  <si>
    <t>ANEUPLOIDIJA - Molekularno podrijetlo aneuploidija u zdravih i bolesnih ljudskih tkiva</t>
  </si>
  <si>
    <t>A679078.282</t>
  </si>
  <si>
    <t>MEMORIE Mjere prilagodbe klimatskim promjenama za održivo upravljanje prirodnim resursima</t>
  </si>
  <si>
    <t>A679078.285</t>
  </si>
  <si>
    <t>MARILIA - testovi za detekciju patogena u uzorcima vode</t>
  </si>
  <si>
    <t>A679078.286</t>
  </si>
  <si>
    <t>The ONE - mehanizam sparivanja i stvaranja bozonskih kvazičestica</t>
  </si>
  <si>
    <t>A679078.287</t>
  </si>
  <si>
    <t>CroViZone - Prilagodba vinogradarskih zona RH klimatskim promjenama</t>
  </si>
  <si>
    <t>A679078.295</t>
  </si>
  <si>
    <t>PRI-MJER</t>
  </si>
  <si>
    <t>A679078.296</t>
  </si>
  <si>
    <t>ERASMUS+ CCC4ECEC - Kompetencija za obrazovanje i njegu u ranom djetinjstvu usmjerena na dijete</t>
  </si>
  <si>
    <t>A679078.298</t>
  </si>
  <si>
    <t>Dijagnostički značaj kalprotektina u ranom prepoznavanju upalnih stanja</t>
  </si>
  <si>
    <t>A679078.299</t>
  </si>
  <si>
    <t>Potencijal mikroinkapsulacije u proizvodnji sireva</t>
  </si>
  <si>
    <t>A679078.305</t>
  </si>
  <si>
    <t>EFRR-IR-II AACES- Odlučivanje u upravljanju elektroenergetskim sustavom u uvjetima nesigurnosti uvjetovanih klimatskim promjenama - AACES</t>
  </si>
  <si>
    <t>A679078.306</t>
  </si>
  <si>
    <t>EFRR - Klimatske promjene AgroSPARC- Napredna i prediktivna poljoprivreda za otpornost klimatskim promjenama</t>
  </si>
  <si>
    <t>A679078.307</t>
  </si>
  <si>
    <t>EFRR-IR-II Al Defender- Sustav umjetne inteligencije za automatski nadzor i upravljanje sigurnosti cloud okruženja - AL DEFENDER</t>
  </si>
  <si>
    <t>A679078.308</t>
  </si>
  <si>
    <t>EFRR-IR-II AIPD2- Digitalna platforma za zaštitu privatnosti i sprječavanje zloupotreba životnim ciklusom osobnih podataka- AIPD3</t>
  </si>
  <si>
    <t>A679078.309</t>
  </si>
  <si>
    <t>EFRR-IR-II A-UNIT- Istraživanje i razvoj napredne jedinice za autonomno upravljanje mobilnim vozilima u logistici</t>
  </si>
  <si>
    <t>A679078.310</t>
  </si>
  <si>
    <t>EFRR-IR-II BatEVCharg - Punionica električnih vozila s integriranim baterijskim spremnikom</t>
  </si>
  <si>
    <t>A679078.313</t>
  </si>
  <si>
    <t>EFRR-IR-II cyberAUT- Inovativno rješenje za upravljanje kibernetickom sigurnosti industrijskih sustava automatizacije postrojenja i procesa</t>
  </si>
  <si>
    <t>A679078.314</t>
  </si>
  <si>
    <t>EFRR-IR-II DRUNE- Razvoj uređaja za prijenos video signala ultra niske latencije</t>
  </si>
  <si>
    <t>A679078.315</t>
  </si>
  <si>
    <t>EFRR-IR-II ENEDAT- Razvoj sustava za optimalizaciju potrošnje električne energije u podatkovnim centrima</t>
  </si>
  <si>
    <t>A679078.317</t>
  </si>
  <si>
    <t>EFRR-IR-II GMP- Razvoj Greyp platforme za mikromobilnost GMP</t>
  </si>
  <si>
    <t>A679078.318</t>
  </si>
  <si>
    <t>EFRR-IR-II IRI2-OIE- Integrirano rješenje za upravljanje imovinom i podršku investicijskim procesima projektiranja, planiranja i provedbe izgradnje obnovljivih izvora energije</t>
  </si>
  <si>
    <t>A679078.319</t>
  </si>
  <si>
    <t>EFRR-IR-II LAMCAB- Razvoj tehnologije povezivanja komponenti upravljačkih električnih ormara upotrebom laminiranih vodica</t>
  </si>
  <si>
    <t>A679078.320</t>
  </si>
  <si>
    <t>EFRR-IR-II PCC- Sustav za nadzor i kontrolu usklađenosti distribuiranih procesa u realnom vremenu, otkrivanje anomalija, rano upozoravanje i forenzičku analizu transakcije</t>
  </si>
  <si>
    <t>A679078.321</t>
  </si>
  <si>
    <t>EFRR-IR-II PEP- Razvoj inovativnog polifaznog elektromotornog pogona</t>
  </si>
  <si>
    <t>A679078.322</t>
  </si>
  <si>
    <t>EFRR-IR-II Pinova- Razvoj agrometeorološke platforme i mreže IoT uređaja tvrtke Pinova d.o.o.</t>
  </si>
  <si>
    <t>A679078.323</t>
  </si>
  <si>
    <t>EFRR- UZI RESIN- Razvoj sustava za ispitivanje visefaznih strujanja i izgaranja s ciljem povećanja istraživačkih aktivnosti znanstvenog i poslovnog spektra</t>
  </si>
  <si>
    <t>A679078.324</t>
  </si>
  <si>
    <t>EFRR-IR-II RPA-NPV- Razvoj potopljenog agregata za male hidroelektrane s niskim padom vode</t>
  </si>
  <si>
    <t>A679078.325</t>
  </si>
  <si>
    <t>EFRR-IR-II SARI- Sustava za automatsko raspoznavanje, identifikaciju te precizno mjerenje duljine plovila</t>
  </si>
  <si>
    <t>A679078.356</t>
  </si>
  <si>
    <t>ERASMUS+ Challenges and practices of teaching economic disciplines in era of digitalization 2020-1-HR01-KA202-0777771</t>
  </si>
  <si>
    <t>A679078.358</t>
  </si>
  <si>
    <t>Umreženi stacionarni baterijski spremnici energije KK.01.1.1.04.0034</t>
  </si>
  <si>
    <t>A679078.363</t>
  </si>
  <si>
    <t>HORIZON 2020- DRYVER</t>
  </si>
  <si>
    <t>A679078.365</t>
  </si>
  <si>
    <t>Tenure Track Pilot Programe - Exotic Nuclear Structure and Dynamics</t>
  </si>
  <si>
    <t>A679078.373</t>
  </si>
  <si>
    <t>Erasmus+ Development of innovative approach for training for university professors to work in the modern diverse and intercultural environment, UniCulture</t>
  </si>
  <si>
    <t>A679078.399</t>
  </si>
  <si>
    <t>CALIPER-	Projekt CALIPER: Povezivanje istraživanja i inovacija za ravnopravnost spolova"</t>
  </si>
  <si>
    <t>A679078.405</t>
  </si>
  <si>
    <t>COGSTEPS - Crossing the Gap: Startup edukacija i potpora doktorandima, istraživačima i znanstvenicima</t>
  </si>
  <si>
    <t>A679078.414</t>
  </si>
  <si>
    <t>EKO-KOMVOZ - Ekološki prihvatljivo vozilo za čišćenje javnih površina sa sustavima autonomnog upravljanja zasnovanim na umjetnoj inteligenciji</t>
  </si>
  <si>
    <t>A679078.417</t>
  </si>
  <si>
    <t>EULIFT - Razvoj pametnog modularnog sustava upravljanja pogonom dizala za povećanje energetske učinkovitosti zgrade</t>
  </si>
  <si>
    <t>A679078.458</t>
  </si>
  <si>
    <t>RESDATA - Rješenja prilagodbe elektroenergetskog sustava klimatskim promjenama temeljena na velikim količinama podataka</t>
  </si>
  <si>
    <t>A679078.478</t>
  </si>
  <si>
    <t>A679078.485</t>
  </si>
  <si>
    <t>NZEB ROADSHOW-H2020</t>
  </si>
  <si>
    <t>A679078.488</t>
  </si>
  <si>
    <t>H2020 Productive Green Infrastructure for post-industrial urban regeneration</t>
  </si>
  <si>
    <t>A679078.490</t>
  </si>
  <si>
    <t>Erasmus+: Architecture's afterlife: The multi-sector impact of an architectural qualification 2019-1-UK01-KA203-062062</t>
  </si>
  <si>
    <t>A679078.496</t>
  </si>
  <si>
    <t>JEAN MONNET ACTIVITIES</t>
  </si>
  <si>
    <t>A679078.499</t>
  </si>
  <si>
    <t>ENEMLOS</t>
  </si>
  <si>
    <t>A679078.503</t>
  </si>
  <si>
    <t>RCT-ESF</t>
  </si>
  <si>
    <t>A679078.508</t>
  </si>
  <si>
    <t>IRI projekt Povećanje razvoja novih proizvoda i usluga koji proizlaze iz aktivnosti istraživanja i razvoja</t>
  </si>
  <si>
    <t>A679078.510</t>
  </si>
  <si>
    <t>EIT MANUFACTURING RIS HUB</t>
  </si>
  <si>
    <t>A679078.511</t>
  </si>
  <si>
    <t>RAPTOVAX - Robusne i adaptabilne biološke platforme za nova cjepiva</t>
  </si>
  <si>
    <t>A679078.512</t>
  </si>
  <si>
    <t>Jačanje kapaciteta CerVirVac-a za istraživanja u virusnoj imunologiji i vakcinologiji</t>
  </si>
  <si>
    <t>A679078.516</t>
  </si>
  <si>
    <t>Agrobioraznolikost- osnova za prilagodbu i ublažavanje promjena klimatskih promjena u poljoprivredi</t>
  </si>
  <si>
    <t>A679078.526</t>
  </si>
  <si>
    <t>Unaprjeđenje oporavlišta za divlje životinje na Veterinarskom fakultetu - WildRescouVEF, KK.06.5.2.04.0007.</t>
  </si>
  <si>
    <t>A679078.527</t>
  </si>
  <si>
    <t>Upravljanje krškim priobalnim vodonosnicima (UKV)</t>
  </si>
  <si>
    <t>A679078.534</t>
  </si>
  <si>
    <t>CSRP- Hrvatsko-švicarski program- Probabilistic and analytical aspects of generalised regular variation</t>
  </si>
  <si>
    <t>A679078.535</t>
  </si>
  <si>
    <t>CSRP- Hrvatsko-Švicarski program- Dynamics of virus infection in mycovirus-mediated biological control of fungal pathogen</t>
  </si>
  <si>
    <t>A679078.536</t>
  </si>
  <si>
    <t>CSRP- Hrvatsko-Švicarski program- Investigation of substrate and editing specificity in tRNA synthetases and the mechanism of antibiotic action</t>
  </si>
  <si>
    <t>A679078.541</t>
  </si>
  <si>
    <t>HRZZ IP-2019-04 MORENEC</t>
  </si>
  <si>
    <t>A679078.565</t>
  </si>
  <si>
    <t>4VENT - Razvoj niza četverousisnih ventilatora za industrijska postrojenja</t>
  </si>
  <si>
    <t>A679078.566</t>
  </si>
  <si>
    <t>INUKING - Razvoj inovativnog programskog rješenja za centralizirani nadzor i upravljanje kritičnom infrastukturom</t>
  </si>
  <si>
    <t>A679078.569</t>
  </si>
  <si>
    <t>PBM-PLIN - Iskorištenje manje kvalitetnih i nestalnih plinova za proizvodnju električne energije, uporabom Umjetne Inteligencije za miješanje plinova</t>
  </si>
  <si>
    <t>A679078.571</t>
  </si>
  <si>
    <t>SUZE - Sustav za otkrivanje zlonamjernih elektroničkih transakcija zasnovan na strojnom učenju</t>
  </si>
  <si>
    <t>A679078.572</t>
  </si>
  <si>
    <t>T-LOGIC - Uspostava sustava za automatizaciju rada i autonomno odlučivanje u logistici samoposlužnih aparata</t>
  </si>
  <si>
    <t>A679078.573</t>
  </si>
  <si>
    <t>HRZZ projekti</t>
  </si>
  <si>
    <t>A679078.575</t>
  </si>
  <si>
    <t>COLECO- ERASMUS + 2019-1-UK01-KA201-062118</t>
  </si>
  <si>
    <t>A679078.576</t>
  </si>
  <si>
    <t>FOReSiGHT</t>
  </si>
  <si>
    <t>A679078.578</t>
  </si>
  <si>
    <t>ERASMUS + 2020-1-PL01-KA203-081980 - SUSTA</t>
  </si>
  <si>
    <t>A679078.582</t>
  </si>
  <si>
    <t>TERRAGOV</t>
  </si>
  <si>
    <t>A679078.583</t>
  </si>
  <si>
    <t>HORIZON 2020 - SHARE-COVID 19</t>
  </si>
  <si>
    <t>A679078.587</t>
  </si>
  <si>
    <t>COORDINATE„COhort cOmmunity Research and Development Infrastructure Network for Access Throughout</t>
  </si>
  <si>
    <t>A679078.588</t>
  </si>
  <si>
    <t>RURASL Rural 3.0: Service Learning for the Rural Development</t>
  </si>
  <si>
    <t>A679078.591</t>
  </si>
  <si>
    <t>Erasmus + „Introducing Intellectual Property Education for Lifelong Learning and the Knowledge Economy-IPEDU”</t>
  </si>
  <si>
    <t>A679078.599</t>
  </si>
  <si>
    <t>SUSTINEO ESF</t>
  </si>
  <si>
    <t>Pametna naljepnica za mjerenje i praćenje uvjeta skladištenja i transporta proizvoda</t>
  </si>
  <si>
    <t>A679115.004</t>
  </si>
  <si>
    <t>A679115.006</t>
  </si>
  <si>
    <t>Dobra klima za turizam</t>
  </si>
  <si>
    <t>STRIP Jačanje kapaciteta za istraživanje, razvoj i inovacije</t>
  </si>
  <si>
    <t>A679071.058</t>
  </si>
  <si>
    <t>CSI: CustomDigiTeach-društveni utjecaj prilagođenim formatima poučavanja</t>
  </si>
  <si>
    <t>A679071.059</t>
  </si>
  <si>
    <t>VirtuOS-uspostava regionalnog centra kompetentnosti u sektoru turizma i ugostiteljstva</t>
  </si>
  <si>
    <t>A679071.062</t>
  </si>
  <si>
    <t>EUROCC - konzorcijski sporazum o suradnji (EuroHPC) na projektu stvaranja nacionalnih centara kompetencije</t>
  </si>
  <si>
    <t>A679071.065</t>
  </si>
  <si>
    <t>Prilagodba mjera kontrole populacije komaraca zbog klimatskih promjena u RH</t>
  </si>
  <si>
    <t>A679072.134</t>
  </si>
  <si>
    <t>Zdravstveni opservatorij</t>
  </si>
  <si>
    <t>A679072.136</t>
  </si>
  <si>
    <t>ON IT - mrežno pravo u turizmu</t>
  </si>
  <si>
    <t>A679072.137</t>
  </si>
  <si>
    <t>INCOMPEDU - INOVATIVNO NATJECANJE U ONLINE VISOKOM OBRAZOVANJU</t>
  </si>
  <si>
    <t>A679072.138</t>
  </si>
  <si>
    <t>Predgotovljene zgrade gotovo nulte energije proizvedene na industrijski način</t>
  </si>
  <si>
    <t>A679072.139</t>
  </si>
  <si>
    <t>ZACJEL</t>
  </si>
  <si>
    <t>A679072.140</t>
  </si>
  <si>
    <t>A679072.141</t>
  </si>
  <si>
    <t>Biologija citomegalovirusne infekcije u mozgu tijekom razvoja i u latenciji</t>
  </si>
  <si>
    <t>A679072.142</t>
  </si>
  <si>
    <t>Reprogramiranje IEL -a na crijevnoj epitelnoj barijeri tijekom infekcije virusom</t>
  </si>
  <si>
    <t>A679072.145</t>
  </si>
  <si>
    <t>Erazmus +  HiPowerEd</t>
  </si>
  <si>
    <t>A679072.146</t>
  </si>
  <si>
    <t>Erazmus 2021 - HR01-KA131-HED-000003063</t>
  </si>
  <si>
    <t>A679072.147</t>
  </si>
  <si>
    <t>Inno4YUFE</t>
  </si>
  <si>
    <t>A679072.150</t>
  </si>
  <si>
    <t>EnLeMaH - Erazmus +</t>
  </si>
  <si>
    <t>A679072.151</t>
  </si>
  <si>
    <t>Projekt STEM(AJMO!)</t>
  </si>
  <si>
    <t>A679072.152</t>
  </si>
  <si>
    <t>ERASMUS + Sustrainable - Obuka za održivost</t>
  </si>
  <si>
    <t>A679072.154</t>
  </si>
  <si>
    <t>IRI-2 Adria Smart Room</t>
  </si>
  <si>
    <t>A679073.024</t>
  </si>
  <si>
    <t>VIBES -Osnaživanje virtualnih poslovnih vještina</t>
  </si>
  <si>
    <t>A679073.025</t>
  </si>
  <si>
    <t>ESMERALD - Pojačavanje otpornosti malih i srednjih poduzeća nakon zaključavanja</t>
  </si>
  <si>
    <t>A679075.023</t>
  </si>
  <si>
    <t>Integrirani sustav uzgoja alternativnih vrsta školjkaša u uvjetima klimatskih promjena</t>
  </si>
  <si>
    <t>A679075.024</t>
  </si>
  <si>
    <t>KLIK Pula-centar za kompetentno cjeloživotno razvijanje inovativnih znanja i vještina u sektoru ugostiteljstva i turizma</t>
  </si>
  <si>
    <t>A679076.025</t>
  </si>
  <si>
    <t>Uncorking rural heritahege - autohtona proizvodnja fermentiranih pića radi lokalne kulturne i ekološke održivosti</t>
  </si>
  <si>
    <t>A679076.027</t>
  </si>
  <si>
    <t>A679077.113</t>
  </si>
  <si>
    <t>FirEURisk-holistička strategija za upravljenje požarima raslinja na području Europe</t>
  </si>
  <si>
    <t>A679077.114</t>
  </si>
  <si>
    <t>COST Action TU1208-znanstveno-tehnološka primjena radara za prodiranje u tlo u građevinarstvu</t>
  </si>
  <si>
    <t>A679077.115</t>
  </si>
  <si>
    <t>Razvoj putničkog jedrenjaka s nultom emisijom ispušnih plinova</t>
  </si>
  <si>
    <t>A679077.116</t>
  </si>
  <si>
    <t>Sustav za uspostavu stabilne elektro-distribucijske mreže (GRIDS)</t>
  </si>
  <si>
    <t>A679077.117</t>
  </si>
  <si>
    <t>CHIC</t>
  </si>
  <si>
    <t>A679077.119</t>
  </si>
  <si>
    <t>IRI - povećanje razvoja novih proizvoda i usluga (lijepljeni lamelirani nosači od tvrdog drveta)</t>
  </si>
  <si>
    <t>A679077.120</t>
  </si>
  <si>
    <t>PINNA NOBILIS SSMA</t>
  </si>
  <si>
    <t>A679077.121</t>
  </si>
  <si>
    <t>Erasmus+ KA131 2021</t>
  </si>
  <si>
    <t>A679077.122</t>
  </si>
  <si>
    <t>IRI Perm Beton-sustav odvodnje na horizontalnim površinama od propusnog betona</t>
  </si>
  <si>
    <t>A679077.123</t>
  </si>
  <si>
    <t>BEAGLE - bioetičko i vrijednosno obrazovanje</t>
  </si>
  <si>
    <t>A679077.124</t>
  </si>
  <si>
    <t>Commix - jačanje pismenosti kod adolescenata kroz kreativno korištenje stripova</t>
  </si>
  <si>
    <t>A679077.125</t>
  </si>
  <si>
    <t>TaSDi-PBS - rješavanje pitanja vladanja u školi kroz podršku poželjnim oblicima ponašanja</t>
  </si>
  <si>
    <t>A679077.127</t>
  </si>
  <si>
    <t>INTERIV - internacionalizacija studijskih programa morskog ribarstva i vojnog pomorstva</t>
  </si>
  <si>
    <t>A679077.128</t>
  </si>
  <si>
    <t>EICP (Evidence Implemantation in Clinical Practice) - medicina temeljena na dokazima</t>
  </si>
  <si>
    <t>FIZIODENT</t>
  </si>
  <si>
    <t>A679077.136</t>
  </si>
  <si>
    <t>BOWI - poticanje digitalnih inovacija</t>
  </si>
  <si>
    <t>A679078.600</t>
  </si>
  <si>
    <t>RE-DWELL</t>
  </si>
  <si>
    <t>A679078.611</t>
  </si>
  <si>
    <t>A ROADMAP OUT OF MEDICAL DESERTS INTO SUPPORTIVE HEALTH WORK FORCE INITIATIVES AND POLICIES - ROUTE-HWF</t>
  </si>
  <si>
    <t>A679078.612</t>
  </si>
  <si>
    <t>IRI CSTI - platforma za dohvat i analizu strukturiranih i nestrukturiranih podataka</t>
  </si>
  <si>
    <t>A679078.613</t>
  </si>
  <si>
    <t>UNIC4ER - Europsko sveučilište postindustrijskih gradova Ka suradničkom pristupu i strukturi prema angažiranom istraživanju</t>
  </si>
  <si>
    <t>A679078.614</t>
  </si>
  <si>
    <t>UNIC -Europsko sveučilište za postindustrijske gradove</t>
  </si>
  <si>
    <t>A679078.615</t>
  </si>
  <si>
    <t>ERASMUS+  DE01-KA203-005728 CONNECTED</t>
  </si>
  <si>
    <t>A679078.616</t>
  </si>
  <si>
    <t>SIMON - inteligentni sustav za automatski odabir algoritma strojnog učenja</t>
  </si>
  <si>
    <t>A679078.617</t>
  </si>
  <si>
    <t>MODERNE MISLEĆE ŽENE-HRZZ IP-01-2018</t>
  </si>
  <si>
    <t>A679078.618</t>
  </si>
  <si>
    <t>HELA</t>
  </si>
  <si>
    <t>A679078.620</t>
  </si>
  <si>
    <t>Digitalna.hr</t>
  </si>
  <si>
    <t>A679078.621</t>
  </si>
  <si>
    <t>e-DESK - Digitalne i poduzetničke vještine europskih učitelja u svijetu COVID-19</t>
  </si>
  <si>
    <t>A679078.623</t>
  </si>
  <si>
    <t>WAI4PwD - Web pristupačnost i ostale inicijative za osobe s invaliditetom u EU tijekom pandemije</t>
  </si>
  <si>
    <t>A679078.627</t>
  </si>
  <si>
    <t>Obrazovana potraga za visokotemperaturnom supravodljivošću u novim elektroničkim materijalima</t>
  </si>
  <si>
    <t>A679078.628</t>
  </si>
  <si>
    <t>Razvoj naprednog IT sustava za precizno određivanje broja ljudi u otvorenim i zatvorenim prostorima (IRI)</t>
  </si>
  <si>
    <t>A679078.630</t>
  </si>
  <si>
    <t>A679078.631</t>
  </si>
  <si>
    <t>Interreg D-Care Labs</t>
  </si>
  <si>
    <t>A679078.633</t>
  </si>
  <si>
    <t>EULAW - projekti obuke pravosudnih stručnjaka</t>
  </si>
  <si>
    <t>A679078.636</t>
  </si>
  <si>
    <t>CENTRINNO - rješenja za regeneraciju industrijskih povijesnih mjesta</t>
  </si>
  <si>
    <t>A679078.637</t>
  </si>
  <si>
    <t>A679078.640</t>
  </si>
  <si>
    <t>FENIQS-EU - jačanje provedbe standarda kvalitete u smanjenju potražnje za drogama u cijeloj Europi</t>
  </si>
  <si>
    <t>A679078.641</t>
  </si>
  <si>
    <t>PROBITECT - Sinergijska inovativna kombinacija sastavnica mikrobiote kao osnova za razvoj inovativnih topikalnih proizvoda za tretiranje i prevenciju upalnih stanja humane kože</t>
  </si>
  <si>
    <t>A679078.642</t>
  </si>
  <si>
    <t>Interreg Adrion: Vuna kao izvanredna prilika za polugu - VUNA</t>
  </si>
  <si>
    <t>A679078.643</t>
  </si>
  <si>
    <t>ERASMUS + KA2 - Strateško partnerstvo COGSTEPS Startup obrazovanje i podrška studentima doktorskih studija, istraživačima i znanstvenicima</t>
  </si>
  <si>
    <t>A679078.647</t>
  </si>
  <si>
    <t>RISE DORNA - Razvoj motornih pogona visoke pouzdanosti za pogonske aplikacije sljedeće generacije</t>
  </si>
  <si>
    <t>A679078.648</t>
  </si>
  <si>
    <t>FunTomP - Funkcionalizirani proizvodi od rajčice</t>
  </si>
  <si>
    <t>A679078.649</t>
  </si>
  <si>
    <t>ROUTE ( HORIZON )- Putokaz iz medicinskih pustinja u inicijative i politike zdravstvene radne snage koje podržavaju</t>
  </si>
  <si>
    <t>A679078.650</t>
  </si>
  <si>
    <t>EUROP2E (Erasmus+) - Europska otvorena platforma za propisivanje obrazovanja</t>
  </si>
  <si>
    <t>A679078.651</t>
  </si>
  <si>
    <t>WATCHPLANT - Pametni biohibridni fito-organizmi za okoliš</t>
  </si>
  <si>
    <t>A679078.652</t>
  </si>
  <si>
    <t>Eatris Plus - H2020 Konsolidacija kapaciteta EATRIS -ERIC -a za personaliziranu medicinu</t>
  </si>
  <si>
    <t>A679078.653</t>
  </si>
  <si>
    <t>ERASMUS+projekt Sky Easy</t>
  </si>
  <si>
    <t>A679078.654</t>
  </si>
  <si>
    <t>ERASMUS+projekt Fit Old</t>
  </si>
  <si>
    <t>A679078.655</t>
  </si>
  <si>
    <t>CARNET21 -Ostali -EEA and Norw. Gran.Fund Reg.</t>
  </si>
  <si>
    <t>IGT</t>
  </si>
  <si>
    <t>A679078.658</t>
  </si>
  <si>
    <t>IRI-II SOVA - Sustav za vizualno prepoznavanje proizvoda na policama</t>
  </si>
  <si>
    <t>A679078.660</t>
  </si>
  <si>
    <t>IRI-II Mareton-2 -Robusni sustav neprekinutog napajanja za uređaje željezničke i industrijske infrastrukture</t>
  </si>
  <si>
    <t>A679078.661</t>
  </si>
  <si>
    <t>IRI-II CYBERBUS-INREBUS -Model za analizu podataka iz nestrukturiranih izvora informacija s ciljem povećanja kibernetičke sigurnosti u složenim poslovnim sustavima</t>
  </si>
  <si>
    <t>A679078.663</t>
  </si>
  <si>
    <t>ESA</t>
  </si>
  <si>
    <t>A679078.664</t>
  </si>
  <si>
    <t>IRI-II VIRT-UAV - Sustav autonomnih bespilotnih letjelica treniranih u virtualnim okruženjima</t>
  </si>
  <si>
    <t>A679078.665</t>
  </si>
  <si>
    <t>NLTP - Platforma nacionalnih jezičnih tehnologija</t>
  </si>
  <si>
    <t>A679078.666</t>
  </si>
  <si>
    <t>IRI-II AIDWAS  - Sustav za nadzor kibernetičkog prostora i informiranje o katastrofama i prijetnjama u stvarnom vremenu na bazi umjetne inteligencije</t>
  </si>
  <si>
    <t>A679078.668</t>
  </si>
  <si>
    <t>IRI-II SmartEC - Smart EC - dijagnostički sustav za ispitivanje metodom vrtložnih struja</t>
  </si>
  <si>
    <t>A679078.669</t>
  </si>
  <si>
    <t>DIGITOOLS - Inovativni alati za poboljšanje rješenja e-učenja na sveučilištima</t>
  </si>
  <si>
    <t>A679078.671</t>
  </si>
  <si>
    <t>IRI-II CIP4SI - Razvoj digitalne platforme za izgradnju sustava zaštite kritičnih infrastruktura u pametnim industrijama</t>
  </si>
  <si>
    <t>A679078.676</t>
  </si>
  <si>
    <t>ReNewEurope - Ponovno otkrivanje „Nove Europe“ - Ljetna škola na kotačima za prekograničnu povijest i politiku Balkana / Srednje i Istočne Europe</t>
  </si>
  <si>
    <t>A679078.679</t>
  </si>
  <si>
    <t>RHEFINE - Retorika za inovativno obrazovanje</t>
  </si>
  <si>
    <t>A679078.680</t>
  </si>
  <si>
    <t>EXAFOAM - Iskorištavanje sustava Exascale</t>
  </si>
  <si>
    <t>A679078.681</t>
  </si>
  <si>
    <t>GLocalEAst - Razvoj novog kurikuluma o studijama globalne migracije, dijaspore i granica u istočnoj i središnjoj Europi</t>
  </si>
  <si>
    <t>A679078.684</t>
  </si>
  <si>
    <t>EDiToR - Učiti kako poučavati, poučavati kako učiti. Suočavanje s izazovima globalnih promjena u visokom obrazovanju pomoću digitalnih alata za reflektirajuće, kritičko i inkluzivno učenje o europskim povijesnim krajolicima</t>
  </si>
  <si>
    <t>A679078.689</t>
  </si>
  <si>
    <t>OLGA - OLympics  Green Airport</t>
  </si>
  <si>
    <t>A679078.691</t>
  </si>
  <si>
    <t>Kako obični ljudi shvaćaju anti-gender poruke</t>
  </si>
  <si>
    <t>A679078.692</t>
  </si>
  <si>
    <t>Reforma stranih jezika u akademskim krugovima u Crnoj Gori</t>
  </si>
  <si>
    <t>A679078.693</t>
  </si>
  <si>
    <t>HRZZ Program suradnje s hrvatskim znanstvenicima u dijaspori ''ZNANSTVENA SURADNJA''</t>
  </si>
  <si>
    <t>A679078.694</t>
  </si>
  <si>
    <t>A679078.696</t>
  </si>
  <si>
    <t>IRI Comparative genomics of non-model invertebrates (IGNITE)</t>
  </si>
  <si>
    <t>A679078.699</t>
  </si>
  <si>
    <t>A679078.700</t>
  </si>
  <si>
    <t>Formiranje C-C veze pomoću vrhunskih enzima</t>
  </si>
  <si>
    <t>A679078.701</t>
  </si>
  <si>
    <t>RADICALZ — H2020-FNR-2020</t>
  </si>
  <si>
    <t>A679081.008</t>
  </si>
  <si>
    <t>Uspostava RCK u strojarstvu SJEVER -TŠČ</t>
  </si>
  <si>
    <t>A679081.009</t>
  </si>
  <si>
    <t>A679081.010</t>
  </si>
  <si>
    <t>Ulaganje u istraživanje i razvoj BBR Adria d.o.o.</t>
  </si>
  <si>
    <t>A679115.008</t>
  </si>
  <si>
    <t>EXPERIO-razvoj strojeva za kvalitetu i paletizaciju u automobilskoj industriji</t>
  </si>
  <si>
    <t>A679115.009</t>
  </si>
  <si>
    <t>ERASMUS</t>
  </si>
  <si>
    <t>K628080.003</t>
  </si>
  <si>
    <t>Program unaprjeđenja primjene digitalne tehnologije u obrazovnom sustavu</t>
  </si>
  <si>
    <t>K628081.003</t>
  </si>
  <si>
    <t>52209</t>
  </si>
  <si>
    <t>Hrvatska zaklada za znanost</t>
  </si>
  <si>
    <t>K733069</t>
  </si>
  <si>
    <t>K733069.001</t>
  </si>
  <si>
    <t>K733069.002</t>
  </si>
  <si>
    <t>A676070</t>
  </si>
  <si>
    <t>ERASMUS+ EUROPSKO ISTRAŽIVANJE PRAĆENJA OSOBA S DIPLOMOM (GT-HRVATSKA)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</si>
  <si>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</si>
  <si>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</si>
  <si>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</si>
  <si>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</si>
  <si>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</si>
  <si>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</si>
  <si>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</si>
  <si>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PROSVJETNO-KULTURNI CENTAR MAĐARA - IZGRADNJA UČENIČKOG DOMA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</si>
  <si>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</si>
  <si>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</si>
  <si>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</si>
  <si>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</si>
  <si>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</si>
  <si>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</si>
  <si>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</si>
  <si>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</si>
  <si>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</si>
  <si>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T580070</t>
  </si>
  <si>
    <t>SANACIJA POSLJEDICA POTRESA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</si>
  <si>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</si>
  <si>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</si>
  <si>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</si>
  <si>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</si>
  <si>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</si>
  <si>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</si>
  <si>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</si>
  <si>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</si>
  <si>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A867016</t>
  </si>
  <si>
    <t>ERASMUS PLUS - KATALOG ONLINE PROGRAMA I BAZE PODATAKA ZA VIDLJIVOST I PRIZNAVANJE -OCTRA</t>
  </si>
  <si>
    <t>A814003</t>
  </si>
  <si>
    <t>NACIONALNI ISPITI</t>
  </si>
  <si>
    <t>OP UČNIKOVITI LJUDSKI POTENCIJALI 2014.-2020., PRIORITET 3</t>
  </si>
  <si>
    <t>OBZOR EUROPA I MOBILNOST ISTRAŽIVAČA</t>
  </si>
  <si>
    <t>A818070</t>
  </si>
  <si>
    <t>PROVEDBA EUROPASS I EUROGUIDANCE</t>
  </si>
  <si>
    <t>A818071</t>
  </si>
  <si>
    <t>VET RADNA SKUPINA</t>
  </si>
  <si>
    <t>A848048</t>
  </si>
  <si>
    <t>EPALE - NACIONALNA SLUŽBA ZA PODRŠKU ZA REPUBLIKU HRVATSKU 2022.-2024. (EPALE V)</t>
  </si>
  <si>
    <t>A578069</t>
  </si>
  <si>
    <t>ADMINISTRACIJA I UPRAVLJANJE HRVATSKE ZAKLADE ZA ZNANOST</t>
  </si>
  <si>
    <t>A578071</t>
  </si>
  <si>
    <t>OBZOR ERA-NET QUANTERA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</si>
  <si>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</si>
  <si>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</si>
  <si>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</si>
  <si>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</si>
  <si>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</si>
  <si>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</si>
  <si>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Inozemne donacije</t>
  </si>
  <si>
    <t>Proj.održivog, prav. i učink.obrazov. IBRD 93030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</si>
  <si>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</si>
  <si>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</si>
  <si>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</si>
  <si>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</si>
  <si>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</si>
  <si>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</si>
  <si>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</si>
  <si>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</si>
  <si>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</si>
  <si>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</si>
  <si>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</si>
  <si>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</si>
  <si>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</si>
  <si>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</si>
  <si>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</si>
  <si>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</si>
  <si>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</si>
  <si>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</si>
  <si>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</si>
  <si>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77620149940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</si>
  <si>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</si>
  <si>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</si>
  <si>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</si>
  <si>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</si>
  <si>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</si>
  <si>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</si>
  <si>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</si>
  <si>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</si>
  <si>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</si>
  <si>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</si>
  <si>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</si>
  <si>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</si>
  <si>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</si>
  <si>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</si>
  <si>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</si>
  <si>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</si>
  <si>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</si>
  <si>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</si>
  <si>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</si>
  <si>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</si>
  <si>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</si>
  <si>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</si>
  <si>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</si>
  <si>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</si>
  <si>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</si>
  <si>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</si>
  <si>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</si>
  <si>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</si>
  <si>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</si>
  <si>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</si>
  <si>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</si>
  <si>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</si>
  <si>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</si>
  <si>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</si>
  <si>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SREDIŠNJI DRŽAVNI URED ZA RAZVOJ DIGITALNOG DRUŠTVA</t>
  </si>
  <si>
    <t>04626265</t>
  </si>
  <si>
    <t>55422358623</t>
  </si>
  <si>
    <t>SREDIŠNJI DRŽAVNI URED ZA DEMOGRAFIJU I MLADE</t>
  </si>
  <si>
    <t>63214615893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</si>
  <si>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</si>
  <si>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</si>
  <si>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</si>
  <si>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</si>
  <si>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</si>
  <si>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</si>
  <si>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</si>
  <si>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</si>
  <si>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</si>
  <si>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</si>
  <si>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</si>
  <si>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</si>
  <si>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</si>
  <si>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</si>
  <si>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</si>
  <si>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</si>
  <si>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</si>
  <si>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</si>
  <si>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</si>
  <si>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</si>
  <si>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</si>
  <si>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</si>
  <si>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</si>
  <si>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</si>
  <si>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</si>
  <si>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</si>
  <si>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</si>
  <si>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</si>
  <si>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</si>
  <si>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</si>
  <si>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</si>
  <si>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</si>
  <si>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</si>
  <si>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</si>
  <si>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</si>
  <si>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</si>
  <si>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</si>
  <si>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</si>
  <si>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</si>
  <si>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</si>
  <si>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</si>
  <si>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</si>
  <si>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</si>
  <si>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</si>
  <si>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</si>
  <si>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</si>
  <si>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</si>
  <si>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</si>
  <si>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</si>
  <si>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</si>
  <si>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</si>
  <si>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</si>
  <si>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</si>
  <si>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</si>
  <si>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</si>
  <si>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</si>
  <si>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</si>
  <si>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</si>
  <si>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</si>
  <si>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</si>
  <si>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</si>
  <si>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</si>
  <si>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</si>
  <si>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</si>
  <si>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</si>
  <si>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</si>
  <si>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</si>
  <si>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</si>
  <si>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</si>
  <si>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</si>
  <si>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</si>
  <si>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</si>
  <si>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</si>
  <si>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</si>
  <si>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</si>
  <si>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</si>
  <si>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</si>
  <si>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</si>
  <si>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</si>
  <si>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</si>
  <si>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</si>
  <si>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</si>
  <si>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</si>
  <si>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</si>
  <si>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</si>
  <si>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</si>
  <si>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</si>
  <si>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</si>
  <si>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</si>
  <si>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</si>
  <si>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</si>
  <si>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</si>
  <si>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</si>
  <si>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</si>
  <si>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</si>
  <si>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</si>
  <si>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</si>
  <si>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</si>
  <si>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</si>
  <si>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</si>
  <si>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</si>
  <si>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</si>
  <si>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</si>
  <si>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</si>
  <si>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</si>
  <si>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</si>
  <si>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</si>
  <si>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</si>
  <si>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</si>
  <si>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</si>
  <si>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</si>
  <si>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</si>
  <si>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</si>
  <si>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</si>
  <si>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</si>
  <si>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</si>
  <si>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</si>
  <si>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</si>
  <si>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</si>
  <si>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</si>
  <si>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</si>
  <si>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</si>
  <si>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</si>
  <si>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</si>
  <si>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</si>
  <si>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</si>
  <si>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</si>
  <si>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</si>
  <si>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</si>
  <si>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</si>
  <si>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</si>
  <si>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</si>
  <si>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</si>
  <si>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</si>
  <si>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</si>
  <si>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</si>
  <si>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</si>
  <si>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</si>
  <si>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</si>
  <si>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</si>
  <si>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</si>
  <si>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</si>
  <si>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</si>
  <si>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</si>
  <si>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</si>
  <si>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</si>
  <si>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</si>
  <si>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</si>
  <si>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</si>
  <si>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</si>
  <si>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</si>
  <si>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</si>
  <si>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</si>
  <si>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</si>
  <si>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</si>
  <si>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</si>
  <si>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</si>
  <si>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</si>
  <si>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</si>
  <si>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</si>
  <si>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</si>
  <si>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</si>
  <si>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</si>
  <si>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</si>
  <si>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</si>
  <si>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</si>
  <si>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</si>
  <si>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</si>
  <si>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</si>
  <si>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</si>
  <si>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</si>
  <si>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</si>
  <si>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</si>
  <si>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</si>
  <si>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</si>
  <si>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</si>
  <si>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</si>
  <si>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</si>
  <si>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</si>
  <si>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</si>
  <si>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</si>
  <si>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</si>
  <si>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</si>
  <si>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</si>
  <si>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</si>
  <si>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</si>
  <si>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</si>
  <si>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</si>
  <si>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</si>
  <si>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</si>
  <si>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</si>
  <si>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</si>
  <si>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</si>
  <si>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</si>
  <si>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</si>
  <si>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</si>
  <si>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</si>
  <si>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</si>
  <si>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</si>
  <si>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KATOLIČKI BOGOSLOVNI FAKULTET U ĐAKOVU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</si>
  <si>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</si>
  <si>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</si>
  <si>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</si>
  <si>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</si>
  <si>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</si>
  <si>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</si>
  <si>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</si>
  <si>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</si>
  <si>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</si>
  <si>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</si>
  <si>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</si>
  <si>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</si>
  <si>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</si>
  <si>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</si>
  <si>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</si>
  <si>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</si>
  <si>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</si>
  <si>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</si>
  <si>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</si>
  <si>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</si>
  <si>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</si>
  <si>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</si>
  <si>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</si>
  <si>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</si>
  <si>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</si>
  <si>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</si>
  <si>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</si>
  <si>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</si>
  <si>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</si>
  <si>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</si>
  <si>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</si>
  <si>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</si>
  <si>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</si>
  <si>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</si>
  <si>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</si>
  <si>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</si>
  <si>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</si>
  <si>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</si>
  <si>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</si>
  <si>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</si>
  <si>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</si>
  <si>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</si>
  <si>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</si>
  <si>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</si>
  <si>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</si>
  <si>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</si>
  <si>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</si>
  <si>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</si>
  <si>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</si>
  <si>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</si>
  <si>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</si>
  <si>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</si>
  <si>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</si>
  <si>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</si>
  <si>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</si>
  <si>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</si>
  <si>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</si>
  <si>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</si>
  <si>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</si>
  <si>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</si>
  <si>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</si>
  <si>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</si>
  <si>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</si>
  <si>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</si>
  <si>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</si>
  <si>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</si>
  <si>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</si>
  <si>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</si>
  <si>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</si>
  <si>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</si>
  <si>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</si>
  <si>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</si>
  <si>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</si>
  <si>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</si>
  <si>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</si>
  <si>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</si>
  <si>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</si>
  <si>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</si>
  <si>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</si>
  <si>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</si>
  <si>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</si>
  <si>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</si>
  <si>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</si>
  <si>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</si>
  <si>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</si>
  <si>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</si>
  <si>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</si>
  <si>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</si>
  <si>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</si>
  <si>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</si>
  <si>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</si>
  <si>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</si>
  <si>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</si>
  <si>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</si>
  <si>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</si>
  <si>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</si>
  <si>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</si>
  <si>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DOM ZA ODRASLE OSOBE I REHABILITACIJU METKOVIĆ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</si>
  <si>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</si>
  <si>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</si>
  <si>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</si>
  <si>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</si>
  <si>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</si>
  <si>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</si>
  <si>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</si>
  <si>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</si>
  <si>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</si>
  <si>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</si>
  <si>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DOM ZA PSIHIČKI BOLESNE ODRASLE OSOBE BLATO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</si>
  <si>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</si>
  <si>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</si>
  <si>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</si>
  <si>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</si>
  <si>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</si>
  <si>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</si>
  <si>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DOM ZA PSIHIČKI BOLESNE ODRASLE OSOBE TROGIR</t>
  </si>
  <si>
    <t>50259535567</t>
  </si>
  <si>
    <t>71297971198</t>
  </si>
  <si>
    <t>DOM ZA PSIHIČKI BOLESNE ODRASLE OSOBE ZAGREB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</si>
  <si>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</si>
  <si>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</si>
  <si>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</si>
  <si>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</si>
  <si>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</si>
  <si>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</si>
  <si>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</si>
  <si>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</si>
  <si>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</si>
  <si>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</si>
  <si>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</si>
  <si>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</si>
  <si>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</si>
  <si>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</si>
  <si>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</si>
  <si>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</si>
  <si>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</si>
  <si>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</si>
  <si>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</si>
  <si>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</si>
  <si>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</si>
  <si>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</si>
  <si>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</si>
  <si>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</si>
  <si>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</si>
  <si>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</si>
  <si>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</si>
  <si>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</si>
  <si>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</si>
  <si>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</si>
  <si>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</si>
  <si>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</si>
  <si>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</si>
  <si>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</si>
  <si>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</si>
  <si>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</si>
  <si>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</si>
  <si>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</si>
  <si>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</si>
  <si>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</si>
  <si>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</si>
  <si>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</si>
  <si>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</si>
  <si>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</si>
  <si>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</si>
  <si>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</si>
  <si>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</si>
  <si>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</si>
  <si>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</si>
  <si>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</si>
  <si>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</si>
  <si>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</si>
  <si>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</si>
  <si>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</si>
  <si>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</si>
  <si>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</si>
  <si>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</si>
  <si>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</si>
  <si>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</si>
  <si>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</si>
  <si>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</si>
  <si>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</si>
  <si>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</si>
  <si>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</si>
  <si>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</si>
  <si>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</si>
  <si>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</si>
  <si>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</si>
  <si>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</si>
  <si>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</si>
  <si>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</si>
  <si>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</si>
  <si>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</si>
  <si>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</si>
  <si>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</si>
  <si>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</si>
  <si>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</si>
  <si>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</si>
  <si>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</si>
  <si>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</si>
  <si>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</si>
  <si>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</si>
  <si>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</si>
  <si>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</si>
  <si>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</si>
  <si>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</si>
  <si>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</si>
  <si>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</si>
  <si>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</si>
  <si>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</si>
  <si>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</si>
  <si>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</si>
  <si>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</si>
  <si>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</si>
  <si>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</si>
  <si>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</si>
  <si>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</si>
  <si>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</si>
  <si>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</si>
  <si>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</si>
  <si>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</si>
  <si>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</si>
  <si>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</si>
  <si>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</si>
  <si>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</si>
  <si>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</si>
  <si>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</si>
  <si>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</si>
  <si>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</si>
  <si>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</si>
  <si>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</si>
  <si>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</si>
  <si>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</si>
  <si>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</si>
  <si>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</si>
  <si>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</si>
  <si>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</si>
  <si>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</si>
  <si>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</si>
  <si>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</si>
  <si>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</si>
  <si>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</si>
  <si>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</si>
  <si>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</si>
  <si>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</si>
  <si>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</si>
  <si>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</si>
  <si>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</si>
  <si>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</si>
  <si>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</si>
  <si>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</si>
  <si>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</si>
  <si>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</si>
  <si>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</si>
  <si>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</si>
  <si>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</si>
  <si>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</si>
  <si>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</si>
  <si>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</si>
  <si>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</si>
  <si>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</si>
  <si>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</si>
  <si>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</si>
  <si>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</si>
  <si>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</si>
  <si>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</si>
  <si>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</si>
  <si>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</si>
  <si>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</si>
  <si>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</si>
  <si>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</si>
  <si>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</si>
  <si>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</si>
  <si>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</si>
  <si>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</si>
  <si>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</si>
  <si>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</si>
  <si>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</si>
  <si>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</si>
  <si>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</si>
  <si>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</si>
  <si>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</si>
  <si>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</si>
  <si>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</si>
  <si>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</si>
  <si>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</si>
  <si>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</si>
  <si>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</si>
  <si>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</si>
  <si>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</si>
  <si>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</si>
  <si>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</si>
  <si>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</si>
  <si>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</si>
  <si>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</si>
  <si>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</si>
  <si>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</si>
  <si>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</si>
  <si>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</si>
  <si>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</si>
  <si>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</si>
  <si>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</si>
  <si>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</si>
  <si>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</si>
  <si>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</si>
  <si>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</si>
  <si>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</si>
  <si>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</si>
  <si>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</si>
  <si>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</si>
  <si>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</si>
  <si>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</si>
  <si>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</si>
  <si>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</si>
  <si>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</si>
  <si>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</si>
  <si>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</si>
  <si>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</si>
  <si>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</si>
  <si>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</si>
  <si>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</si>
  <si>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</si>
  <si>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</si>
  <si>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</si>
  <si>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</si>
  <si>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</si>
  <si>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</si>
  <si>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</si>
  <si>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</si>
  <si>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</si>
  <si>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</si>
  <si>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</si>
  <si>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</si>
  <si>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</si>
  <si>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</si>
  <si>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</si>
  <si>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</si>
  <si>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</si>
  <si>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</si>
  <si>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</si>
  <si>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</si>
  <si>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</si>
  <si>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</si>
  <si>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</si>
  <si>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</si>
  <si>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</si>
  <si>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</si>
  <si>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</si>
  <si>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</si>
  <si>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</si>
  <si>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</si>
  <si>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</si>
  <si>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</si>
  <si>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</si>
  <si>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</si>
  <si>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</si>
  <si>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</si>
  <si>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</si>
  <si>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</si>
  <si>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</si>
  <si>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</si>
  <si>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</si>
  <si>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</si>
  <si>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</si>
  <si>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</si>
  <si>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</si>
  <si>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</si>
  <si>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</si>
  <si>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</si>
  <si>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</si>
  <si>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</si>
  <si>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</si>
  <si>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</si>
  <si>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</si>
  <si>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</si>
  <si>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</si>
  <si>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</si>
  <si>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</si>
  <si>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</si>
  <si>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</si>
  <si>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</si>
  <si>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</si>
  <si>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</si>
  <si>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</si>
  <si>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</si>
  <si>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</si>
  <si>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</si>
  <si>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</si>
  <si>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</si>
  <si>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</si>
  <si>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</si>
  <si>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</si>
  <si>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</si>
  <si>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</si>
  <si>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</si>
  <si>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</si>
  <si>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</si>
  <si>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</si>
  <si>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</si>
  <si>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</si>
  <si>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</si>
  <si>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</si>
  <si>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</si>
  <si>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</si>
  <si>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</si>
  <si>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</si>
  <si>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</si>
  <si>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</si>
  <si>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</si>
  <si>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</si>
  <si>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</si>
  <si>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</si>
  <si>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</si>
  <si>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</si>
  <si>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</si>
  <si>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</si>
  <si>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</si>
  <si>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</si>
  <si>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</si>
  <si>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</si>
  <si>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</si>
  <si>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</si>
  <si>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</si>
  <si>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</si>
  <si>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</si>
  <si>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</si>
  <si>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</si>
  <si>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</si>
  <si>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</si>
  <si>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</si>
  <si>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</si>
  <si>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</si>
  <si>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</si>
  <si>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</si>
  <si>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</si>
  <si>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</si>
  <si>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</si>
  <si>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</si>
  <si>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</si>
  <si>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</si>
  <si>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</si>
  <si>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</si>
  <si>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</si>
  <si>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</si>
  <si>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</si>
  <si>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</si>
  <si>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</si>
  <si>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</si>
  <si>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</si>
  <si>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</si>
  <si>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</si>
  <si>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</si>
  <si>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</si>
  <si>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</si>
  <si>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</si>
  <si>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</si>
  <si>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</si>
  <si>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</si>
  <si>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</si>
  <si>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</si>
  <si>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</si>
  <si>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</si>
  <si>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</si>
  <si>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</si>
  <si>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</si>
  <si>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</si>
  <si>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</si>
  <si>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</si>
  <si>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</si>
  <si>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</si>
  <si>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</si>
  <si>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</si>
  <si>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</si>
  <si>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61</t>
  </si>
  <si>
    <t>Pomoći iz inozemstva (darovnice) i od subjekata unutar općeg proračuna</t>
  </si>
  <si>
    <t>63</t>
  </si>
  <si>
    <t>Prihodi od imovine</t>
  </si>
  <si>
    <t>64</t>
  </si>
  <si>
    <t>65</t>
  </si>
  <si>
    <t>Prihodi od upravnih i administrativnih pristojbi, pristojbi po posebnim propisima i naknada</t>
  </si>
  <si>
    <t>Prihodi od prodaje proizvoda i robe te pruženih usluga i prihodi od donacija</t>
  </si>
  <si>
    <t>66</t>
  </si>
  <si>
    <t>Kazne, upravne mjere i ostali prihodi</t>
  </si>
  <si>
    <t>68</t>
  </si>
  <si>
    <t>67</t>
  </si>
  <si>
    <t>71</t>
  </si>
  <si>
    <t>Prihodi od prodaje neproizvedene dugotrajne imovine</t>
  </si>
  <si>
    <t>72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</si>
  <si>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</si>
  <si>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</si>
  <si>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</si>
  <si>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</si>
  <si>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</si>
  <si>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</si>
  <si>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</si>
  <si>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</si>
  <si>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</si>
  <si>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</si>
  <si>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</si>
  <si>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</si>
  <si>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</si>
  <si>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Glava (O2) - iz podataka (povijesni pogled)</t>
  </si>
  <si>
    <t>Podprogram (P3)</t>
  </si>
  <si>
    <t>Funkcijsko područje (F3)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</si>
  <si>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</si>
  <si>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</si>
  <si>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</si>
  <si>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</si>
  <si>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</si>
  <si>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</si>
  <si>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</si>
  <si>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</si>
  <si>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</si>
  <si>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</si>
  <si>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</si>
  <si>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</si>
  <si>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</si>
  <si>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</si>
  <si>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</si>
  <si>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</si>
  <si>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</si>
  <si>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</si>
  <si>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</si>
  <si>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</si>
  <si>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</si>
  <si>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</si>
  <si>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</si>
  <si>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</si>
  <si>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</si>
  <si>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</si>
  <si>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09</t>
  </si>
  <si>
    <t>08</t>
  </si>
  <si>
    <t>01</t>
  </si>
  <si>
    <t>015</t>
  </si>
  <si>
    <t>04</t>
  </si>
  <si>
    <t>046</t>
  </si>
  <si>
    <t>082</t>
  </si>
  <si>
    <t>091</t>
  </si>
  <si>
    <t>094</t>
  </si>
  <si>
    <t>098</t>
  </si>
  <si>
    <t>097</t>
  </si>
  <si>
    <t>092</t>
  </si>
  <si>
    <t>095</t>
  </si>
  <si>
    <t>096</t>
  </si>
  <si>
    <t>013</t>
  </si>
  <si>
    <t>018</t>
  </si>
  <si>
    <t>SVEUČILIŠTE J. J. STROSSMAYERA U OSIJEKU - FAKULTET TURIZMA I RURALNOG RAZVOJA U POŽEGI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</si>
  <si>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</si>
  <si>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</si>
  <si>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</si>
  <si>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</si>
  <si>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</si>
  <si>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</si>
  <si>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</si>
  <si>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</si>
  <si>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</si>
  <si>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</si>
  <si>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</si>
  <si>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</si>
  <si>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</si>
  <si>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</si>
  <si>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</si>
  <si>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</si>
  <si>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</si>
  <si>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</si>
  <si>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</si>
  <si>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</si>
  <si>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</si>
  <si>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</si>
  <si>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</si>
  <si>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</si>
  <si>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</si>
  <si>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</si>
  <si>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</si>
  <si>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</si>
  <si>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</si>
  <si>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</si>
  <si>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</si>
  <si>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</si>
  <si>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</si>
  <si>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</si>
  <si>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</si>
  <si>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</si>
  <si>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</si>
  <si>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</si>
  <si>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</si>
  <si>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</si>
  <si>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</si>
  <si>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</si>
  <si>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</si>
  <si>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</si>
  <si>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</si>
  <si>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</si>
  <si>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</si>
  <si>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</si>
  <si>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</si>
  <si>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</si>
  <si>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</si>
  <si>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</si>
  <si>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</si>
  <si>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</si>
  <si>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</si>
  <si>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</si>
  <si>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</si>
  <si>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</si>
  <si>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</si>
  <si>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</si>
  <si>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</si>
  <si>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</si>
  <si>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</si>
  <si>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</si>
  <si>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</si>
  <si>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</si>
  <si>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</si>
  <si>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</si>
  <si>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</si>
  <si>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</si>
  <si>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</si>
  <si>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</si>
  <si>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</si>
  <si>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</si>
  <si>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</si>
  <si>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</si>
  <si>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</si>
  <si>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</si>
  <si>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d</t>
  </si>
  <si>
    <t>Primljeni krediti od tuzemnih kreditnih institucija izvan javnog sektora - dugoročni namjenski</t>
  </si>
  <si>
    <t>Tekuće donacije od neprofitnih organizacija - ostale</t>
  </si>
  <si>
    <t>Tekuće donacije od trgovačkih društava - ostale</t>
  </si>
  <si>
    <t>Kapitalne donacije od neprofitnih organizacija - ostale</t>
  </si>
  <si>
    <t>Kapitalne donacije od trgovačkih društava - ostale</t>
  </si>
  <si>
    <t>Inozemne donacija</t>
  </si>
  <si>
    <t>SVEUČILIŠTE J. J. STROSSMAYERA U OSIJEKU - FAKULTET PRIMIJENJENE MATEMATIKE I INFORMATIKE</t>
  </si>
  <si>
    <r>
      <t xml:space="preserve">KONTROLA 2026  </t>
    </r>
    <r>
      <rPr>
        <b/>
        <sz val="12"/>
        <color indexed="62"/>
        <rFont val="Calibri"/>
        <family val="2"/>
        <charset val="238"/>
      </rPr>
      <t>(stupac D = nula)</t>
    </r>
  </si>
  <si>
    <t>A579072</t>
  </si>
  <si>
    <t>POTPORA UČENICIMA RASELJENIMA IZ UKRAJINE</t>
  </si>
  <si>
    <t>A676072</t>
  </si>
  <si>
    <t>ERASMUS PLUS - PROJEKTI</t>
  </si>
  <si>
    <t>A768071</t>
  </si>
  <si>
    <t>ERASMUS PLUS - AKTIVNOSTI SURADNIČKOG UČENJA I RESURSI ZA POTPORU NAČELA I SMJERNICA ZA SOCIJALNU DIMENZIJU - PLAR-U-PAGS</t>
  </si>
  <si>
    <t>K580073</t>
  </si>
  <si>
    <t>IZGRADNJA ŠKOLSKE SPORTSKE DVORANE SREDNJE ŠKOLE ZABOK</t>
  </si>
  <si>
    <t>K580071</t>
  </si>
  <si>
    <t>KAPITALNE DONACIJE DJEČJIM VRTIĆIMA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</si>
  <si>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</si>
  <si>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</si>
  <si>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</si>
  <si>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</si>
  <si>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</si>
  <si>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</si>
  <si>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</si>
  <si>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</si>
  <si>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K679125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</si>
  <si>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</si>
  <si>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</si>
  <si>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</si>
  <si>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</si>
  <si>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</si>
  <si>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</si>
  <si>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</si>
  <si>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</si>
  <si>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</si>
  <si>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</si>
  <si>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</si>
  <si>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</si>
  <si>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</si>
  <si>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</si>
  <si>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</si>
  <si>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</si>
  <si>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</si>
  <si>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</si>
  <si>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</si>
  <si>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</si>
  <si>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</si>
  <si>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</si>
  <si>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</si>
  <si>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</si>
  <si>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</si>
  <si>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</si>
  <si>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</si>
  <si>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</si>
  <si>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</si>
  <si>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</si>
  <si>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</si>
  <si>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</si>
  <si>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</si>
  <si>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</si>
  <si>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</si>
  <si>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</si>
  <si>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</si>
  <si>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</si>
  <si>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</si>
  <si>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</si>
  <si>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</si>
  <si>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</si>
  <si>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</si>
  <si>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</si>
  <si>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</si>
  <si>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</si>
  <si>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</si>
  <si>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</si>
  <si>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</si>
  <si>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</si>
  <si>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</si>
  <si>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</si>
  <si>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</si>
  <si>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</si>
  <si>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</si>
  <si>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</si>
  <si>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</si>
  <si>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</si>
  <si>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</si>
  <si>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</si>
  <si>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</si>
  <si>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</si>
  <si>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</si>
  <si>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</si>
  <si>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A679071.071</t>
  </si>
  <si>
    <t>Istraživanje i razvoj inovativnih drvnih zidnih obloga, pregradnih i nosivih zidova za održivu gradnju u poduzeću Spačva d.d. KK.01.2.1.0244</t>
  </si>
  <si>
    <t>A679071.072</t>
  </si>
  <si>
    <t>Istraživanje i razvoj samozbijajućeg betona i betona za 3D printer sa dodatkom biopepela, šifra KK.01.2.1.02.0055.</t>
  </si>
  <si>
    <t>A679071.073</t>
  </si>
  <si>
    <t>Partnership for Virtual Laboratories in Civil Engineering - PARFORCE (pr. broj: 2020-1-DE01-KA226-HE-005783)</t>
  </si>
  <si>
    <t>A679071.075</t>
  </si>
  <si>
    <t>A679071.076</t>
  </si>
  <si>
    <t>HEAL-IN-ONE</t>
  </si>
  <si>
    <t>A679071.077</t>
  </si>
  <si>
    <t>TANDEM+ (Transformation, Acceleration, Networking, Development, Entrepreneurial education and Mentoring+)</t>
  </si>
  <si>
    <t>A679071.078</t>
  </si>
  <si>
    <t>EUFORIA - Education Framework for Urban Resilience Innovation Activities</t>
  </si>
  <si>
    <t>A679071.079</t>
  </si>
  <si>
    <t>South and East European Competition Law Center of Excellence - Jean Monnet Competition Law COE - prof. Akšamović</t>
  </si>
  <si>
    <t>A679071.081</t>
  </si>
  <si>
    <t>„ REsearch-based teaching for life-long LEARNing“ (RELEARN)</t>
  </si>
  <si>
    <t>A679071.082</t>
  </si>
  <si>
    <t>A679071.083</t>
  </si>
  <si>
    <t>Istraživanje utjecaja metalnih promotora rijetkih zemalja i stupnja uređenja na redoks svojstva sustava CeO2-ZrO2</t>
  </si>
  <si>
    <t>A679072.155</t>
  </si>
  <si>
    <t>ERASMUS+ BLISS</t>
  </si>
  <si>
    <t>A679072.156</t>
  </si>
  <si>
    <t>ERASMUS+ TSAAI</t>
  </si>
  <si>
    <t>A679072.157</t>
  </si>
  <si>
    <t>Euro CC2</t>
  </si>
  <si>
    <t>A679072.158</t>
  </si>
  <si>
    <t>ERASMUS+ WICT</t>
  </si>
  <si>
    <t>A679072.159</t>
  </si>
  <si>
    <t>ERASMUS+ Girls go STEM</t>
  </si>
  <si>
    <t>A679072.160</t>
  </si>
  <si>
    <t>INNO2MARE</t>
  </si>
  <si>
    <t>A679072.161</t>
  </si>
  <si>
    <t>ERASMUS + THE CAREER GARDEN</t>
  </si>
  <si>
    <t>A679072.162</t>
  </si>
  <si>
    <t>UKV</t>
  </si>
  <si>
    <t>A679072.163</t>
  </si>
  <si>
    <t>Collaborative and transparent use of Learning Analytics in online university courses, valuing the learner role and exploiting advanced monitoring equipment (skraćeno: We-Collab)</t>
  </si>
  <si>
    <t>A679072.164</t>
  </si>
  <si>
    <t>The International Summer School “International Environment and European Integration"</t>
  </si>
  <si>
    <t>A679072.165</t>
  </si>
  <si>
    <t>HORIZON BOLSTER</t>
  </si>
  <si>
    <t>A679072.166</t>
  </si>
  <si>
    <t>HYPRO4ST</t>
  </si>
  <si>
    <t>A679072.167</t>
  </si>
  <si>
    <t>SOCIAL GREEN DEAL</t>
  </si>
  <si>
    <t>A679072.168</t>
  </si>
  <si>
    <t>EU -FAMPRO  2020</t>
  </si>
  <si>
    <t>A679072.169</t>
  </si>
  <si>
    <t>ERASMUS+ EEARLYCARE-T</t>
  </si>
  <si>
    <t>A679072.170</t>
  </si>
  <si>
    <t>ERASMUS+ TIPS</t>
  </si>
  <si>
    <t>A679072.171</t>
  </si>
  <si>
    <t>Young Universities for the Future of Europe (YUFE) Alliance 2030</t>
  </si>
  <si>
    <t>A679072.172</t>
  </si>
  <si>
    <t>RAPIDE - Relevant assessment and pedagogies for inclusive digital education</t>
  </si>
  <si>
    <t>A679072.173</t>
  </si>
  <si>
    <t>SHEFCE - Steering Higher Education for Community Engagement</t>
  </si>
  <si>
    <t>A679072.174</t>
  </si>
  <si>
    <t>OPUS - Open Universal Science</t>
  </si>
  <si>
    <t>A679072.175</t>
  </si>
  <si>
    <t>INNO2MARE - Strengthening the capacity for excellence of Slovenian and Croatian innovation ecosystems to support the digital and green transitions of maritime regions”</t>
  </si>
  <si>
    <t>A679072.176</t>
  </si>
  <si>
    <t>YUFE4Postdocs - Young Universities for the Future of Europe - Postdoc programme</t>
  </si>
  <si>
    <t>A679072.177</t>
  </si>
  <si>
    <t>EDIH Adria - European Digital Innovation Hub Adriatic Croatia</t>
  </si>
  <si>
    <t>A679072.178</t>
  </si>
  <si>
    <t>SECURE - Sustainable Careers for Researcher Empowerment</t>
  </si>
  <si>
    <t>A679072.179</t>
  </si>
  <si>
    <t>Erasmus mobilnost - 2022-1-HR01-KA131-HED-000051706</t>
  </si>
  <si>
    <t>A679072.180</t>
  </si>
  <si>
    <t>Erasmus mobilnost - 2022-1-HR01-KA171-HED-000072407</t>
  </si>
  <si>
    <t>A679072.181</t>
  </si>
  <si>
    <t>MORZ - Mreža organizacija znanstvenika i ribara</t>
  </si>
  <si>
    <t>A679072.182</t>
  </si>
  <si>
    <t>RIBES - Razvoj Inovativnih Brodskih Eneregetskih Sustava</t>
  </si>
  <si>
    <t>A679072.184</t>
  </si>
  <si>
    <t>INTERREG CLASS 4.0.</t>
  </si>
  <si>
    <t>A679072.185</t>
  </si>
  <si>
    <t>DigSea</t>
  </si>
  <si>
    <t>A679072.186</t>
  </si>
  <si>
    <t>INNO2MARE HORIZON2020</t>
  </si>
  <si>
    <t>A679072.187</t>
  </si>
  <si>
    <t>HEALTHY SAILING HORIZON2020</t>
  </si>
  <si>
    <t>A679072.188</t>
  </si>
  <si>
    <t>SAFENAV HORIZON2020</t>
  </si>
  <si>
    <t>A679072.189</t>
  </si>
  <si>
    <t>UPSKILLS</t>
  </si>
  <si>
    <t>A679072.190</t>
  </si>
  <si>
    <t>TEAM</t>
  </si>
  <si>
    <t>A679072.191</t>
  </si>
  <si>
    <t>REVENANT</t>
  </si>
  <si>
    <t>A679072.192</t>
  </si>
  <si>
    <t>REMCO  "Upskilling (digital skills) workers in the counselling sector for remote services provision</t>
  </si>
  <si>
    <t>A679072.193</t>
  </si>
  <si>
    <t>The Western University of Timișoara</t>
  </si>
  <si>
    <t>A679072.194</t>
  </si>
  <si>
    <t>Noć istraživača</t>
  </si>
  <si>
    <t>A679073.026</t>
  </si>
  <si>
    <t>Uspostava Regionalnog centra kompetentnosti u turizmu i ugostiteljstvu Dubrovnik-RCK</t>
  </si>
  <si>
    <t>A679073.027</t>
  </si>
  <si>
    <t>Reconnect science with the blue society (Blue-connect)</t>
  </si>
  <si>
    <t>A679073.028</t>
  </si>
  <si>
    <t>MARIPET -Innovative Curiculum to evaluate Marine Fishery Discard as raw pet food for sustainable Europe</t>
  </si>
  <si>
    <t>A679073.029</t>
  </si>
  <si>
    <t>Gamification  Education to Nurture Intraprenership at Enterprise (GENIE)</t>
  </si>
  <si>
    <t>A679073.030</t>
  </si>
  <si>
    <t>Booming digital literacy skills among education</t>
  </si>
  <si>
    <t>A679073.031</t>
  </si>
  <si>
    <t>Erasmus KA131 2021</t>
  </si>
  <si>
    <t>A679073.032</t>
  </si>
  <si>
    <t>Erasmus KA1312022</t>
  </si>
  <si>
    <t>A679073.033</t>
  </si>
  <si>
    <t>Erasmus+ KA171 2022.g</t>
  </si>
  <si>
    <t>A679074.022</t>
  </si>
  <si>
    <t>ERASMUS+ EU-CONEXUS Plus</t>
  </si>
  <si>
    <t>A679074.023</t>
  </si>
  <si>
    <t>Poboljšanje učinkovitosti brodske propulzije optimizacijom propelera</t>
  </si>
  <si>
    <t>A679074.024</t>
  </si>
  <si>
    <t>SCEE - Students Civic Engagement European Project</t>
  </si>
  <si>
    <t>A679074.025</t>
  </si>
  <si>
    <t>DIGITClue - Digital Inclusion</t>
  </si>
  <si>
    <t>A679074.026</t>
  </si>
  <si>
    <t>TEAPOT - Alati za obrazovanje s umjetničkom percepcijom za otvorenu transmisiju</t>
  </si>
  <si>
    <t>A679074.027</t>
  </si>
  <si>
    <t>BLUE-CONNECT - RECONNECT SCIENCE WITH THE BLUE SOCIETY</t>
  </si>
  <si>
    <t>A679074.028</t>
  </si>
  <si>
    <t>SHIE - Sports Disability Inclusive Experience</t>
  </si>
  <si>
    <t>A679074.029</t>
  </si>
  <si>
    <t>PODUZMI - Učinkovito aktivno PODUčavanje i učenje o PODUzetništvu u gospodarski nerazvijenim i ruralnim PODručjima </t>
  </si>
  <si>
    <t>A679074.030</t>
  </si>
  <si>
    <t>STEM COUNTY - Jačanje STEM vještina u osnovnim školama u Zadarskoj županiji</t>
  </si>
  <si>
    <t>A679074.031</t>
  </si>
  <si>
    <t>LIFE21-ENV-IT-LIFE MICROFIGHTER</t>
  </si>
  <si>
    <t>A679074.032</t>
  </si>
  <si>
    <t>OPERAS-PLUS</t>
  </si>
  <si>
    <t>A679074.033</t>
  </si>
  <si>
    <t>DIAMAS</t>
  </si>
  <si>
    <t>A679074.034</t>
  </si>
  <si>
    <t>CRAFT-OA</t>
  </si>
  <si>
    <t>A679074.035</t>
  </si>
  <si>
    <t>I-MORE - Inovacije za razvoj održive marikulture</t>
  </si>
  <si>
    <t>A679075.025</t>
  </si>
  <si>
    <t>BRIGHT PROJEKT ERASMUS</t>
  </si>
  <si>
    <t>A679075.026</t>
  </si>
  <si>
    <t>ACTIVE AND INCLUSIVE TEACHING OF LITERACY</t>
  </si>
  <si>
    <t>A679075.027</t>
  </si>
  <si>
    <t>PROJEKT SUSTAINABILITY</t>
  </si>
  <si>
    <t>A679075.028</t>
  </si>
  <si>
    <t>JEAN MOUNET MODULE "HEVET"</t>
  </si>
  <si>
    <t>A679075.029</t>
  </si>
  <si>
    <t>BLUE CONNECT (OBZOR EUROPA, ISTRAŽIVAČKI PROJEKTI)</t>
  </si>
  <si>
    <t>A679075.030</t>
  </si>
  <si>
    <t>ERASMUS 2021-1-HR01-KA131-HED-000004325</t>
  </si>
  <si>
    <t>A679075.031</t>
  </si>
  <si>
    <t>ADRIPROTOUR</t>
  </si>
  <si>
    <t>A679075.032</t>
  </si>
  <si>
    <t>ERASMUS+ "DESIGNCARE"</t>
  </si>
  <si>
    <t>A679075.033</t>
  </si>
  <si>
    <t>CACAO 2021-1-HR01-KA220-SCH-000027781</t>
  </si>
  <si>
    <t>A679075.034</t>
  </si>
  <si>
    <t>2022-1-HR01-KA131-HED-000057180</t>
  </si>
  <si>
    <t>A679075.035</t>
  </si>
  <si>
    <t>EUROPEAN DIGITAL INNOVATION HUB ADRIATIC CROATIA (EDIH ADRIA)</t>
  </si>
  <si>
    <t>A679076.009</t>
  </si>
  <si>
    <t>Moderno obrazovanje prvostupnika mehatronike</t>
  </si>
  <si>
    <t>A679076.013</t>
  </si>
  <si>
    <t>Stipendiranje studenata visokih učilišta iz područja biotehničkih znanosti na području Slavonije, Baranje i Srijema</t>
  </si>
  <si>
    <t>A679076.028</t>
  </si>
  <si>
    <t>Drvoproizvod</t>
  </si>
  <si>
    <t>A679076.029</t>
  </si>
  <si>
    <t>Karijera i ja</t>
  </si>
  <si>
    <t>A679076.030</t>
  </si>
  <si>
    <t>Pročišćavanje vode</t>
  </si>
  <si>
    <t>A679076.031</t>
  </si>
  <si>
    <t>Atrij znanja</t>
  </si>
  <si>
    <t>A679076.032</t>
  </si>
  <si>
    <t>Drvoproizvod- Divine Parquet</t>
  </si>
  <si>
    <t>A679076.033</t>
  </si>
  <si>
    <t>Struka i ti</t>
  </si>
  <si>
    <t>A679076.034</t>
  </si>
  <si>
    <t>A679076.035</t>
  </si>
  <si>
    <t>Pročišćavanje voda</t>
  </si>
  <si>
    <t>A679076.036</t>
  </si>
  <si>
    <t>Modifikacija procesa zrenja sira</t>
  </si>
  <si>
    <t>A679076.037</t>
  </si>
  <si>
    <t>EUKI Europenan Climate Initiative 2022</t>
  </si>
  <si>
    <t>A679076.038</t>
  </si>
  <si>
    <t>Podmjera 10.2.</t>
  </si>
  <si>
    <t>A679076.039</t>
  </si>
  <si>
    <t>PODMJERA 16.1.2 OPERATIVNE SKUPINE</t>
  </si>
  <si>
    <t>A679076.040</t>
  </si>
  <si>
    <t>BeEmTel KA220</t>
  </si>
  <si>
    <t>A679076.041</t>
  </si>
  <si>
    <t>UPPSCAP KA220</t>
  </si>
  <si>
    <t>A679076.042</t>
  </si>
  <si>
    <t>DEN KA226</t>
  </si>
  <si>
    <t>A679077.016</t>
  </si>
  <si>
    <t>OBZOR 2020 TPTF_ERN Promocija znanosti u društvu</t>
  </si>
  <si>
    <t>A679077.017</t>
  </si>
  <si>
    <t>FP7 PREPARE Usklađene velike kliničke studije o zaraznim bolestima u 27 država članica EU</t>
  </si>
  <si>
    <t>A679077.139</t>
  </si>
  <si>
    <t>MSEVP - Istraživanje i razvoj smart-grid punionice za električna vozila unutar konstrukcije rotacionog parking sustava</t>
  </si>
  <si>
    <t>A679077.140</t>
  </si>
  <si>
    <t>COST Action BM1309: European network for innovative uses of electromagnetic fields (EMFs) in biomedical applications</t>
  </si>
  <si>
    <t>A679077.141</t>
  </si>
  <si>
    <t>A679077.142</t>
  </si>
  <si>
    <t>FLUPSY - platforma za školjke</t>
  </si>
  <si>
    <t>A679077.143</t>
  </si>
  <si>
    <t>A679077.144</t>
  </si>
  <si>
    <t>SECURE</t>
  </si>
  <si>
    <t>A679077.145</t>
  </si>
  <si>
    <t>Network of Eurofound Correspondents</t>
  </si>
  <si>
    <t>A679077.146</t>
  </si>
  <si>
    <t>PPOI Partnership for prevention of over indebtedness</t>
  </si>
  <si>
    <t>A679077.147</t>
  </si>
  <si>
    <t>PRESILIENT</t>
  </si>
  <si>
    <t>A679077.148</t>
  </si>
  <si>
    <t>ZCIPM</t>
  </si>
  <si>
    <t>A679077.149</t>
  </si>
  <si>
    <t>A679077.150</t>
  </si>
  <si>
    <t>SI4CARE</t>
  </si>
  <si>
    <t>A679077.151</t>
  </si>
  <si>
    <t>IRECS</t>
  </si>
  <si>
    <t>A679077.152</t>
  </si>
  <si>
    <t>YOUTH GEMS</t>
  </si>
  <si>
    <t>A679077.153</t>
  </si>
  <si>
    <t>ERASMUS+60-Razvoj aktivnosti visokog obrazovanja kod europskih građana od 60 i više godina</t>
  </si>
  <si>
    <t>A679077.154</t>
  </si>
  <si>
    <t>Blue-connect-Reconnect Science with the Blue Society</t>
  </si>
  <si>
    <t>A679077.155</t>
  </si>
  <si>
    <t>DesignCARE-Komunikacijske vještine za učenike strukovnih škola za medicinska zanimanja</t>
  </si>
  <si>
    <t>A679077.156</t>
  </si>
  <si>
    <t>Erasmus KA131 2022-Mobilnost studenata i osoblja u visokom obrazovanju</t>
  </si>
  <si>
    <t>A679077.157</t>
  </si>
  <si>
    <t>Erasmus KA171 2022-Projekt mobilnosti studenata i osoblja u visokom obrazovanju između programskih i partnerskih zemalja</t>
  </si>
  <si>
    <t>A679078.023</t>
  </si>
  <si>
    <t>Europska noć istraživača</t>
  </si>
  <si>
    <t>A679078.041</t>
  </si>
  <si>
    <t>REEBAUX Potencijali ležišta boksita i boksitnih ostataka u istočnoj i jugoistočnoj Europi</t>
  </si>
  <si>
    <t>A679078.042</t>
  </si>
  <si>
    <t>MINERS -  Edukacijski program za spašavanje iz rudnika</t>
  </si>
  <si>
    <t>A679078.547</t>
  </si>
  <si>
    <t>AIFORS - ERA istraživačka grupa za umjetnu inteligenciju za robotiku</t>
  </si>
  <si>
    <t>A679078.702</t>
  </si>
  <si>
    <t>Geofizičko-seizmološka istraživanja potresom ugroženih područja u RH i razvoj atenuacijskih relacija predviđanja seizmičkog gibanja tla</t>
  </si>
  <si>
    <t>A679078.703</t>
  </si>
  <si>
    <t>Sinekološka STEM EDUKAcija u Klinči</t>
  </si>
  <si>
    <t>A679078.704</t>
  </si>
  <si>
    <t>Adaptation-oriented Seamless Predictions of European ClimaTe ASPECT</t>
  </si>
  <si>
    <t>A679078.706</t>
  </si>
  <si>
    <t>NAUTICA CBC</t>
  </si>
  <si>
    <t>A679078.707</t>
  </si>
  <si>
    <t>ELP Transport EXPERT ON LOCAL PUBLIC TRANSPORT</t>
  </si>
  <si>
    <t>A679078.709</t>
  </si>
  <si>
    <t>Industrial Mobile Manipulator Challenge IMMC</t>
  </si>
  <si>
    <t>A679078.716</t>
  </si>
  <si>
    <t>ECOsystem-based governance with DAnube lighthouse Living Lab for sustainable Innovation processes - EcoDaLLi</t>
  </si>
  <si>
    <t>A679078.717</t>
  </si>
  <si>
    <t>EYES HEARTS HANDS Urban Revolution - EHHUR</t>
  </si>
  <si>
    <t>A679078.719</t>
  </si>
  <si>
    <t>HYBRID TANDEM CATALYTIC PRODUCTION OF HIGHER-OXYGENATE E-FUELS - E-TANDEM</t>
  </si>
  <si>
    <t>A679078.720</t>
  </si>
  <si>
    <t>Connect SEE</t>
  </si>
  <si>
    <t>A679078.721</t>
  </si>
  <si>
    <t>Strengthening Research and Innovation Excellence in Autonomous Aerial Systems - AeroSTREAM</t>
  </si>
  <si>
    <t>A679078.722</t>
  </si>
  <si>
    <t>Zaštita cjelovitosti konstrukcija u energetici i  transportu - ZaCjel</t>
  </si>
  <si>
    <t>A679078.723</t>
  </si>
  <si>
    <t>Mehanizam civilne zaštite Europske Unije (EU UCPM)</t>
  </si>
  <si>
    <t>A679078.724</t>
  </si>
  <si>
    <t>HORIZON 2020 - European Health and Digital Executive Agency (HADEA)</t>
  </si>
  <si>
    <t>A679078.725</t>
  </si>
  <si>
    <t>CONGREGATE</t>
  </si>
  <si>
    <t>A679078.726</t>
  </si>
  <si>
    <t>Flat Bread of Mediterranean area INnovation  Emerging process  technology (FLAT BREAD MINE)</t>
  </si>
  <si>
    <t>A679078.727</t>
  </si>
  <si>
    <t>European Qualifications  Competences for the Vegan Food Industry</t>
  </si>
  <si>
    <t>A679078.728</t>
  </si>
  <si>
    <t>Food PackagIng open courseware for higher Education and Staff of companie</t>
  </si>
  <si>
    <t>A679078.729</t>
  </si>
  <si>
    <t>Girls go STEM</t>
  </si>
  <si>
    <t>A679078.730</t>
  </si>
  <si>
    <t>Teaching mathematics in STEM context for STEM students</t>
  </si>
  <si>
    <t>A679078.731</t>
  </si>
  <si>
    <t>Ublažavanje negativnih utjecaja klimatskih promjena na obradu voda površinskih akumulacija pri dobivanju vode na ljudsku potrošnju flokulacijom i ozoniranjem</t>
  </si>
  <si>
    <t>A679078.732</t>
  </si>
  <si>
    <t>ESA RS4EST</t>
  </si>
  <si>
    <t>A679078.733</t>
  </si>
  <si>
    <t>ESA-Eonatura</t>
  </si>
  <si>
    <t>A679078.734</t>
  </si>
  <si>
    <t>ESA-CARBON</t>
  </si>
  <si>
    <t>A679078.735</t>
  </si>
  <si>
    <t>ESA-URBAN</t>
  </si>
  <si>
    <t>A679078.736</t>
  </si>
  <si>
    <t>ESA-AGRI</t>
  </si>
  <si>
    <t>A679078.737</t>
  </si>
  <si>
    <t>LIDAR</t>
  </si>
  <si>
    <t>A679078.738</t>
  </si>
  <si>
    <t>incept</t>
  </si>
  <si>
    <t>A679078.740</t>
  </si>
  <si>
    <t>COST Harmonisation - Usklađivanje kliničke skrbi i istraživanja tumora nadbubrežne žlijezde u europskim zemljama</t>
  </si>
  <si>
    <t>A679078.743</t>
  </si>
  <si>
    <t>(Erasmus +) SCALPEL</t>
  </si>
  <si>
    <t>A679078.744</t>
  </si>
  <si>
    <t>(Erasmus+) LEANBODY</t>
  </si>
  <si>
    <t>A679078.745</t>
  </si>
  <si>
    <t>(Erasmus +) CP4T</t>
  </si>
  <si>
    <t>A679078.746</t>
  </si>
  <si>
    <t>(Erasmus ) NEURODATA</t>
  </si>
  <si>
    <t>A679078.747</t>
  </si>
  <si>
    <t>(Erasmus +) TranssMed</t>
  </si>
  <si>
    <t>A679078.748</t>
  </si>
  <si>
    <t>(Erasmus+) RAPIDE - Relevant Assesment and Pedagogies for Inclusive Digital Education</t>
  </si>
  <si>
    <t>A679078.749</t>
  </si>
  <si>
    <t>EDUMAKE, CREATIVE EUROPE INNOVATIVE LAB (EU)</t>
  </si>
  <si>
    <t>A679078.750</t>
  </si>
  <si>
    <t>LEGITIMULT, HORIZON-CL2-2021-DEMOCRACY-01 (EU)</t>
  </si>
  <si>
    <t>A679078.751</t>
  </si>
  <si>
    <t>EurOMo12, DG CONNECT (EU)</t>
  </si>
  <si>
    <t>A679078.752</t>
  </si>
  <si>
    <t>PATRAPO, Jean Monnet, Erasmus+ (EU)</t>
  </si>
  <si>
    <t>A679078.753</t>
  </si>
  <si>
    <t>Algorithmic Fairness for Asylum-Seekers and Refugees (AFAR)</t>
  </si>
  <si>
    <t>A679078.754</t>
  </si>
  <si>
    <t>Protecting Irregular Migrants in Europe: Institutions, Interests and Policies (PRIME)</t>
  </si>
  <si>
    <t>A679078.755</t>
  </si>
  <si>
    <t>EFFORTS</t>
  </si>
  <si>
    <t>A679078.756</t>
  </si>
  <si>
    <t>Outreach: Inclusive and transformative Frameworks for All (Youthreach) </t>
  </si>
  <si>
    <t>A679078.757</t>
  </si>
  <si>
    <t>DG Just "DigiRights"</t>
  </si>
  <si>
    <t>A679078.758</t>
  </si>
  <si>
    <t>rEUsilience - Risks, Resources and Inequalities: Increasing Resilience in European Families</t>
  </si>
  <si>
    <t>A679078.761</t>
  </si>
  <si>
    <t>Educational Capacity Strengthening for Risk Managment-RiskMan</t>
  </si>
  <si>
    <t>A679078.762</t>
  </si>
  <si>
    <t>Napredni sustav motrenja agroekosustava i riziku od zasplanjivanja i onečišćenja</t>
  </si>
  <si>
    <t>A679078.763</t>
  </si>
  <si>
    <t>ERASMUM Capacity buliding in higer education</t>
  </si>
  <si>
    <t>A679078.764</t>
  </si>
  <si>
    <t>Erasmus+ "BOOMER"</t>
  </si>
  <si>
    <t>A679078.765</t>
  </si>
  <si>
    <t>Erasmus+ "LIGHT CODE"</t>
  </si>
  <si>
    <t>A679078.766</t>
  </si>
  <si>
    <t>Erasmus+ SEgoesGREEN</t>
  </si>
  <si>
    <t>A679078.767</t>
  </si>
  <si>
    <t>Erasmus+ "VOIS - Virtual Open  Innnovation Environment for SMEs"</t>
  </si>
  <si>
    <t>A679078.768</t>
  </si>
  <si>
    <t>Erasmus+ "Building the Universities of the Future through Social Innovation Education - BUFSIE"</t>
  </si>
  <si>
    <t>A679078.769</t>
  </si>
  <si>
    <t>Erasmus+ "Promoting social entrepreneurship in higher education for a prosperous society - PROSPER"</t>
  </si>
  <si>
    <t>A679078.770</t>
  </si>
  <si>
    <t>Erasmus+ "Sustainble Development Goals in education and in action! (ESDGs!)</t>
  </si>
  <si>
    <t>A679078.771</t>
  </si>
  <si>
    <t>ERASMUS+ KA220-HED-902E85CF-EDUCATORE</t>
  </si>
  <si>
    <t>A679078.772</t>
  </si>
  <si>
    <t>ERASMUS+ KA220-SCH-000024606-TAT</t>
  </si>
  <si>
    <t>A679078.773</t>
  </si>
  <si>
    <t>ERASMUS+ KA220-SCH-000034443–CARE2LEARN</t>
  </si>
  <si>
    <t>A679078.774</t>
  </si>
  <si>
    <t>ERASMUS+ KA220-SCH-000024512-GIFTED</t>
  </si>
  <si>
    <t>A679078.775</t>
  </si>
  <si>
    <t>DIAMAS-Developing Institutional open Acess oublishing Modeels to Advance Scholary communication</t>
  </si>
  <si>
    <t>A679078.776</t>
  </si>
  <si>
    <t>SLIDE- service-Learning as a pedagogyy to promote Inciusion</t>
  </si>
  <si>
    <t>A679078.777</t>
  </si>
  <si>
    <t>e-SL4EU-e-Service Learning for more digital and inclusive EU Higher Eduucation system</t>
  </si>
  <si>
    <t>A679078.778</t>
  </si>
  <si>
    <t>Research into representations of intercultural contacts in Czech travelogue texts from the Mediterranean up to 1918, using digital humanities</t>
  </si>
  <si>
    <t>A679078.779</t>
  </si>
  <si>
    <t>CultHera</t>
  </si>
  <si>
    <t>A679078.780</t>
  </si>
  <si>
    <t>CRODO-EDMO (Croatian Digital Observatory</t>
  </si>
  <si>
    <t>A679078.781</t>
  </si>
  <si>
    <t>CAPONEU - The Cartography of Political Novel in Europe</t>
  </si>
  <si>
    <t>A679078.782</t>
  </si>
  <si>
    <t>FRONTLINE POLITEA</t>
  </si>
  <si>
    <t>A679078.784</t>
  </si>
  <si>
    <t>Erasmus+ INTERDISCIPLINARY DIALOGUE</t>
  </si>
  <si>
    <t>A679078.787</t>
  </si>
  <si>
    <t>Actions for appropriate management of wolves in human dominated landscapes of Europe-LIFE BOLD WOLF</t>
  </si>
  <si>
    <t>A679078.788</t>
  </si>
  <si>
    <t>Best practices and inovations for a sustainable beekeeping in Europe B-THENET Thematic networ</t>
  </si>
  <si>
    <t>A679078.789</t>
  </si>
  <si>
    <t>RIS Internship</t>
  </si>
  <si>
    <t>A679078.790</t>
  </si>
  <si>
    <t>RECO2MAG - Grain boundaries engineered Nd-Fe-B permanent magnets</t>
  </si>
  <si>
    <t>A679078.791</t>
  </si>
  <si>
    <t>EMERALDINHO - Stimulating Innovation and Entrepreneurship in Resources Engineering</t>
  </si>
  <si>
    <t>A679078.792</t>
  </si>
  <si>
    <t>TIMREX T-Shaped Master Programme for Innovative Mineral Resource Exploration</t>
  </si>
  <si>
    <t>A679078.793</t>
  </si>
  <si>
    <t>Agile Exploration and Geo-modelling for European Critical Raw materials (AGEMERA)</t>
  </si>
  <si>
    <t>A679078.794</t>
  </si>
  <si>
    <t>Circular Economy Lab  Observatory (CiELO)</t>
  </si>
  <si>
    <t>A679078.795</t>
  </si>
  <si>
    <t>Geothermal Energy Capacity Building in Egypt (GEB)</t>
  </si>
  <si>
    <t>A679078.796</t>
  </si>
  <si>
    <t>Erasmus Mundus Joint Master in Sustainable Mineral and Metal Processing Engineering (EMJM PROMISE)</t>
  </si>
  <si>
    <t>A679078.797</t>
  </si>
  <si>
    <t>Partnership for european research in radiation protection and detection of ionising radiation : towards a safer use and improved protection of the environment and human health (PIANOFORTE)</t>
  </si>
  <si>
    <t>A679078.798</t>
  </si>
  <si>
    <t>ERASMUS+ RAPIDE</t>
  </si>
  <si>
    <t>A679078.799</t>
  </si>
  <si>
    <t>ERASMUS+ BEE WITH APEX</t>
  </si>
  <si>
    <t>A679078.800</t>
  </si>
  <si>
    <t>ERASMUS+ DEMO DIGITAL PLATFORM ENTERPRISE</t>
  </si>
  <si>
    <t>A679078.801</t>
  </si>
  <si>
    <t>Digital Missions for Care Social Economy's Resilience - DIMCARE</t>
  </si>
  <si>
    <t>A679078.802</t>
  </si>
  <si>
    <t>OOP4FUN Erasmus</t>
  </si>
  <si>
    <t>A679078.804</t>
  </si>
  <si>
    <t>FULL STEAM AHEAD</t>
  </si>
  <si>
    <t>A679078.805</t>
  </si>
  <si>
    <t>ERASMUS+ iLed</t>
  </si>
  <si>
    <t>A679078.807</t>
  </si>
  <si>
    <t>ERASMUS+ RAPIDE 2020-1-HR01-KA226-HE-094677</t>
  </si>
  <si>
    <t>A679078.808</t>
  </si>
  <si>
    <t>ERASMUS+ ZEEWASTE4EU 2021-1-HR01-KA220-HED-000023012</t>
  </si>
  <si>
    <t>A679078.810</t>
  </si>
  <si>
    <t>ERASMUS+2022-1-HR01-KA171-HED-000075002</t>
  </si>
  <si>
    <t>A679078.811</t>
  </si>
  <si>
    <t>H2020-The European PILOT-Pilot koji koristi neovisne lokalne i otvorene tehnologije</t>
  </si>
  <si>
    <t>A679078.812</t>
  </si>
  <si>
    <t>H2020-EUPEX-Europski pilot za egzaskalarno doba</t>
  </si>
  <si>
    <t>A679078.813</t>
  </si>
  <si>
    <t>Ostali-RailTwin-Pametni dizajn i proizvodnja u željezničkoj industriji zasnovana na konceptu digitalnog blizanca</t>
  </si>
  <si>
    <t>A679078.814</t>
  </si>
  <si>
    <t>Ostali-LowBackPain-Impedancijska spektroskopija lumbalnih mišića temeljena na višefrekvencijskoj pobudi</t>
  </si>
  <si>
    <t>A679078.815</t>
  </si>
  <si>
    <t>Ostali-METEOR-Brza dijagnostika pomoću mikrovalnog grijanja epruveta</t>
  </si>
  <si>
    <t>A679078.816</t>
  </si>
  <si>
    <t>Ostali-MARI-Sense-Pomorski kognitivni sustav za potporu odlučivanju</t>
  </si>
  <si>
    <t>A679078.817</t>
  </si>
  <si>
    <t>Ostali-SOLAR FER-Fotonaponski sustav za proizvodnju električne energije za vlastite potrebe u mrežnom radu SE-FER-005 – Faza 1</t>
  </si>
  <si>
    <t>A679078.818</t>
  </si>
  <si>
    <t>Erasmus+ IFRoS-Inteligentni terenski robotski sustavi</t>
  </si>
  <si>
    <t>A679078.819</t>
  </si>
  <si>
    <t>H2020-EPI SGA2-Inicijativa za europski procesor (faza 2)</t>
  </si>
  <si>
    <t>A679078.820</t>
  </si>
  <si>
    <t>HORIZON-MONUSEN-Crnogorski centar za podvodne senzorske mreže</t>
  </si>
  <si>
    <t>A679078.821</t>
  </si>
  <si>
    <t>ESF - ARS-MECH - ARS MECHANICA za nove kompetencije</t>
  </si>
  <si>
    <t>A679078.822</t>
  </si>
  <si>
    <t>ESF - MOV - Medijsko obrazovanje je važno</t>
  </si>
  <si>
    <t>A679078.823</t>
  </si>
  <si>
    <t>ESF - METAR - METAR do bolje klime (Mreža za edukaciju, tranziciju, adaptaciju i razvoj)</t>
  </si>
  <si>
    <t>A679078.824</t>
  </si>
  <si>
    <t>ESF - DodTeh - Dodir tehnologije</t>
  </si>
  <si>
    <t>A679078.825</t>
  </si>
  <si>
    <t>ESF - RuZ - Rasti uz znanost</t>
  </si>
  <si>
    <t>A679078.826</t>
  </si>
  <si>
    <t>ESF - IDZ -Istraživanjem do znanja</t>
  </si>
  <si>
    <t>A679078.827</t>
  </si>
  <si>
    <t>ESF - STEM_COMM - STEM u zajednici</t>
  </si>
  <si>
    <t>A679078.828</t>
  </si>
  <si>
    <t>ESF - SPARK - Sinergija prirodoslovaca, astronoma, računaraca Križevaca</t>
  </si>
  <si>
    <t>A679078.829</t>
  </si>
  <si>
    <t>EFRR - HEKTOR-Heterogeni autonomni robotski sustav u vinogradarstvu i marikulturi</t>
  </si>
  <si>
    <t>A679078.830</t>
  </si>
  <si>
    <t>EFRR - IoT-polje-Ekosustav umreženih uređaja i usluga za Internet stvari s primjenom u poljoprivredi</t>
  </si>
  <si>
    <t>A679078.831</t>
  </si>
  <si>
    <t>EFRR-USBSE-Umreženi stacionarni baterijski spremnici energije</t>
  </si>
  <si>
    <t>A679078.832</t>
  </si>
  <si>
    <t>EFRR - ZaCjel-Zaštita cjelovitosti konstrukcija u energetici i transportu</t>
  </si>
  <si>
    <t>A679078.833</t>
  </si>
  <si>
    <t>EFRR - MUNIVO  - Razvoj MUltifunkcionalnog NIskopodnog Vozila</t>
  </si>
  <si>
    <t>A679078.834</t>
  </si>
  <si>
    <t>EFRR - IOTSIEMENS-Primjena umjetne inteligencije u naprednim prediktivnim tehnologijama on-line nadzora kvalitete vode</t>
  </si>
  <si>
    <t>A679078.835</t>
  </si>
  <si>
    <t>KARTIRANJE PRIOBALNOG POJASA RH</t>
  </si>
  <si>
    <t>A679078.836</t>
  </si>
  <si>
    <t>A679078.837</t>
  </si>
  <si>
    <t>ERASMUS+ SUSTAIN4VET 2021-1-HR01-KA220-VET-000025498</t>
  </si>
  <si>
    <t>A679081.014</t>
  </si>
  <si>
    <t>Obuka o izgradnji informacijskih modela integriranih s geografskim informacijama</t>
  </si>
  <si>
    <t>A679081.015</t>
  </si>
  <si>
    <t>Ocellus Information Systems AB</t>
  </si>
  <si>
    <t>A679115.011</t>
  </si>
  <si>
    <t>Projektiranje i proizvodnja linije za  proizvodnju izolacijskih mata za toplovodne cijevi međugradskog grijanja</t>
  </si>
  <si>
    <t>A679115.012</t>
  </si>
  <si>
    <t>Centar kompetencija za napredno inženjerstvo Nova Gradiška</t>
  </si>
  <si>
    <t>A679115.013</t>
  </si>
  <si>
    <t>Poljoprivredno-poduzetnički inkubator Brodski Stupnik</t>
  </si>
  <si>
    <t>A679115.014</t>
  </si>
  <si>
    <t>Regionalni centar kompetentnosti Slavonika 5.1.</t>
  </si>
  <si>
    <t>K628081.004</t>
  </si>
  <si>
    <t>Unaprjeđenje sustava praćenja funkcioniranja odgojno-obrazovnog sustava i korištenja dostupnih podataka u oblikovanju odgojno-obrazovnih politika</t>
  </si>
  <si>
    <t>K628081.005</t>
  </si>
  <si>
    <t>Cjelovita informatizacija sustava visokog obrazovanja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</si>
  <si>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</si>
  <si>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</si>
  <si>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</si>
  <si>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</si>
  <si>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</si>
  <si>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</si>
  <si>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</si>
  <si>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</si>
  <si>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</si>
  <si>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</si>
  <si>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</si>
  <si>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</si>
  <si>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</si>
  <si>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</si>
  <si>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</si>
  <si>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</si>
  <si>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</si>
  <si>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</si>
  <si>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</si>
  <si>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</si>
  <si>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</si>
  <si>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</si>
  <si>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</si>
  <si>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</si>
  <si>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</si>
  <si>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</si>
  <si>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</si>
  <si>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</si>
  <si>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</si>
  <si>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</si>
  <si>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</si>
  <si>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</si>
  <si>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</si>
  <si>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</si>
  <si>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</si>
  <si>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</si>
  <si>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</si>
  <si>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</si>
  <si>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</si>
  <si>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</si>
  <si>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</si>
  <si>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</si>
  <si>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</si>
  <si>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</si>
  <si>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</si>
  <si>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</si>
  <si>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</si>
  <si>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</si>
  <si>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</si>
  <si>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</si>
  <si>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</si>
  <si>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</si>
  <si>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</si>
  <si>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</si>
  <si>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</si>
  <si>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</si>
  <si>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</si>
  <si>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</si>
  <si>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</si>
  <si>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</si>
  <si>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</si>
  <si>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</si>
  <si>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</si>
  <si>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</si>
  <si>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</si>
  <si>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</si>
  <si>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 51 Pomoći EU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</si>
  <si>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</si>
  <si>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</si>
  <si>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</si>
  <si>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</si>
  <si>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</si>
  <si>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</si>
  <si>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</si>
  <si>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</si>
  <si>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</si>
  <si>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</si>
  <si>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</si>
  <si>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</si>
  <si>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</si>
  <si>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</si>
  <si>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</si>
  <si>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</si>
  <si>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</si>
  <si>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</si>
  <si>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</si>
  <si>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</si>
  <si>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</si>
  <si>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</si>
  <si>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</si>
  <si>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</si>
  <si>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</si>
  <si>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</si>
  <si>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</si>
  <si>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</si>
  <si>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</si>
  <si>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</si>
  <si>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</si>
  <si>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FINANCIJSKI PLAN
ZA 2025. I PROJEKCIJE ZA 2026. I 2027. GODINU</t>
  </si>
  <si>
    <t>IZVRŠENJE
2023.</t>
  </si>
  <si>
    <t>TEKUĆI PLAN
2024.</t>
  </si>
  <si>
    <t>IZVOR 810 Namjenski primici -ostali</t>
  </si>
  <si>
    <t>IZVOR 815 Namjenski primitak - NPOO</t>
  </si>
  <si>
    <t>PLAN 
2025.</t>
  </si>
  <si>
    <t>PROJEKCIJA 
2026.</t>
  </si>
  <si>
    <t>PROJEKCIJA 
2027.</t>
  </si>
  <si>
    <t>A. SAŽETAK RAČUNA PRIHODA I RASHODA</t>
  </si>
  <si>
    <t>B. SAŽETAK RAČUNA FINANCIRANJA</t>
  </si>
  <si>
    <r>
      <t>KONTROLA 2025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</si>
  <si>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</si>
  <si>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</si>
  <si>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</si>
  <si>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</si>
  <si>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</si>
  <si>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</si>
  <si>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</si>
  <si>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</si>
  <si>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</si>
  <si>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</si>
  <si>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</si>
  <si>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</si>
  <si>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</si>
  <si>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</si>
  <si>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</si>
  <si>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</si>
  <si>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</si>
  <si>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</si>
  <si>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</si>
  <si>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</si>
  <si>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</si>
  <si>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</si>
  <si>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</si>
  <si>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</si>
  <si>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</si>
  <si>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</si>
  <si>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</si>
  <si>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</si>
  <si>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</si>
  <si>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</si>
  <si>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</si>
  <si>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</si>
  <si>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</si>
  <si>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</si>
  <si>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</si>
  <si>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</si>
  <si>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</si>
  <si>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</si>
  <si>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</si>
  <si>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</si>
  <si>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</si>
  <si>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</si>
  <si>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</si>
  <si>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</si>
  <si>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</si>
  <si>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</si>
  <si>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</si>
  <si>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</si>
  <si>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</si>
  <si>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</si>
  <si>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>05292441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</si>
  <si>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</si>
  <si>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</si>
  <si>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</si>
  <si>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</si>
  <si>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</si>
  <si>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</si>
  <si>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</si>
  <si>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</si>
  <si>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</si>
  <si>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</si>
  <si>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</si>
  <si>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</si>
  <si>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</si>
  <si>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</si>
  <si>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</si>
  <si>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</si>
  <si>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</si>
  <si>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</si>
  <si>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</si>
  <si>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</si>
  <si>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</si>
  <si>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</si>
  <si>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</si>
  <si>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</si>
  <si>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</si>
  <si>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</si>
  <si>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URED POTPREDSJEDNICE VLADE REPUBLIKE HRVATSKE</t>
  </si>
  <si>
    <t>05294584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</si>
  <si>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</si>
  <si>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</si>
  <si>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</si>
  <si>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</si>
  <si>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</si>
  <si>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</si>
  <si>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</si>
  <si>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</si>
  <si>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</si>
  <si>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</si>
  <si>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</si>
  <si>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</si>
  <si>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</si>
  <si>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</si>
  <si>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</si>
  <si>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</si>
  <si>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</si>
  <si>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</si>
  <si>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</si>
  <si>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</si>
  <si>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</si>
  <si>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</si>
  <si>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</si>
  <si>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</si>
  <si>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</si>
  <si>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</si>
  <si>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</si>
  <si>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</si>
  <si>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</si>
  <si>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</si>
  <si>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</si>
  <si>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</si>
  <si>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</si>
  <si>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</si>
  <si>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</si>
  <si>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</si>
  <si>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</si>
  <si>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</si>
  <si>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</si>
  <si>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</si>
  <si>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</si>
  <si>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</si>
  <si>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</si>
  <si>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</si>
  <si>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</si>
  <si>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</si>
  <si>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</si>
  <si>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</si>
  <si>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</si>
  <si>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</si>
  <si>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</si>
  <si>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</si>
  <si>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</si>
  <si>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</si>
  <si>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</si>
  <si>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</si>
  <si>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</si>
  <si>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</si>
  <si>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</si>
  <si>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</si>
  <si>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</si>
  <si>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</si>
  <si>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</si>
  <si>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</si>
  <si>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</si>
  <si>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</si>
  <si>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</si>
  <si>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</si>
  <si>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</si>
  <si>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</si>
  <si>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</si>
  <si>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</si>
  <si>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</si>
  <si>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</si>
  <si>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</si>
  <si>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</si>
  <si>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</si>
  <si>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</si>
  <si>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</si>
  <si>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</si>
  <si>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</si>
  <si>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</si>
  <si>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</si>
  <si>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</si>
  <si>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</si>
  <si>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</si>
  <si>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</si>
  <si>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</si>
  <si>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</si>
  <si>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</si>
  <si>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</si>
  <si>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</si>
  <si>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</si>
  <si>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</si>
  <si>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</si>
  <si>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</si>
  <si>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</si>
  <si>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</si>
  <si>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</si>
  <si>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</si>
  <si>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</si>
  <si>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</si>
  <si>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</si>
  <si>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</si>
  <si>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</si>
  <si>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</si>
  <si>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J. U.  PARK PRIRODE MEDVEDNICA</t>
  </si>
  <si>
    <t>01463080</t>
  </si>
  <si>
    <t>JAVNA USTANOVA NACIONALNI PARK  KORNATI</t>
  </si>
  <si>
    <t>03957772</t>
  </si>
  <si>
    <t>J. U.  PARK PRIRODE KOPAČKI RIT</t>
  </si>
  <si>
    <t>01334239</t>
  </si>
  <si>
    <t>J. U.  N. P.  MLJET</t>
  </si>
  <si>
    <t>03324974</t>
  </si>
  <si>
    <t>J. U.  N. P.  RISNJAK</t>
  </si>
  <si>
    <t>03033619</t>
  </si>
  <si>
    <t>J. U.  PARK PRIRODE TELAŠĆICA</t>
  </si>
  <si>
    <t>03439780</t>
  </si>
  <si>
    <t>J. U.  N. P.  PAKLENICA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</si>
  <si>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</si>
  <si>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</si>
  <si>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</si>
  <si>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</si>
  <si>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</si>
  <si>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</si>
  <si>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</si>
  <si>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</si>
  <si>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</si>
  <si>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</si>
  <si>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</si>
  <si>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</si>
  <si>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</si>
  <si>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J. U.  NACIONALNI PARK  SJEVERNI VELEBIT</t>
  </si>
  <si>
    <t>01486993</t>
  </si>
  <si>
    <t>Javna ustanova  "Park prirode Lastovsko otočje"</t>
  </si>
  <si>
    <t>02175843</t>
  </si>
  <si>
    <t>01408232</t>
  </si>
  <si>
    <t>J. U.  PARK PRIRODE PAPUK</t>
  </si>
  <si>
    <t>01503847</t>
  </si>
  <si>
    <t>J. U.  PARK PRIRODE ŽUMBERAK-SAMOBORSKO GORJE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</si>
  <si>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</si>
  <si>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</si>
  <si>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</si>
  <si>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</si>
  <si>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</si>
  <si>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</si>
  <si>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</si>
  <si>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</si>
  <si>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</si>
  <si>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</si>
  <si>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</si>
  <si>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</si>
  <si>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</si>
  <si>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</si>
  <si>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</si>
  <si>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</si>
  <si>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</si>
  <si>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</si>
  <si>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</si>
  <si>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</si>
  <si>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</si>
  <si>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</si>
  <si>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</si>
  <si>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</si>
  <si>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</si>
  <si>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</si>
  <si>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</si>
  <si>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</si>
  <si>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</si>
  <si>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</si>
  <si>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</si>
  <si>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</si>
  <si>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</si>
  <si>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</si>
  <si>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</si>
  <si>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</si>
  <si>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</si>
  <si>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SVEUČILIŠTE U ZAGREBU - KATOLIČKI BOGOSLOVNI FAKULTET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</si>
  <si>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</si>
  <si>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</si>
  <si>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</si>
  <si>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</si>
  <si>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</si>
  <si>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</si>
  <si>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</si>
  <si>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</si>
  <si>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</si>
  <si>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</si>
  <si>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</si>
  <si>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</si>
  <si>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</si>
  <si>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</si>
  <si>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</si>
  <si>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</si>
  <si>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</si>
  <si>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</si>
  <si>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</si>
  <si>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</si>
  <si>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</si>
  <si>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</si>
  <si>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</si>
  <si>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</si>
  <si>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</si>
  <si>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</si>
  <si>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</si>
  <si>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</si>
  <si>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</si>
  <si>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</si>
  <si>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</si>
  <si>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</si>
  <si>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</si>
  <si>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</si>
  <si>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</si>
  <si>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</si>
  <si>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</si>
  <si>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</si>
  <si>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</si>
  <si>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</si>
  <si>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</si>
  <si>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</si>
  <si>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</si>
  <si>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</si>
  <si>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</si>
  <si>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</si>
  <si>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</si>
  <si>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SVEUČILIŠTE U SPLITU -  FILOZOFSKI FAKULTET SPLIT</t>
  </si>
  <si>
    <t>01413236</t>
  </si>
  <si>
    <t>01235664</t>
  </si>
  <si>
    <t>SVEUČILIŠTE J.J. STROSSMAYERA U OSIJEKU - FAKULTET AGROBIOTEHNIČKIH ZNANOSTI OSIJEK</t>
  </si>
  <si>
    <t>03058212</t>
  </si>
  <si>
    <t>SVEUČILIŠTE U ZAGREBU - PREHRAMBENO-BIOTEHNOLOŠKI FAKULTET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</si>
  <si>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</si>
  <si>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</si>
  <si>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</si>
  <si>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</si>
  <si>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</si>
  <si>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</si>
  <si>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</si>
  <si>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</si>
  <si>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</si>
  <si>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</si>
  <si>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</si>
  <si>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</si>
  <si>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</si>
  <si>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</si>
  <si>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</si>
  <si>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</si>
  <si>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</si>
  <si>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</si>
  <si>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</si>
  <si>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</si>
  <si>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</si>
  <si>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</si>
  <si>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</si>
  <si>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</si>
  <si>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</si>
  <si>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</si>
  <si>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</si>
  <si>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</si>
  <si>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</si>
  <si>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</si>
  <si>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</si>
  <si>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</si>
  <si>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</si>
  <si>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</si>
  <si>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</si>
  <si>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</si>
  <si>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</si>
  <si>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</si>
  <si>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</si>
  <si>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</si>
  <si>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</si>
  <si>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</si>
  <si>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</si>
  <si>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</si>
  <si>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</si>
  <si>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</si>
  <si>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</si>
  <si>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</si>
  <si>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</si>
  <si>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</si>
  <si>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</si>
  <si>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</si>
  <si>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</si>
  <si>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</si>
  <si>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</si>
  <si>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</si>
  <si>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</si>
  <si>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</si>
  <si>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</si>
  <si>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</si>
  <si>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</si>
  <si>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</si>
  <si>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</si>
  <si>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</si>
  <si>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</si>
  <si>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</si>
  <si>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</si>
  <si>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</si>
  <si>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</si>
  <si>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</si>
  <si>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</si>
  <si>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</si>
  <si>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</si>
  <si>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</si>
  <si>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</si>
  <si>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</si>
  <si>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</si>
  <si>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</si>
  <si>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</si>
  <si>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</si>
  <si>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</si>
  <si>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</si>
  <si>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</si>
  <si>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</si>
  <si>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</si>
  <si>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</si>
  <si>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</si>
  <si>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</si>
  <si>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</si>
  <si>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</si>
  <si>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</si>
  <si>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</si>
  <si>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</si>
  <si>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</si>
  <si>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</si>
  <si>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</si>
  <si>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</si>
  <si>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</si>
  <si>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</si>
  <si>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</si>
  <si>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</si>
  <si>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</si>
  <si>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</si>
  <si>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</si>
  <si>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</si>
  <si>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</si>
  <si>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</si>
  <si>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</si>
  <si>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</si>
  <si>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</si>
  <si>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</si>
  <si>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</si>
  <si>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</si>
  <si>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</si>
  <si>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</si>
  <si>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</si>
  <si>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</si>
  <si>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</si>
  <si>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</si>
  <si>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</si>
  <si>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</si>
  <si>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</si>
  <si>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</si>
  <si>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</si>
  <si>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</si>
  <si>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</si>
  <si>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</si>
  <si>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</si>
  <si>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</si>
  <si>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</si>
  <si>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</si>
  <si>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</si>
  <si>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</si>
  <si>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</si>
  <si>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</si>
  <si>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</si>
  <si>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</si>
  <si>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</si>
  <si>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</si>
  <si>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</si>
  <si>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</si>
  <si>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</si>
  <si>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</si>
  <si>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</si>
  <si>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</si>
  <si>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</si>
  <si>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</si>
  <si>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</si>
  <si>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</si>
  <si>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</si>
  <si>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</si>
  <si>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</si>
  <si>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</si>
  <si>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</si>
  <si>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</si>
  <si>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</si>
  <si>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</si>
  <si>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</si>
  <si>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</si>
  <si>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</si>
  <si>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</si>
  <si>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</si>
  <si>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</si>
  <si>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</si>
  <si>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</si>
  <si>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</si>
  <si>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</si>
  <si>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</si>
  <si>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</si>
  <si>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</si>
  <si>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</si>
  <si>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</si>
  <si>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</si>
  <si>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</si>
  <si>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</si>
  <si>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</si>
  <si>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</si>
  <si>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</si>
  <si>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</si>
  <si>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</si>
  <si>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</si>
  <si>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</si>
  <si>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</si>
  <si>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</si>
  <si>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</si>
  <si>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DJEČJI DOM SV. ANA VINKOVCI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</si>
  <si>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</si>
  <si>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</si>
  <si>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</si>
  <si>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</si>
  <si>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</si>
  <si>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</si>
  <si>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</si>
  <si>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</si>
  <si>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</si>
  <si>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</si>
  <si>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</si>
  <si>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</si>
  <si>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</si>
  <si>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</si>
  <si>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</si>
  <si>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</si>
  <si>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</si>
  <si>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</si>
  <si>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</si>
  <si>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</si>
  <si>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</si>
  <si>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</si>
  <si>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</si>
  <si>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</si>
  <si>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</si>
  <si>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</si>
  <si>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</si>
  <si>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</si>
  <si>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Dom za odrasle osobe Delnice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</si>
  <si>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</si>
  <si>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</si>
  <si>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</si>
  <si>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</si>
  <si>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</si>
  <si>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</si>
  <si>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</si>
  <si>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</si>
  <si>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</si>
  <si>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</si>
  <si>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</si>
  <si>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</si>
  <si>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</si>
  <si>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</si>
  <si>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</si>
  <si>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</si>
  <si>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</si>
  <si>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</si>
  <si>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</si>
  <si>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</si>
  <si>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</si>
  <si>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</si>
  <si>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</si>
  <si>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</si>
  <si>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</si>
  <si>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</si>
  <si>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</si>
  <si>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</si>
  <si>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</si>
  <si>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</si>
  <si>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</si>
  <si>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</si>
  <si>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</si>
  <si>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</si>
  <si>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</si>
  <si>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</si>
  <si>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</si>
  <si>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</si>
  <si>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</si>
  <si>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</si>
  <si>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</si>
  <si>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</si>
  <si>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</si>
  <si>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</si>
  <si>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</si>
  <si>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</si>
  <si>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</si>
  <si>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</si>
  <si>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</si>
  <si>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</si>
  <si>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</si>
  <si>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</si>
  <si>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</si>
  <si>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</si>
  <si>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</si>
  <si>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</si>
  <si>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</si>
  <si>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</si>
  <si>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</si>
  <si>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</si>
  <si>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</si>
  <si>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</si>
  <si>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</si>
  <si>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</si>
  <si>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</si>
  <si>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</si>
  <si>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</si>
  <si>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</si>
  <si>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</si>
  <si>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</si>
  <si>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</si>
  <si>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</si>
  <si>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</si>
  <si>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</si>
  <si>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</si>
  <si>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</si>
  <si>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</si>
  <si>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</si>
  <si>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</si>
  <si>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</si>
  <si>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</si>
  <si>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</si>
  <si>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</si>
  <si>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</si>
  <si>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</si>
  <si>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</si>
  <si>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</si>
  <si>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</si>
  <si>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</si>
  <si>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</si>
  <si>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</si>
  <si>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</si>
  <si>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</si>
  <si>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</si>
  <si>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</si>
  <si>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</si>
  <si>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</si>
  <si>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</si>
  <si>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</si>
  <si>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</si>
  <si>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</si>
  <si>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</si>
  <si>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</si>
  <si>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</si>
  <si>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</si>
  <si>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</si>
  <si>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</si>
  <si>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</si>
  <si>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</si>
  <si>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</si>
  <si>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</si>
  <si>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</si>
  <si>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</si>
  <si>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</si>
  <si>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</si>
  <si>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</si>
  <si>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</si>
  <si>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</si>
  <si>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</si>
  <si>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</si>
  <si>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</si>
  <si>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</si>
  <si>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</si>
  <si>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</si>
  <si>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</si>
  <si>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</si>
  <si>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</si>
  <si>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</si>
  <si>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</si>
  <si>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</si>
  <si>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</si>
  <si>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</si>
  <si>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</si>
  <si>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</si>
  <si>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</si>
  <si>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</si>
  <si>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</si>
  <si>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</si>
  <si>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</si>
  <si>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</si>
  <si>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</si>
  <si>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</si>
  <si>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</si>
  <si>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</si>
  <si>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</si>
  <si>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</si>
  <si>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</si>
  <si>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</si>
  <si>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</si>
  <si>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</si>
  <si>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</si>
  <si>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</si>
  <si>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</si>
  <si>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</si>
  <si>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</si>
  <si>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</si>
  <si>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</si>
  <si>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</si>
  <si>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</si>
  <si>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</si>
  <si>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</si>
  <si>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</si>
  <si>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</si>
  <si>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</si>
  <si>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</si>
  <si>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</si>
  <si>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</si>
  <si>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</si>
  <si>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</si>
  <si>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</si>
  <si>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</si>
  <si>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</si>
  <si>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</si>
  <si>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</si>
  <si>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</si>
  <si>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</si>
  <si>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</si>
  <si>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</si>
  <si>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</si>
  <si>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</si>
  <si>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</si>
  <si>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</si>
  <si>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</si>
  <si>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</si>
  <si>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</si>
  <si>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</si>
  <si>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</si>
  <si>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</si>
  <si>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</si>
  <si>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</si>
  <si>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</si>
  <si>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</si>
  <si>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</si>
  <si>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</si>
  <si>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</si>
  <si>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</si>
  <si>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</si>
  <si>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</si>
  <si>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</si>
  <si>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</si>
  <si>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</si>
  <si>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</si>
  <si>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</si>
  <si>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</si>
  <si>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</si>
  <si>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</si>
  <si>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</si>
  <si>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</si>
  <si>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</si>
  <si>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</si>
  <si>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</si>
  <si>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</si>
  <si>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</si>
  <si>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</si>
  <si>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</si>
  <si>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</si>
  <si>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</si>
  <si>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</si>
  <si>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</si>
  <si>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</si>
  <si>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</si>
  <si>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</si>
  <si>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</si>
  <si>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</si>
  <si>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</si>
  <si>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</si>
  <si>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</si>
  <si>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</si>
  <si>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</si>
  <si>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</si>
  <si>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</si>
  <si>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</si>
  <si>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</si>
  <si>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</si>
  <si>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</si>
  <si>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</si>
  <si>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</si>
  <si>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</si>
  <si>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</si>
  <si>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</si>
  <si>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PREVENCIJA MENTALNOG ZDRAVLJA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</si>
  <si>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</si>
  <si>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</si>
  <si>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</si>
  <si>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</si>
  <si>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</si>
  <si>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</si>
  <si>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</si>
  <si>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</si>
  <si>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</si>
  <si>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</si>
  <si>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</si>
  <si>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</si>
  <si>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</si>
  <si>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</si>
  <si>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</si>
  <si>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</si>
  <si>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</si>
  <si>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</si>
  <si>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</si>
  <si>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</si>
  <si>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</si>
  <si>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</si>
  <si>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</si>
  <si>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</si>
  <si>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</si>
  <si>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PROGRAMSKO FINANCIRANJE JAVNIH INSTITUTA – IZ EVIDENCIJSKIH PRIHODA</t>
  </si>
  <si>
    <t>A622152</t>
  </si>
  <si>
    <t>PROGRAMSKO FINANCIRANJE JAVNIH INSTITUTA  - IZ STRUKTURNIH I INVESTICIJSKIH FONDOVA EU</t>
  </si>
  <si>
    <t>A622153</t>
  </si>
  <si>
    <t>SAMOSTALNA DJELATNOST JAVNIH INSTITUTA – IZ EVIDENCIJSKIH PRIHODA</t>
  </si>
  <si>
    <t>K622149</t>
  </si>
  <si>
    <t>REFORMA I JAČANJE KAPACITETA JAVNOG ZNANSTVENO-ISTRAŽIVAČKOG SEKTORA ZA ISTRAŽIVNJE I RAZVOJ - NPOO (C3.2.R1)</t>
  </si>
  <si>
    <t>K628100</t>
  </si>
  <si>
    <t>A628099</t>
  </si>
  <si>
    <t>USPOSTAVA DIGITALNOG INOVACIJSKOG SREDIŠTA U HRVATSKOJ – CROBOHUB – NPOO ( C1.1.2. R4-I1)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</si>
  <si>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</si>
  <si>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</si>
  <si>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</si>
  <si>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</si>
  <si>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</si>
  <si>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</si>
  <si>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</si>
  <si>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</si>
  <si>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</si>
  <si>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</si>
  <si>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</si>
  <si>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Proj.digitalne inovat. i zelene tehnol. IBRD 95580</t>
  </si>
  <si>
    <t>IZVOR 581                Mehanizam za oporavak i otpornost (NPOO)</t>
  </si>
  <si>
    <t>6148</t>
  </si>
  <si>
    <t>Naknade za priređivanje igara na sreću</t>
  </si>
  <si>
    <t>614810041</t>
  </si>
  <si>
    <t>614820041</t>
  </si>
  <si>
    <t>614830041</t>
  </si>
  <si>
    <t>614840041</t>
  </si>
  <si>
    <t>641770041</t>
  </si>
  <si>
    <t>722410071</t>
  </si>
  <si>
    <t>Medicinska oprema - izvor 71</t>
  </si>
  <si>
    <t>84431</t>
  </si>
  <si>
    <t>Primljeni krediti od tuzemnih kreditnih institucija izvan javnog sektora - kratkoročni</t>
  </si>
  <si>
    <t>Namjenski primitak - NPOO</t>
  </si>
  <si>
    <t>Račun</t>
  </si>
  <si>
    <t>810 Namjenski primici od zaduživanja</t>
  </si>
  <si>
    <t>Unos (konto)</t>
  </si>
  <si>
    <t>Prihodi iz nadležnog proračuna za financiranje rashoda poslovanja - izvor 815</t>
  </si>
  <si>
    <t>Prihodi iz nadležnog proračuna za financiranje rashoda za nabavu nefinancijske imovine - izvor 815</t>
  </si>
  <si>
    <t>A679071.001</t>
  </si>
  <si>
    <t>ERASMUS+ projekt razvijanja i certificiranja nastavnog plana obrazovnog modula logistike na diplomskim studijima Sveučilišta u Osijeku</t>
  </si>
  <si>
    <t>A679071.002</t>
  </si>
  <si>
    <t>ERASMUS+ projekt uvođenja novog kolegija u nastavni plan i program Ekonomskog fakulteta u Osijeku</t>
  </si>
  <si>
    <t>A679071.003</t>
  </si>
  <si>
    <t>ERASMUS+ projekt unaprjeđenja i promicanja telekomunikacijskog inženjeringa</t>
  </si>
  <si>
    <t>A679071.004</t>
  </si>
  <si>
    <t>ERASMUS + Ključna mjera 2: suradnja za inovacije i razmjena dobre prakse - e-ProfEng</t>
  </si>
  <si>
    <t>A679071.006</t>
  </si>
  <si>
    <t>ERASMUS+ projekt međukulturalne razmjene stručnih znanja u građevinarstvu</t>
  </si>
  <si>
    <t>A679071.007</t>
  </si>
  <si>
    <t>ERASMUS+ projekt razvijanja pedagoških vještina kroz boravak na inozemnim ustanovama</t>
  </si>
  <si>
    <t>A679071.008</t>
  </si>
  <si>
    <t>Projekt energetske obnove zgrade - Strojarski fakultet Slavonski Brod</t>
  </si>
  <si>
    <t>A679071.009</t>
  </si>
  <si>
    <t>IPA AGRICULTURAL WASTE projekt poboljšanja konkurentnosti regionalnih ekonomskih subjekata u prekograničnom području</t>
  </si>
  <si>
    <t>A679071.010</t>
  </si>
  <si>
    <t>INTERREG IPA Ozelenjivanje gradova</t>
  </si>
  <si>
    <t>A679071.011</t>
  </si>
  <si>
    <t>ARDENT-Unapređenje ruralnog razvoja kroz poduzetničko obrazovanje za odrasle</t>
  </si>
  <si>
    <t>A679071.012</t>
  </si>
  <si>
    <t>EUFams II - Olakšavanje prekograničnog obiteljskog života</t>
  </si>
  <si>
    <t>A679071.013</t>
  </si>
  <si>
    <t>Zaštita otmičnih majki u postupku za povratak: Raskrižje između nasilja u obitelji i roditeljskog otmica djeteta</t>
  </si>
  <si>
    <t>A679071.014</t>
  </si>
  <si>
    <t>INTERREG IPA CBC Hrvatska - Srbija</t>
  </si>
  <si>
    <t>A679071.015</t>
  </si>
  <si>
    <t>HKO-ELE- Primjena Hrvatskog kvalifikacijskog okvira za sveučilišne studijske programe u području elektrotehnike</t>
  </si>
  <si>
    <t>A679071.016</t>
  </si>
  <si>
    <t>INTERREG SeNs Wetlands</t>
  </si>
  <si>
    <t>A679071.017</t>
  </si>
  <si>
    <t>INTERREG Rescue</t>
  </si>
  <si>
    <t>A679071.020</t>
  </si>
  <si>
    <t>IPA INTERREG CBC</t>
  </si>
  <si>
    <t>A679071.021</t>
  </si>
  <si>
    <t>A679071.022</t>
  </si>
  <si>
    <t>Izvrsnost i učinkovitost u visokom obrazovanju u polju ekonomije (E4)</t>
  </si>
  <si>
    <t>A679071.023</t>
  </si>
  <si>
    <t>Unaprjeđenje kvalitete studiranja na pravnim fakultetima u Hrvatskoj</t>
  </si>
  <si>
    <t>A679071.024</t>
  </si>
  <si>
    <t>Projekt razvoja karijere mladih istraživača - izobrazba novih doktora znanosti</t>
  </si>
  <si>
    <t>A679071.026</t>
  </si>
  <si>
    <t>IPA INTERREG CBC ESTABLISHING DEVELOPMENT OF SUSTAINABLE CROSS BORDER CLUSTERS</t>
  </si>
  <si>
    <t>A679071.028</t>
  </si>
  <si>
    <t>BIO4FEED PARTNER</t>
  </si>
  <si>
    <t>A679071.030</t>
  </si>
  <si>
    <t>ERASMUS K2 - FAKULTET AGROBIOTEHNIČKIH ZNANOSTI OSIJEK</t>
  </si>
  <si>
    <t>A679071.031</t>
  </si>
  <si>
    <t>TRAIN -CE-FOOD</t>
  </si>
  <si>
    <t>A679071.032</t>
  </si>
  <si>
    <t>HARISA</t>
  </si>
  <si>
    <t>A679071.033</t>
  </si>
  <si>
    <t>HKO na razini visokog obrazovanja</t>
  </si>
  <si>
    <t>A679071.035</t>
  </si>
  <si>
    <t>ICT u poljoprivrednim znanostima</t>
  </si>
  <si>
    <t>A679071.038</t>
  </si>
  <si>
    <t>Istraživanje i razvoj inovativne funkcionalne hrane za pčele radi povećanja efikasnosti globalne pčelarske proizvodnje.</t>
  </si>
  <si>
    <t>A679071.039</t>
  </si>
  <si>
    <t>Bioproscpecting Jadranskog mora</t>
  </si>
  <si>
    <t>A679071.040</t>
  </si>
  <si>
    <t>Internacionalizacija visokog obrazovanja - razvoj studijskih programa na stranim jezicima u prioritetnim područjima i združenih studija</t>
  </si>
  <si>
    <t>A679071.041</t>
  </si>
  <si>
    <t>Generation Peace: Children, Conflict and Competing Identities in Europe</t>
  </si>
  <si>
    <t>A679071.042</t>
  </si>
  <si>
    <t>Interpreting Child-Centredness to support Quality and Diversity in Early Childhood Education and Care</t>
  </si>
  <si>
    <t>A679071.043</t>
  </si>
  <si>
    <t>Helping Kids! Promoting Positive Intergroup Relations and Peacebuilding in Divided Societies</t>
  </si>
  <si>
    <t>A679071.044</t>
  </si>
  <si>
    <t>Mobility and Inclusion in Multilingual Europe</t>
  </si>
  <si>
    <t>A679071.045</t>
  </si>
  <si>
    <t>Kompetencijski standardi nastavnika, pedagoga i mentora</t>
  </si>
  <si>
    <t>A679071.046</t>
  </si>
  <si>
    <t>A679071.047</t>
  </si>
  <si>
    <t>ERASMUS+ STRATEŠKO PARTNERSTVO INSPIRED -  Innovative Solutions for Practicallity and Impact in Refugee and Migration Oriented Education (agreement no. 2017-1-HR01-KA203-035359)</t>
  </si>
  <si>
    <t>A679071.048</t>
  </si>
  <si>
    <t>Treasure- OBZOR 2020 (Obzor 2020- horizon projket TreasureDiversity of local pig breeds and production systems for high quality traditional products and sustainable pork chains"Ugovaratelj Kmetijski institut Slovenije)</t>
  </si>
  <si>
    <t>A679071.049</t>
  </si>
  <si>
    <t>Digital Education for Crisis Situations: Times when there is no alternative (DECriS)</t>
  </si>
  <si>
    <t>A679071.050</t>
  </si>
  <si>
    <t>HRZZ Vlakna i proteini kao osnova za razvoj novih bioaktivnih dodataka hrani (ESF)</t>
  </si>
  <si>
    <t>A679071.051</t>
  </si>
  <si>
    <t>CUVid – Curriculum Video Erasmus +</t>
  </si>
  <si>
    <t>A679071.052</t>
  </si>
  <si>
    <t>Modern logistics learning: Certified module on master study level</t>
  </si>
  <si>
    <t>A679071.055</t>
  </si>
  <si>
    <t>Istraživanje i razvoj samoizbijajućeg betona za 3D printer s dodatkom pepela</t>
  </si>
  <si>
    <t>Erasmus + 'Time to Become Digital in Law - DIGinLAW</t>
  </si>
  <si>
    <t>A679071.057</t>
  </si>
  <si>
    <t>EU PLATFORMA SUVREMENOG LUTKARSTVA</t>
  </si>
  <si>
    <t>A679071.060</t>
  </si>
  <si>
    <t>HRZZ PROJEKT -DOKTORANDI BIOTEHNIČKIH ZNANOSTI</t>
  </si>
  <si>
    <t>A679071.061</t>
  </si>
  <si>
    <t>DATACROSS–Napredne metode i tehnologije u znanosti o podacima i kooperativnim sustavima</t>
  </si>
  <si>
    <t>A679071.063</t>
  </si>
  <si>
    <t>Erasmus+DECriS European Summer School on Information Science 2021</t>
  </si>
  <si>
    <t>A679071.064</t>
  </si>
  <si>
    <t>RCK VirtuOS-regionalni centri kompetentnosti (RCK) u sektoru turizma i ugostiteljstva</t>
  </si>
  <si>
    <t>A679071.066</t>
  </si>
  <si>
    <t>A679071.067</t>
  </si>
  <si>
    <t>APPLERESIST-Genetska otpornost jabuke</t>
  </si>
  <si>
    <t>A679071.068</t>
  </si>
  <si>
    <t>TANDEM+ EIT HEI</t>
  </si>
  <si>
    <t>A679071.069</t>
  </si>
  <si>
    <t>EUFORIA-EIT Urban Mobility BP2021</t>
  </si>
  <si>
    <t>A679071.070</t>
  </si>
  <si>
    <t>ERASMUS K2</t>
  </si>
  <si>
    <t>A679071.074</t>
  </si>
  <si>
    <t>A679071.080</t>
  </si>
  <si>
    <t>Umrežani stacionarni baterijski spremnici energija USBSE</t>
  </si>
  <si>
    <t>A679071.084</t>
  </si>
  <si>
    <t>A679071.085</t>
  </si>
  <si>
    <t>EYES HEARTS HANDS Urban Revolution</t>
  </si>
  <si>
    <t>A679071.086</t>
  </si>
  <si>
    <t>Documenting chardak house for preserving endangered wooden structure along Drava and Danube rivers in Croatia EWAP2010LG</t>
  </si>
  <si>
    <t>A679071.087</t>
  </si>
  <si>
    <t>Intelligent Methods for Structures, Elements and Materials</t>
  </si>
  <si>
    <t>A679071.088</t>
  </si>
  <si>
    <t>ERASMUS + 2022-1-RO01-KA220-HED-000088958</t>
  </si>
  <si>
    <t>A679071.089</t>
  </si>
  <si>
    <t>ERASMUS +  KA220-HED 000089900</t>
  </si>
  <si>
    <t>A679071.090</t>
  </si>
  <si>
    <t>Erasmus + 2021-1- RS01-KA220-HED 000032054 HEAL-IN-ONE</t>
  </si>
  <si>
    <t>A679071.091</t>
  </si>
  <si>
    <t>ERAMUS EDU-2022-CBHE 101082564</t>
  </si>
  <si>
    <t>A679071.092</t>
  </si>
  <si>
    <t>BeeGuards HORIZON -CL6-2022- BIODIV-02</t>
  </si>
  <si>
    <t>A679071.093</t>
  </si>
  <si>
    <t>PARTNERSTVO NA PRIMA PROJEKTU SAFEGUARDING AGROECOSYSTEM RESILIENCE UNDER CLIMATE CHANGE THROUGH EFFICIENT POLLINATION AND SUSTAINABLE BEEKEEPING SAFE AGROBEE</t>
  </si>
  <si>
    <t>A679071.094</t>
  </si>
  <si>
    <t>BILATERALA HRVATSKA -NORVEŠKA</t>
  </si>
  <si>
    <t>A679071.095</t>
  </si>
  <si>
    <t>Life projekt (MURA-DRAVA-DUNAV)</t>
  </si>
  <si>
    <t>A679071.096</t>
  </si>
  <si>
    <t>European Climate Initiative EUKI</t>
  </si>
  <si>
    <t>A679071.097</t>
  </si>
  <si>
    <t>BAS4SC - Business Analytics Skills for the Future-proof Supply Chains</t>
  </si>
  <si>
    <t>A679071.098</t>
  </si>
  <si>
    <t>European support for children at risk of poverty (EU-SHINE)</t>
  </si>
  <si>
    <t>A679071.099</t>
  </si>
  <si>
    <t>European Union and Gender Equality (EUGEquality)</t>
  </si>
  <si>
    <t>A679071.100</t>
  </si>
  <si>
    <t>REGIONALNI ZNANSTVENI CENTAR PANONSKE HRVATSKE 04-UBS-Š-0619/22-14</t>
  </si>
  <si>
    <t>A679071.101</t>
  </si>
  <si>
    <t>HORIZON-MISS-2022-OCEAN-01-101112736 Restore4Life</t>
  </si>
  <si>
    <t>A679071.102</t>
  </si>
  <si>
    <t>NEWAVES</t>
  </si>
  <si>
    <t>A679072.002</t>
  </si>
  <si>
    <t>INTERREG DIGILOGOS projekt digitalizacije logistike multimodalnog teretnog i putničkog transporta Italije i Hrvatske</t>
  </si>
  <si>
    <t>A679072.003</t>
  </si>
  <si>
    <t>ERASMUS+ projekt ujednačavanja standarda kvalifikacija za zvanja u unutarnjoj plovidbi na razini EU</t>
  </si>
  <si>
    <t>A679072.004</t>
  </si>
  <si>
    <t>INTERREG ECOSUSTAIN projekt unaprjeđenja upravljanja zaštićenim područjima uvođenjem novih ICT tehnologija</t>
  </si>
  <si>
    <t>A679072.005</t>
  </si>
  <si>
    <t>ERASMUS+ACTS+ on line projekt izrade platforme za učenje COLREGS-a u pomorstvu</t>
  </si>
  <si>
    <t>A679072.006</t>
  </si>
  <si>
    <t>ERASMUS+ SKILLS ON BORD projekt edukacije voditelja brodica i zapovjednika jahti</t>
  </si>
  <si>
    <t>A679072.007</t>
  </si>
  <si>
    <t>ERASMUS+ SKILLS projekt definiranja modula zanimanja na tržištu rada na kopnu po završetku karijere na brodovima</t>
  </si>
  <si>
    <t>A679072.008</t>
  </si>
  <si>
    <t>INTERREG DEEPSEA projekt razvoja sustava upravljanja i inovativnih usluga za nautičare u lukama temeljenih na obnovljivim izvorima energije</t>
  </si>
  <si>
    <t>A679072.009</t>
  </si>
  <si>
    <t>INTERREG E-CHAIN projekt izrade modularnog softvera  za poboljšanje povezanosti i uskladu podataka Jadranske Intermodalne Mreže</t>
  </si>
  <si>
    <t>A679072.010</t>
  </si>
  <si>
    <t>INTERREG PROMARES projekt unaprjeđenja suradnje u logistici pomorskog i multimodalnog teretnog prometa za sve luke</t>
  </si>
  <si>
    <t>A679072.011</t>
  </si>
  <si>
    <t>ERASMUS+ LOGIN projekt pripreme stvaranja sustava kvalifikacija i programa za izobrazbu kadrova u logistici</t>
  </si>
  <si>
    <t>A679072.012</t>
  </si>
  <si>
    <t>H2020 GLYCOVAX projekt obrazovanja i interakcije s industrijom mladih znanstvenika u racionalnom dizajnu cjepiva protiv glikokonjugata</t>
  </si>
  <si>
    <t>A679072.013</t>
  </si>
  <si>
    <t>Post-traumatic Integration projekt razvijanja svijesti i edukacija stručnjaka za rad s izbjeglicama</t>
  </si>
  <si>
    <t>A679072.014</t>
  </si>
  <si>
    <t>Projekt Europskog društva za izučavanje traumatskog stresa</t>
  </si>
  <si>
    <t>A679072.015</t>
  </si>
  <si>
    <t>ERASMUS+ projekt jačanja kapaciteta za izučavanje medicine boli u zemljama zapadnog Balkana</t>
  </si>
  <si>
    <t>A679072.016</t>
  </si>
  <si>
    <t>ERASMUS projekt proučavanja socijalnog angažmana za rješavanje izazova kroničnih bolesti</t>
  </si>
  <si>
    <t>A679072.017</t>
  </si>
  <si>
    <t>H2020 PIXEL Učinkovito korištenje resursa, održivi razvoj i zeleni rast luka i okolnih gradova</t>
  </si>
  <si>
    <t>A679072.018</t>
  </si>
  <si>
    <t>Wom@rts projekt promicanja razvoja svijesti o ravnopravnosti spolova kroz transnacionalnu mrežu i platformu</t>
  </si>
  <si>
    <t>A679072.019</t>
  </si>
  <si>
    <t>INTERREG DANUBE Inno HPC</t>
  </si>
  <si>
    <t>A679072.020</t>
  </si>
  <si>
    <t>ERASMUS+ PESHES Jačanje kapaciteta u području visokog obrazovanja</t>
  </si>
  <si>
    <t>A679072.021</t>
  </si>
  <si>
    <t>ERASMUS+ TEFCE Prema europskom okviru za angažiranje visokog obrazovanja u zajednici</t>
  </si>
  <si>
    <t>A679072.022</t>
  </si>
  <si>
    <t>INTERREG BEAT Plava poboljšanja za prijenos tehnologije</t>
  </si>
  <si>
    <t>A679072.023</t>
  </si>
  <si>
    <t>INTERREG ADRIREEF Istraživanje potencijala grebena u Jadranskom moru s ciljem jačanja Plave ekonomije</t>
  </si>
  <si>
    <t>A679072.024</t>
  </si>
  <si>
    <t>ERASMUS+ Projekt Interaktivni tečaj za teoriju kontrole (ICCT) 2018-1-SI01-KA203-047081</t>
  </si>
  <si>
    <t>A679072.026</t>
  </si>
  <si>
    <t>ERASMUS + SWARM PROJEKT</t>
  </si>
  <si>
    <t>A679072.027</t>
  </si>
  <si>
    <t>H2020 Financijski nadzor i tehnološka usklađenost</t>
  </si>
  <si>
    <t>A679072.028</t>
  </si>
  <si>
    <t>Transformativni turizam u europskoj prijestolnici kulture</t>
  </si>
  <si>
    <t>A679072.029</t>
  </si>
  <si>
    <t>ManuFacturing model upravljanja i osposobljavanja za industriju 4.0 u Jadransko-jonskoj regiji</t>
  </si>
  <si>
    <t>A679072.030</t>
  </si>
  <si>
    <t>ERASMUS+ TEACHING2030 -FMTU Opatija 2017.-2020.</t>
  </si>
  <si>
    <t>A679072.031</t>
  </si>
  <si>
    <t>INTERREG SLO-HR MITSKI PARK, FMTU-Kozina</t>
  </si>
  <si>
    <t>A679072.032</t>
  </si>
  <si>
    <t>INTERREG ITA-HR ADRIAAQUANET,Sv. Udine</t>
  </si>
  <si>
    <t>A679072.033</t>
  </si>
  <si>
    <t>ERASMUS+ Promicanje strateškog pristupa sportskoj diplomaciji EU-a(UK)</t>
  </si>
  <si>
    <t>A679072.034</t>
  </si>
  <si>
    <t>Personalizirano rješenje u europskom zakonu o obitelji i sukcesiji (PSEFS) (I)</t>
  </si>
  <si>
    <t>A679072.035</t>
  </si>
  <si>
    <t>Modernizacija master programa</t>
  </si>
  <si>
    <t>A679072.036</t>
  </si>
  <si>
    <t>Raznolikost izvršnih naslova u prekograničnoj naplati duga EU-EU-En4s</t>
  </si>
  <si>
    <t>A679072.037</t>
  </si>
  <si>
    <t>Povećavanje i proširenje odgovora T-stanica na glioblastoma</t>
  </si>
  <si>
    <t>A679072.038</t>
  </si>
  <si>
    <t>Podrška obiteljskog njegovatelja - strategije i alati za promicanje mentalnog i emocionalnog zdravlja njegovatelja</t>
  </si>
  <si>
    <t>A679072.039</t>
  </si>
  <si>
    <t>HERA - Zdravstvo kao javni prostor: Socijalna integracija i socijalna raznolikost u kontekstu pristupa zdravstvenoj skrbi u Europi</t>
  </si>
  <si>
    <t>A679072.042</t>
  </si>
  <si>
    <t>Umjetnička i humanistička poduzetnička središta</t>
  </si>
  <si>
    <t>A679072.043</t>
  </si>
  <si>
    <t>ERASMUS + Coding4girls</t>
  </si>
  <si>
    <t>A679072.045</t>
  </si>
  <si>
    <t>INTERREG Sigurno sidrenje i zaštita morske trave u Jadranskom moru-SASPAS</t>
  </si>
  <si>
    <t>A679072.047</t>
  </si>
  <si>
    <t>OBZOR 2020 -HERITAGE- Podržavanje i implantacija planova za rodnu ravnopravnost u istraživanju</t>
  </si>
  <si>
    <t>A679072.048</t>
  </si>
  <si>
    <t>Različitost u javnom i privatnom sektoru</t>
  </si>
  <si>
    <t>A679072.050</t>
  </si>
  <si>
    <t>ERASMUS + Digitalna društvena inovacija: nove obrazovne kompetencije za socijalnu uključenost</t>
  </si>
  <si>
    <t>A679072.053</t>
  </si>
  <si>
    <t>Novi koncepti vektora citomegaloviralnog cjepiva</t>
  </si>
  <si>
    <t>A679072.054</t>
  </si>
  <si>
    <t>Rješavanje m04 paradoksa: Izbjegavanje samo-prepoznavanja koji nedostaje i ubijanje CD8 T stanica MAT uORF</t>
  </si>
  <si>
    <t>A679072.055</t>
  </si>
  <si>
    <t>PROLOG   (HOK projekt)</t>
  </si>
  <si>
    <t>A679072.056</t>
  </si>
  <si>
    <t>GLAT-Igre za učenje algoritamskog mišljenja</t>
  </si>
  <si>
    <t>A679072.059</t>
  </si>
  <si>
    <t>Bioprospecting Jadranskog mora</t>
  </si>
  <si>
    <t>A679072.060</t>
  </si>
  <si>
    <t>SEEYW - Podržavanje obrazovanja mladih radnika</t>
  </si>
  <si>
    <t>A679072.061</t>
  </si>
  <si>
    <t>Turistička valorizacija reprezentativnih spomenika riječke industrijske baštine</t>
  </si>
  <si>
    <t>A679072.062</t>
  </si>
  <si>
    <t>ERASMUS + 2019. Mobilnost studenata i osoblja između programskih i partnerskih zemalja (KA107)</t>
  </si>
  <si>
    <t>A679072.063</t>
  </si>
  <si>
    <t>CEKOM Podrška razvoju centara kompetencija</t>
  </si>
  <si>
    <t>A679072.064</t>
  </si>
  <si>
    <t>Nova generacija visokoprotočnih gliko-servisa</t>
  </si>
  <si>
    <t>A679072.066</t>
  </si>
  <si>
    <t>DATACROSS – Napredne metode i tehnologije u znanosti o podatcima i kooperativnim sustavima)</t>
  </si>
  <si>
    <t>A679072.069</t>
  </si>
  <si>
    <t>Capacity Building of BLUE Economy Stakeholders to Effectively use CROWFUNDING</t>
  </si>
  <si>
    <t>A679072.070</t>
  </si>
  <si>
    <t>Provedba HKO-a na razini visokog obrazovanja - EFRI</t>
  </si>
  <si>
    <t>A679072.071</t>
  </si>
  <si>
    <t>Social and Creative - EFRI</t>
  </si>
  <si>
    <t>A679072.076</t>
  </si>
  <si>
    <t>Train to enforce — Train 2 EN4CE’</t>
  </si>
  <si>
    <t>A679072.077</t>
  </si>
  <si>
    <t>A679072.081</t>
  </si>
  <si>
    <t>ERASMUS+ COMPETING</t>
  </si>
  <si>
    <t>A679072.082</t>
  </si>
  <si>
    <t>INTERREG  PSAMIDES</t>
  </si>
  <si>
    <t>A679072.083</t>
  </si>
  <si>
    <t>OPK KONKURENTNOST I KOHEZIJA ProtectAS</t>
  </si>
  <si>
    <t>A679072.088</t>
  </si>
  <si>
    <t>BEAT - Blue enhancement action for technology transfer</t>
  </si>
  <si>
    <t>A679072.089</t>
  </si>
  <si>
    <t>YUFE (The Young Universities for the Future of Europe)</t>
  </si>
  <si>
    <t>A679072.093</t>
  </si>
  <si>
    <t>KAFKa Kroatistika, Andragogija, Filozofija i Kulturologija - usklađivanje s HKO-om</t>
  </si>
  <si>
    <t>A679072.098</t>
  </si>
  <si>
    <t>Peshes - Erazmus +</t>
  </si>
  <si>
    <t>A679072.099</t>
  </si>
  <si>
    <t>INNO HPC</t>
  </si>
  <si>
    <t>A679072.102</t>
  </si>
  <si>
    <t>Roles of miRNAs in Herpes simplex virus 1 infection“ (HSVmiR-IJ)</t>
  </si>
  <si>
    <t>A679072.103</t>
  </si>
  <si>
    <t>A679072.106</t>
  </si>
  <si>
    <t>Povećanje zapošljivosti studenata kroz unapređenje Centra za karijere i razvoj stručne prakse – CEZAR</t>
  </si>
  <si>
    <t>A679072.108</t>
  </si>
  <si>
    <t>Taec</t>
  </si>
  <si>
    <t>A679072.109</t>
  </si>
  <si>
    <t>AHEH</t>
  </si>
  <si>
    <t>A679072.110</t>
  </si>
  <si>
    <t>AThEME</t>
  </si>
  <si>
    <t>A679072.112</t>
  </si>
  <si>
    <t>HRMinHEI</t>
  </si>
  <si>
    <t>A679072.113</t>
  </si>
  <si>
    <t>ERASMUS+ ATHLETS FOOT</t>
  </si>
  <si>
    <t>A679072.114</t>
  </si>
  <si>
    <t>eTMS IRI projekt</t>
  </si>
  <si>
    <t>A679072.116</t>
  </si>
  <si>
    <t>RIVIERA 4SEASONS</t>
  </si>
  <si>
    <t>A679072.117</t>
  </si>
  <si>
    <t>FOST INNO EU</t>
  </si>
  <si>
    <t>A679072.118</t>
  </si>
  <si>
    <t>ERASMUS+ FOODBIZ</t>
  </si>
  <si>
    <t>A679072.119</t>
  </si>
  <si>
    <t>MORZ - Mreže Organizacije Ribara i Znanstvenika</t>
  </si>
  <si>
    <t>A679072.120</t>
  </si>
  <si>
    <t>Jean Monnet - centar izvrsnosti</t>
  </si>
  <si>
    <t>A679072.124</t>
  </si>
  <si>
    <t>Arts and Humanities Entrpreneurship Hubs</t>
  </si>
  <si>
    <t>A679072.125</t>
  </si>
  <si>
    <t>Erasmus +Transnational Alignment of English Competences for University Lectures” (TAEC)</t>
  </si>
  <si>
    <t>A679072.129</t>
  </si>
  <si>
    <t>Erazmus partnerske zemlje 2019/2021 - HR01-KA107-060242</t>
  </si>
  <si>
    <t>A679072.130</t>
  </si>
  <si>
    <t>Erazmus partnerske zemlje 2018/2020 - HR01-KA107-046921</t>
  </si>
  <si>
    <t>A679072.132</t>
  </si>
  <si>
    <t>Erazmus 2019/20 - HR01-KA103-060229</t>
  </si>
  <si>
    <t>A679072.133</t>
  </si>
  <si>
    <t>Erazmus 2020/21 - HR01-KA103-077087</t>
  </si>
  <si>
    <t>A679072.135</t>
  </si>
  <si>
    <t>e-škole:  Razvoj sustava digitalno zrelih škola</t>
  </si>
  <si>
    <t>A679072.143</t>
  </si>
  <si>
    <t>E-obuka o primjeni obiteljskog zakona EU-a za prekogranične parove kroz tečajeve e-učenja</t>
  </si>
  <si>
    <t>A679072.144</t>
  </si>
  <si>
    <t>EMPLOYS - razumijevanje, vrednovanje i poboljšanje dobrog upravljanja u radnim odnosima sportaša u olimpijskim sportovima u Europi</t>
  </si>
  <si>
    <t>A679072.148</t>
  </si>
  <si>
    <t>APOLD - Akademsko politehničko društvo</t>
  </si>
  <si>
    <t>A679072.149</t>
  </si>
  <si>
    <t>Flumen</t>
  </si>
  <si>
    <t>A679072.153</t>
  </si>
  <si>
    <t>ERASMUS + HIPowerEd</t>
  </si>
  <si>
    <t>A679072.183</t>
  </si>
  <si>
    <t>A679072.195</t>
  </si>
  <si>
    <t>ERASMUS + OPEN GLASS ROOM</t>
  </si>
  <si>
    <t>A679072.196</t>
  </si>
  <si>
    <t>GDHRNet - Global Digital Human Rights Network</t>
  </si>
  <si>
    <t>A679072.197</t>
  </si>
  <si>
    <t>LAW IN EVERYDAY LIFE - THE LAW PROJECT</t>
  </si>
  <si>
    <t>A679072.198</t>
  </si>
  <si>
    <t>(Horizon Europe) ATLANTIS – Improved Resilience of Critical Infrastructures Against Large Scale Transnational and Systemic Risks</t>
  </si>
  <si>
    <t>A679072.199</t>
  </si>
  <si>
    <t>EMFAF-2023-BlueCareers Next Blue Generation</t>
  </si>
  <si>
    <t>A679072.200</t>
  </si>
  <si>
    <t>– The Usage of Multipurpose Tasks in Maritime Simulation</t>
  </si>
  <si>
    <t>A679072.201</t>
  </si>
  <si>
    <t>Erasmus+ MASK - Marine Robots for Better Sea Knowledge Awareness</t>
  </si>
  <si>
    <t>A679072.202</t>
  </si>
  <si>
    <t>(Horizon Europe) ZEAS - Ferry demonstrator for the switch to safe use of sustainable climate neutral fuels in Adriatic – Zero Emission Adriatic Ships.</t>
  </si>
  <si>
    <t>A679072.203</t>
  </si>
  <si>
    <t>A679072.204</t>
  </si>
  <si>
    <t>Leveraging Individual SDG Contributions by University Staff (SDG i-Level)</t>
  </si>
  <si>
    <t>A679072.205</t>
  </si>
  <si>
    <t>A679072.206</t>
  </si>
  <si>
    <t>Erasmus+ projekt „DiToM: Diagnostic Tool in Mathematics“</t>
  </si>
  <si>
    <t>A679072.207</t>
  </si>
  <si>
    <t>INTERREG BLUE RECHARGE</t>
  </si>
  <si>
    <t>A679072.208</t>
  </si>
  <si>
    <t>ECOMONITOR</t>
  </si>
  <si>
    <t>A679072.209</t>
  </si>
  <si>
    <t>Virtual EDU - 2022-1-RO01-KA220-HED-000086331</t>
  </si>
  <si>
    <t>A679072.210</t>
  </si>
  <si>
    <t>FOCI - Future-proof Criteria for Innovative European Education</t>
  </si>
  <si>
    <t>A679072.211</t>
  </si>
  <si>
    <t>CO-PLANET - Community Placemaking Network for SE Europe</t>
  </si>
  <si>
    <t>A679072.212</t>
  </si>
  <si>
    <t>ICONIC</t>
  </si>
  <si>
    <t>A679072.213</t>
  </si>
  <si>
    <t>FASIH</t>
  </si>
  <si>
    <t>A679072.214</t>
  </si>
  <si>
    <t>NAHV - North Adriatic Hydrogen Valley</t>
  </si>
  <si>
    <t>A679072.215</t>
  </si>
  <si>
    <t>space - Supporting Professionals and Academics for Community Engagement in Higher Education</t>
  </si>
  <si>
    <t>A679072.216</t>
  </si>
  <si>
    <t>Erasmus projekt 2023-1-HR01-KA131-HED-000113440</t>
  </si>
  <si>
    <t>A679072.217</t>
  </si>
  <si>
    <t>"Erasmus+KA220-VET - Cooperation partnerships in vocationaleducation and training"</t>
  </si>
  <si>
    <t>A679072.218</t>
  </si>
  <si>
    <t>FASIH -Future Art and Science Industrial Heritage</t>
  </si>
  <si>
    <t>A679072.219</t>
  </si>
  <si>
    <t>GREENCODE - Building an Eco-Friendly Future  with Robots</t>
  </si>
  <si>
    <t>A679072.220</t>
  </si>
  <si>
    <t>Eduskills+SEL</t>
  </si>
  <si>
    <t>A679072.221</t>
  </si>
  <si>
    <t>Mental health Ambassadors in VET</t>
  </si>
  <si>
    <t>A679073.001</t>
  </si>
  <si>
    <t>ERASMUS+projekt organizacije studijskog boravka, stručnog osposobljavanja i mobilnosti studenata i zaposlenika Sveučilišta u Dubrovniku</t>
  </si>
  <si>
    <t>A679073.002</t>
  </si>
  <si>
    <t>ERASMUS+ Mobilnost studenata i osoblja unutar programskih zemalja-KA103</t>
  </si>
  <si>
    <t>A679073.007</t>
  </si>
  <si>
    <t>IDEA - digitalno poduzetništvo</t>
  </si>
  <si>
    <t>A679073.008</t>
  </si>
  <si>
    <t>EXCHANGE - Istraživanje prekogranične vodene biološke raznolikosti</t>
  </si>
  <si>
    <t>A679073.011</t>
  </si>
  <si>
    <t>DigIT - izrada standarda zanimanja i standarda kvalifikacija u djelatnostima računarstva</t>
  </si>
  <si>
    <t>A679073.016</t>
  </si>
  <si>
    <t>DATACROSS- napredne metode i tehnologije u znanosti o podatcima i kooperativnim sustavima</t>
  </si>
  <si>
    <t>A679073.017</t>
  </si>
  <si>
    <t>HKO-ELE- primjena HKO za sveučilišne studijske programe u području elektrotehnike</t>
  </si>
  <si>
    <t>A679073.018</t>
  </si>
  <si>
    <t>Izvrsnost i učinkovitost u visokom obrazovanju u polju ekonomije E4</t>
  </si>
  <si>
    <t>A679073.019</t>
  </si>
  <si>
    <t>Agrobioraznolikost- osnova za prilagodbu i ublažavanje posljedica klimatskih promjena u poljoprivredi</t>
  </si>
  <si>
    <t>A679073.020</t>
  </si>
  <si>
    <t>SeaClear</t>
  </si>
  <si>
    <t>A679073.021</t>
  </si>
  <si>
    <t>EUCNC2020</t>
  </si>
  <si>
    <t>A679073.022</t>
  </si>
  <si>
    <t>CERGE</t>
  </si>
  <si>
    <t>A679073.023</t>
  </si>
  <si>
    <t>ESSENCE - usavršavanje vještina za njegovanje konkurentnosti i zapošljavanja</t>
  </si>
  <si>
    <t>A679073.034</t>
  </si>
  <si>
    <t>2023-1-HR01-KA131-HED-000122003</t>
  </si>
  <si>
    <t>A679073.035</t>
  </si>
  <si>
    <t>2023-1-HR01-KA171-HED-000136027</t>
  </si>
  <si>
    <t>A679073.036</t>
  </si>
  <si>
    <t>AFISHE-Development of Aquaculture and Fisheries Education for Green Deal in Armenia and Ukraine: from education to ecology.</t>
  </si>
  <si>
    <t>A679073.037</t>
  </si>
  <si>
    <t>PLAY2GREEN:Serious Gaming for Universal Access to Green Education</t>
  </si>
  <si>
    <t>A679073.038</t>
  </si>
  <si>
    <t>SEACLEAR 2.0</t>
  </si>
  <si>
    <t>A679073.039</t>
  </si>
  <si>
    <t>Adriatic Digital Media Observatory (ADMO)</t>
  </si>
  <si>
    <t>A679073.040</t>
  </si>
  <si>
    <t>Uspostava Centra za provjeru informacija i građansku otpornost DU-CHECK</t>
  </si>
  <si>
    <t>A679074.001</t>
  </si>
  <si>
    <t>INTERREG MELAdetect projekt prekogranične suradnje u liječenju različitih vrsta melanoma</t>
  </si>
  <si>
    <t>A679074.002</t>
  </si>
  <si>
    <t>INTERREG STRONGER projekt osnivanja prekograničnog klastera i e-platforme iz područja prerađivačke industrije ljekovitog i začinskog bilja</t>
  </si>
  <si>
    <t>A679074.003</t>
  </si>
  <si>
    <t>INTERREG APPRODI projekt izrade strateškog plana za poticanje ekoturizma kroz istraživanja o povijesnim utjecajima pomorskog prometa</t>
  </si>
  <si>
    <t>A679074.004</t>
  </si>
  <si>
    <t>Zadar Baštini projekt stvaranja kulturno-turističkog proizvoda grada Zadra s ciljem povećanja turističke posjećenosti</t>
  </si>
  <si>
    <t>A679074.005</t>
  </si>
  <si>
    <t>MADE IN-LAND projekt očuvanja prirodnih i kulturnih resursa u unutrašnjosti Italije i Hrvatske</t>
  </si>
  <si>
    <t>A679074.006</t>
  </si>
  <si>
    <t>INTERREG DISCOVER projekt pozicioniranja slabije poznatih mjesta Italije i  Hrvatske na turističku kartu ponude</t>
  </si>
  <si>
    <t>A679074.007</t>
  </si>
  <si>
    <t>INTERREG REPLICATE projekt revitalizacije zabačenih područja i izgubljene baštine</t>
  </si>
  <si>
    <t>A679074.008</t>
  </si>
  <si>
    <t>INTERREG GUTTA projekt pilot akcije pronalaska eko-rute s naglaskom na zaštitu okoliša</t>
  </si>
  <si>
    <t>A679074.009</t>
  </si>
  <si>
    <t>INTERREG AADRIREEF -Inovativno iskorištavanje jadranskih grebena radi jačanja plave ekonomije</t>
  </si>
  <si>
    <t>A679074.010</t>
  </si>
  <si>
    <t>ERASMUS + LA GUIDE</t>
  </si>
  <si>
    <t>A679074.012</t>
  </si>
  <si>
    <t>SAN -Pametna poljoprivredna mreža</t>
  </si>
  <si>
    <t>A679074.014</t>
  </si>
  <si>
    <t>OPERAS- P H2020-INFRADEV-2018-2020</t>
  </si>
  <si>
    <t>A679074.021</t>
  </si>
  <si>
    <t>2CODE Intrr.  CBC Hrvatska -BIH i  - Crna gora</t>
  </si>
  <si>
    <t>A679074.036</t>
  </si>
  <si>
    <t>EU-CONEXUS RFS</t>
  </si>
  <si>
    <t>A679074.037</t>
  </si>
  <si>
    <t>IDEA-net</t>
  </si>
  <si>
    <t>A679074.038</t>
  </si>
  <si>
    <t>BREATH</t>
  </si>
  <si>
    <t>A679074.039</t>
  </si>
  <si>
    <t>2023-1-HR01-KA220-HED-000164970</t>
  </si>
  <si>
    <t>A679075.001</t>
  </si>
  <si>
    <t>INTERREG DA SPACE projekt interdisciplinarne i međunarodne suradnja povezivanja akademskog, gospodarskog, istraživačkog i javnog sektora</t>
  </si>
  <si>
    <t>A679075.002</t>
  </si>
  <si>
    <t>INTERREG RE-WIND projekt prekogranične suradnje Italije i Hrvatske kroz neiskorišteni potencijal prirodne i kulturne baštine</t>
  </si>
  <si>
    <t>A679075.003</t>
  </si>
  <si>
    <t>INTERREG ADRIATIC ATLAS projekt prekogranične suradnje Italije i Hrvatske kroz neiskorišteni potencijal prirodne i kulturne baštine i poticanje pokretanja ICT tvrtki</t>
  </si>
  <si>
    <t>A679075.004</t>
  </si>
  <si>
    <t>INTERREG ALTEROUTES projekt krajobraznog upravljanja s ciljem smanjenja pritiska masovnog turizma na dragocjenu povijesnu baštinu</t>
  </si>
  <si>
    <t>A679075.005</t>
  </si>
  <si>
    <t>INTERREG RIVERS projekt poticanja kulturne industrije Italije i Hrvatske kroz praćenje podrijetla krajolika rijeka i njihovih ušća duž jadranske obale</t>
  </si>
  <si>
    <t>A679075.006</t>
  </si>
  <si>
    <t>INTERREG ARTHUR projekt praćenja i mjerenja kapaciteta noćenja u turističkim destinacijama radi usmjeravanja na manje opterećena turistička područja</t>
  </si>
  <si>
    <t>A679075.007</t>
  </si>
  <si>
    <t>ERASMUS KA103 Mobilnost studenata i osoblja Sveučilišta u Puli</t>
  </si>
  <si>
    <t>A679075.008</t>
  </si>
  <si>
    <t>ERASMUS KA107 Odlazne i dolazne mobilnosti studenata i osoblja Sveučilišta u Puli</t>
  </si>
  <si>
    <t>A679075.009</t>
  </si>
  <si>
    <t>ERASMUS+ KA2 - razvoj kapaciteta WILLIAM</t>
  </si>
  <si>
    <t>A679075.010</t>
  </si>
  <si>
    <t>ERASMUS KA2 - DYNAMIC</t>
  </si>
  <si>
    <t>A679075.011</t>
  </si>
  <si>
    <t>ERASMUS + KA103 Broj: 2020-1-HR01-KA103-077157 - Mobilnost studenata i osoblja Sveučilišta u Puli</t>
  </si>
  <si>
    <t>A679075.012</t>
  </si>
  <si>
    <t>ERASMUS + KA107 Broj: 2020-1-HR01-KA107-077587 - Odlazne i dolazne mobilnosti studenata i osoblja Sveučilišta u Puli</t>
  </si>
  <si>
    <t>A679075.013</t>
  </si>
  <si>
    <t>ERASMUS + KA202 broj: 2019-1-HR01-KA202-061006 - strukovno obrazovanje i osposobljavanje</t>
  </si>
  <si>
    <t>A679075.014</t>
  </si>
  <si>
    <t>Projekt "IN DIV EU"</t>
  </si>
  <si>
    <t>A679075.015</t>
  </si>
  <si>
    <t>HKO FET</t>
  </si>
  <si>
    <t>A679075.016</t>
  </si>
  <si>
    <t>Partnerstvo između znanstvenika I ribara</t>
  </si>
  <si>
    <t>A679075.017</t>
  </si>
  <si>
    <t>EU projekt - DA SPACE</t>
  </si>
  <si>
    <t>A679075.018</t>
  </si>
  <si>
    <t>Projekt IN DIV E</t>
  </si>
  <si>
    <t>A679075.019</t>
  </si>
  <si>
    <t>A679075.020</t>
  </si>
  <si>
    <t>A679075.021</t>
  </si>
  <si>
    <t>EU projekt  DA SPACE</t>
  </si>
  <si>
    <t>A679075.022</t>
  </si>
  <si>
    <t>HKO-izvrsnost i učinkovitost na razini visokog obrazovanja</t>
  </si>
  <si>
    <t>A679075.036</t>
  </si>
  <si>
    <t>2023-1-HR01-KA131-HED-000126399</t>
  </si>
  <si>
    <t>A679075.037</t>
  </si>
  <si>
    <t>PROJEKT AQUAMON</t>
  </si>
  <si>
    <t>A679075.038</t>
  </si>
  <si>
    <t>PROJEKT DMC KLASTER</t>
  </si>
  <si>
    <t>A679075.039</t>
  </si>
  <si>
    <t>PROJEKT CARDEA</t>
  </si>
  <si>
    <t>A679076.002</t>
  </si>
  <si>
    <t>ERASMUS+ KA103 Mobilnost studenata i osoblja Veleučilišta u Vukovaru</t>
  </si>
  <si>
    <t>A679076.006</t>
  </si>
  <si>
    <t>Milk-ed</t>
  </si>
  <si>
    <t>A679076.008</t>
  </si>
  <si>
    <t>Odčepljivanje ruralnog naslijeđa: autohtona proizvodnja fermentiranih pića za lokalnu kulturnu i okolišnu održivost, 2018-1-0682</t>
  </si>
  <si>
    <t>A679076.010</t>
  </si>
  <si>
    <t>A679076.014</t>
  </si>
  <si>
    <t>Measures</t>
  </si>
  <si>
    <t>A679076.015</t>
  </si>
  <si>
    <t>Izgradnja studentskog doma u Požegi</t>
  </si>
  <si>
    <t>A679076.016</t>
  </si>
  <si>
    <t>A679076.018</t>
  </si>
  <si>
    <t>Internacionalizacija stručnog diplomskog spec.studija Informacijska sigurnost i digitalna forenzika TVZ-a</t>
  </si>
  <si>
    <t>A679076.019</t>
  </si>
  <si>
    <t>PROJEKT CODEIN 2020-1-HR01-KA226-HE094713</t>
  </si>
  <si>
    <t>A679076.020</t>
  </si>
  <si>
    <t>PROJEKT KA107-077451 (2020-2022) ( ERASMUS+)</t>
  </si>
  <si>
    <t>A679076.021</t>
  </si>
  <si>
    <t>PROJEKT KA103-077131 (2020-2022) ( ERASMUS+)</t>
  </si>
  <si>
    <t>A679076.022</t>
  </si>
  <si>
    <t>INTERREG ITALY-CROATIA RECOLOR</t>
  </si>
  <si>
    <t>A679076.023</t>
  </si>
  <si>
    <t>PROJEKT KA103-060319 (2019-2020) ( ERASMUS+)</t>
  </si>
  <si>
    <t>A679076.024</t>
  </si>
  <si>
    <t>Rekonstrukcija zgrade oružane za centar kompetencija</t>
  </si>
  <si>
    <t>A679076.026</t>
  </si>
  <si>
    <t>ERASMUS+ KA2 - Digital Education in Nursing</t>
  </si>
  <si>
    <t>A679076.043</t>
  </si>
  <si>
    <t>Mjera 1.1.2. APPRRR</t>
  </si>
  <si>
    <t>A679076.044</t>
  </si>
  <si>
    <t>SIMBA- Simulation based learining</t>
  </si>
  <si>
    <t>A679076.045</t>
  </si>
  <si>
    <t>REGIONALNI ZNANSTVENI CENTAR LORI</t>
  </si>
  <si>
    <t>A679076.046</t>
  </si>
  <si>
    <t>Vraćanje dijela objekta "Oružane" u stanje prije potresa</t>
  </si>
  <si>
    <t>A679076.047</t>
  </si>
  <si>
    <t>AgriNext - Inkubator poljoprivredne i ruralne izvrsnosti i platforma za razmjenu kompetencija</t>
  </si>
  <si>
    <t>A679076.048</t>
  </si>
  <si>
    <t>SMARTER</t>
  </si>
  <si>
    <t>A679076.049</t>
  </si>
  <si>
    <t>Seed2STEM: Planting the Future of Education</t>
  </si>
  <si>
    <t>A679076.050</t>
  </si>
  <si>
    <t>A679076.051</t>
  </si>
  <si>
    <t>Alati za iskustveno učenje za stjecanje kompetencija SMART opskrbnog lanca - SMARTER</t>
  </si>
  <si>
    <t>A679076.052</t>
  </si>
  <si>
    <t>A679077.003</t>
  </si>
  <si>
    <t>INTERREG MEDITERAN projekt unaprjeđenja turističkog znanja za oblikovanje i vođenje održivog turizma</t>
  </si>
  <si>
    <t>A679077.005</t>
  </si>
  <si>
    <t>WIRE 2020 Inovacije ekosustava i razvoj regija Europe</t>
  </si>
  <si>
    <t>A679077.008</t>
  </si>
  <si>
    <t>SAVE Sport Against Violence and Exclusion - Sportom protiv nasilja i isključenosti</t>
  </si>
  <si>
    <t>A679077.009</t>
  </si>
  <si>
    <t>ESA Program sportskih aktivnosti za djecu s tipičnim razvojem i potrebama</t>
  </si>
  <si>
    <t>A679077.010</t>
  </si>
  <si>
    <t>ENTIRE Mapiranje normativnog okvira za etiku provođenja istraživanja</t>
  </si>
  <si>
    <t>A679077.011</t>
  </si>
  <si>
    <t>VIR2UE Etika utemeljena na istraživačkoj čestitosti</t>
  </si>
  <si>
    <t>A679077.012</t>
  </si>
  <si>
    <t>SOPs4RI Europski kodeks ponašanja za istraživačku čestitost</t>
  </si>
  <si>
    <t>A679077.013</t>
  </si>
  <si>
    <t>INTERREG IPA CBC HR-BA-ME Unaprjeđenje dijagnostičkih i terapijskih usluga medicine spavanja u prekograničnom području južne Hrvatske i zapadne Bosne i Hercegovine</t>
  </si>
  <si>
    <t>A679077.018</t>
  </si>
  <si>
    <t>ERASMUS+ EUNIT Internacionalizacija visokoobrazovnih institucija u zemljama regije južnog Mediterana</t>
  </si>
  <si>
    <t>A679077.019</t>
  </si>
  <si>
    <t>ERASMUS+ BESTSDI Izrada kurikula na temu infrastrukture prostornih podataka u zemljama Zapadnog Balkana</t>
  </si>
  <si>
    <t>A679077.020</t>
  </si>
  <si>
    <t>ERASMUS+ InCounselling50+ Razvoj holističkog i znanstveno utemeljenog koncepta za inovativno savjetovanje i usmjeravanje kroz karijeru</t>
  </si>
  <si>
    <t>A679077.021</t>
  </si>
  <si>
    <t>ERASMUS+ FINAC Razvoj novih postdiplomskih studija u Republici Srbiji i Albaniji iz financijskog upravljanja, računovodstva i kontrolinga</t>
  </si>
  <si>
    <t>A679077.023</t>
  </si>
  <si>
    <t>ERASMUS+ FOODQA Poticanje suradnje akademije i industrije u sigurnosti i kvaliteti hrane</t>
  </si>
  <si>
    <t>A679077.024</t>
  </si>
  <si>
    <t>ERASMUS+ CABUFAL Izgradnja kapaciteta Pravnog fakulteta Crne Gore u procesu pristupanja EU</t>
  </si>
  <si>
    <t>A679077.025</t>
  </si>
  <si>
    <t>ERASMUS+ MEMUD MA studij u području urbanog dizajna za područje centralne i jugoistočne Europe</t>
  </si>
  <si>
    <t>A679077.026</t>
  </si>
  <si>
    <t>EUROPEAID: INTERCAP projekt mijenjanja javne percepcije o migracijama, sigurnosti i održivom razvoju u međuzavisnom svijetu</t>
  </si>
  <si>
    <t>A679077.028</t>
  </si>
  <si>
    <t>ERASMUS+ dodjela bespovratnih sredstava studiranja i prakse kod mobilnosti nastavnog i nenastavnog osoblja Sveučilišta u Splitu</t>
  </si>
  <si>
    <t>A679077.030</t>
  </si>
  <si>
    <t>A679077.031</t>
  </si>
  <si>
    <t>A679077.032</t>
  </si>
  <si>
    <t>A679077.034</t>
  </si>
  <si>
    <t>ERASMUS KA107 Odlazne i dolazne mobilnosti studenata i osoblja Sveučilišta u Splitu</t>
  </si>
  <si>
    <t>A679077.036</t>
  </si>
  <si>
    <t>A679077.037</t>
  </si>
  <si>
    <t>INTERREG-NET4mPLASTIC- Nove tehnologije za detekciju i analizu marko i mirkoplastike u Jadranskom bazenu</t>
  </si>
  <si>
    <t>A679077.038</t>
  </si>
  <si>
    <t>INTERREG PMO-GATE - sprječavanje, upravljanje i prevladavanje rizika od prirodnih katastrofa radi ublažavanja njihova utjecaja na gospodarstvo i društvo</t>
  </si>
  <si>
    <t>A679077.042</t>
  </si>
  <si>
    <t>INTERREG AdSWiM - Upravljano korištenje pročišćenih komunalnih otpadnih voda radi kvalitete Jadranskog mora</t>
  </si>
  <si>
    <t>A679077.046</t>
  </si>
  <si>
    <t>INTERREG MED ARISTOIL</t>
  </si>
  <si>
    <t>A679077.048</t>
  </si>
  <si>
    <t>INTERREG  WATERCARE</t>
  </si>
  <si>
    <t>A679077.049</t>
  </si>
  <si>
    <t>IP-ojačani, suzbijanje štetočina i izvan sezone IPM usmjeren protiv novih i novih voćnih muha</t>
  </si>
  <si>
    <t>A679077.053</t>
  </si>
  <si>
    <t>RMPPI - HR-BA-ME262- Održiva prekogranična inicijativa za obnovljive mikroelektrane</t>
  </si>
  <si>
    <t>A679077.054</t>
  </si>
  <si>
    <t>A679077.056</t>
  </si>
  <si>
    <t>Primjena HKO za sveučilišne studijske programe u području elektrotehnike</t>
  </si>
  <si>
    <t>A679077.058</t>
  </si>
  <si>
    <t>FizKO - Razvoj studija fizike uz primjernu HKO</t>
  </si>
  <si>
    <t>A679077.059</t>
  </si>
  <si>
    <t>Razvoj tehnologije za procjenu autopurifikacijskih sposobnosti priobalnih voda</t>
  </si>
  <si>
    <t>A679077.063</t>
  </si>
  <si>
    <t>ERASMUS+ KA104 Obrazovanje odraslih</t>
  </si>
  <si>
    <t>A679077.064</t>
  </si>
  <si>
    <t>Provedba HKO u stručnim studijima računarstva</t>
  </si>
  <si>
    <t>A679077.065</t>
  </si>
  <si>
    <t>ASPEMS - Aktivni sustav za pohranu električne energije i stabilizaciju elektroenergetske mreže</t>
  </si>
  <si>
    <t>A679077.066</t>
  </si>
  <si>
    <t>ISPIS – Razvoj funkcionalnog prototipa sustava za potrage i spašavanja ljudi pomoću bespilotnih letjelica</t>
  </si>
  <si>
    <t>A679077.085</t>
  </si>
  <si>
    <t>WRECKS4ALL: jačanje i diverzifikacija turističke ponude na Jadranu</t>
  </si>
  <si>
    <t>A679077.087</t>
  </si>
  <si>
    <t>Usluge podrške poslovanju i inovacijama u Hrvatskoj - upravljanje ključnim računima - SSBI-CRO-KAM5</t>
  </si>
  <si>
    <t>A679077.088</t>
  </si>
  <si>
    <t>Ispitni sloj sljedeće generacije za nadogradnju mikrofluidnih uređaja na bazi nano omogućenih površina i membrana</t>
  </si>
  <si>
    <t>A679077.097</t>
  </si>
  <si>
    <t>Metode u istraživanju istraživanja MiRoR</t>
  </si>
  <si>
    <t>A679077.100</t>
  </si>
  <si>
    <t>SAPPHIRE - Projekt „System Automation of PEMFCs with Prognostics and Health management for Improved Reliability and Economy“</t>
  </si>
  <si>
    <t>A679077.101</t>
  </si>
  <si>
    <t>AUTORE - Automotive derivative energy system</t>
  </si>
  <si>
    <t>A679077.102</t>
  </si>
  <si>
    <t>REFUNDACIJE DJELATNICIMA KOJI SUDJELUJU NA EU PROJEKTIMA</t>
  </si>
  <si>
    <t>A679077.103</t>
  </si>
  <si>
    <t>Erasmus+ mobilnost nastavnog i nenastavnog osblja u natječajnoj godini 2019</t>
  </si>
  <si>
    <t>A679077.104</t>
  </si>
  <si>
    <t>EPISECC</t>
  </si>
  <si>
    <t>A679077.105</t>
  </si>
  <si>
    <t>COST - NEW FRONTIERS OF PEER REVIEW</t>
  </si>
  <si>
    <t>A679077.106</t>
  </si>
  <si>
    <t>MLE - EUROPSKA KOMISIJA - GOVERMENTAL EXPERTS</t>
  </si>
  <si>
    <t>A679077.108</t>
  </si>
  <si>
    <t>Projekt Potential for Using SIT, Mating Disruption and Other IPM Tools to Eradicate Box Tree Moth Incursions in the U.S.</t>
  </si>
  <si>
    <t>A679077.110</t>
  </si>
  <si>
    <t>Erasmus Mundus SUNBEAM -  Structured UNiversity mobility between the Balkans and Europe for the Adriatic-ionian Macro-region</t>
  </si>
  <si>
    <t>A679077.112</t>
  </si>
  <si>
    <t>SI4CARE-  Socijalne inovacije za integriranu zdravstvenu njegu starijeg stanovništva u ADRION regijama</t>
  </si>
  <si>
    <t>A679077.118</t>
  </si>
  <si>
    <t>FAIR - automatsko institucionalno priznavanje</t>
  </si>
  <si>
    <t>A679077.126</t>
  </si>
  <si>
    <t>MiRoR - metode istraživanja o istraživanju</t>
  </si>
  <si>
    <t>A679077.129</t>
  </si>
  <si>
    <t>ZCIPM - Znanstveni centar izvrsnosti za personaliziranu medicinu</t>
  </si>
  <si>
    <t>A679077.130</t>
  </si>
  <si>
    <t>CEKOM - centar kompetencija u molekularnoj dijagnostici</t>
  </si>
  <si>
    <t>A679077.131</t>
  </si>
  <si>
    <t>SI4CARE - Socijalna inovacija za sveobuhvatnu zdravstvenu zaštitu starije populacije u regiji</t>
  </si>
  <si>
    <t>A679077.132</t>
  </si>
  <si>
    <t>MADE - Mobile Access Dental Clinic</t>
  </si>
  <si>
    <t>A679077.133</t>
  </si>
  <si>
    <t>A679077.134</t>
  </si>
  <si>
    <t>KOSIR OBO - primjenjivost novih tehnologija za oporabu biljnog otpada</t>
  </si>
  <si>
    <t>A679077.135</t>
  </si>
  <si>
    <t>Unaprjeđenje kvalitete studiranja na pravnim fakultetima u RH</t>
  </si>
  <si>
    <t>A679077.137</t>
  </si>
  <si>
    <t>Forenzička identifikacija ljudskih ostataka analizom MSCT snimaka CTforID</t>
  </si>
  <si>
    <t>A679077.138</t>
  </si>
  <si>
    <t>A679077.158</t>
  </si>
  <si>
    <t>Erasmus+ mobilnost KA171 2023</t>
  </si>
  <si>
    <t>A679077.159</t>
  </si>
  <si>
    <t>MiRoR</t>
  </si>
  <si>
    <t>A679077.160</t>
  </si>
  <si>
    <t>AI4HEALTH.Cro</t>
  </si>
  <si>
    <t>A679077.161</t>
  </si>
  <si>
    <t>Fact Check</t>
  </si>
  <si>
    <t>A679077.162</t>
  </si>
  <si>
    <t>CURE4Aqua</t>
  </si>
  <si>
    <t>A679077.163</t>
  </si>
  <si>
    <t>IRISE</t>
  </si>
  <si>
    <t>A679077.164</t>
  </si>
  <si>
    <t>CroRIN</t>
  </si>
  <si>
    <t>A679077.165</t>
  </si>
  <si>
    <t>RaSTEMo</t>
  </si>
  <si>
    <t>A679077.166</t>
  </si>
  <si>
    <t>Roche</t>
  </si>
  <si>
    <t>A679077.167</t>
  </si>
  <si>
    <t>SEAEU 2.0</t>
  </si>
  <si>
    <t>A679077.168</t>
  </si>
  <si>
    <t>Erasmus + KA171 2023</t>
  </si>
  <si>
    <t>A679077.169</t>
  </si>
  <si>
    <t>ERASMUS+ SURF</t>
  </si>
  <si>
    <t>A679077.170</t>
  </si>
  <si>
    <t>NAHV - Dolina vodika Sjeverni Jadran</t>
  </si>
  <si>
    <t>A679077.171</t>
  </si>
  <si>
    <t>A679077.172</t>
  </si>
  <si>
    <t>Uz zdrav životni stil raSTEMo</t>
  </si>
  <si>
    <t>A679077.173</t>
  </si>
  <si>
    <t>Primjena HKO za sveučilišne studijske programe u području elektrotehnike -</t>
  </si>
  <si>
    <t>A679077.174</t>
  </si>
  <si>
    <t>National Competence Centres in the framework of EuroHPC Phase 2 – EuroCC 2</t>
  </si>
  <si>
    <t>A679077.175</t>
  </si>
  <si>
    <t>Provjera točnosti informacija u području energije i računarstva</t>
  </si>
  <si>
    <t>A679077.176</t>
  </si>
  <si>
    <t>RESCOP-Monitoring morskih ekosustava korištenjem daljinske detekcije</t>
  </si>
  <si>
    <t>A679077.177</t>
  </si>
  <si>
    <t>PMO GATE</t>
  </si>
  <si>
    <t>A679077.178</t>
  </si>
  <si>
    <t>Capacity2Transform</t>
  </si>
  <si>
    <t>A679077.179</t>
  </si>
  <si>
    <t>Obzor Europa - ERA SHUTTLE</t>
  </si>
  <si>
    <t>A679077.180</t>
  </si>
  <si>
    <t>Life - EU Sharks</t>
  </si>
  <si>
    <t>A679077.181</t>
  </si>
  <si>
    <t>Obzor Europa - ERA FABRIC</t>
  </si>
  <si>
    <t>A679077.182</t>
  </si>
  <si>
    <t>INNOSOL4MED</t>
  </si>
  <si>
    <t>A679077.183</t>
  </si>
  <si>
    <t>VALMEDALM</t>
  </si>
  <si>
    <t>A679077.184</t>
  </si>
  <si>
    <t>SEA FENNEL4MED</t>
  </si>
  <si>
    <t>A679077.185</t>
  </si>
  <si>
    <t>Innovation Norway - OTIMEDT</t>
  </si>
  <si>
    <t>A679077.186</t>
  </si>
  <si>
    <t>HRZZ - CTforID</t>
  </si>
  <si>
    <t>A679077.187</t>
  </si>
  <si>
    <t>Erasmus+KA2 2023</t>
  </si>
  <si>
    <t>A679078.001</t>
  </si>
  <si>
    <t>CoSMass Projekt proučavanja razvoja rasta zvjezdane mase središnjih supermasivnih crnih rupa kroz kozmičko vrijeme</t>
  </si>
  <si>
    <t>A679078.002</t>
  </si>
  <si>
    <t>AeRoTwin - Twinning koordinacijska akcija za širenje izvrsnosti i sudjelovanja u zračnoj robotici</t>
  </si>
  <si>
    <t>A679078.003</t>
  </si>
  <si>
    <t>ENDORSE Efikasno brusenje  robotskim sustavom potpomognuto HORSE okruženjem</t>
  </si>
  <si>
    <t>A679078.004</t>
  </si>
  <si>
    <t>Ostvarivanje sljedivosti za mjerenje kakvoće električne energije</t>
  </si>
  <si>
    <t>A679078.005</t>
  </si>
  <si>
    <t>ADRIATIC  Unaprjeđenje sposobnosti interakcije ronilac-robot</t>
  </si>
  <si>
    <t>A679078.006</t>
  </si>
  <si>
    <t>Napredni ručni detektori metala s mogućnošću diskriminacije oblika mete za uporabu u humanitarnom razminiranju</t>
  </si>
  <si>
    <t>A679078.007</t>
  </si>
  <si>
    <t>PRE-EST Pripremanje plana izgradnje velikog europskog solarnog teleskopa</t>
  </si>
  <si>
    <t>A679078.008</t>
  </si>
  <si>
    <t>SOLARNET</t>
  </si>
  <si>
    <t>A679078.009</t>
  </si>
  <si>
    <t>DESTination RAIL - FACT (Find, Analyse, Classify, Treat) alat za upravljanje željezničkom infrastrukturom</t>
  </si>
  <si>
    <t>A679078.010</t>
  </si>
  <si>
    <t>H2020  SAFE 10-T Razvoj sigurnosnog okvira za transportnu infrastrukturu</t>
  </si>
  <si>
    <t>A679078.011</t>
  </si>
  <si>
    <t>Regional Center Adria Umrežavanje dionika sektora mineralnih neenergetskih sirovina</t>
  </si>
  <si>
    <t>A679078.012</t>
  </si>
  <si>
    <t>HORIZON 2020 BBI - Razvijanje funkcionalnih molekula za biološke premaze</t>
  </si>
  <si>
    <t>A679078.013</t>
  </si>
  <si>
    <t>FITNESS Platforma za e-učenje svih aspekata pakiranja hrane</t>
  </si>
  <si>
    <t>A679078.017</t>
  </si>
  <si>
    <t>IRI IDG - Razvoj inovativne platforme za digitalnu transformaciju poduzeća</t>
  </si>
  <si>
    <t>A679078.018</t>
  </si>
  <si>
    <t>IRI HYPER - Razvoj inovativne platforme za digitalnu transformaciju poduzeća</t>
  </si>
  <si>
    <t>A679078.019</t>
  </si>
  <si>
    <t>DIGITRANS - digitalna transformacija dunavske regije</t>
  </si>
  <si>
    <t>A679078.020</t>
  </si>
  <si>
    <t>ABCitiEs Razvoj novih vrsta poduzetničkih zajednica koje stvaraju atraktivnije lokalno poslovno okruženje</t>
  </si>
  <si>
    <t>A679078.022</t>
  </si>
  <si>
    <t>Obzor 2020  CEF - Poticanje istraživanja Connecting Europe Facilites i Norveške zaklade za znanost</t>
  </si>
  <si>
    <t>A679078.025</t>
  </si>
  <si>
    <t>MANGO Ekstremna učinkovitost korištenih resursa u budućim računalima visokih performansi</t>
  </si>
  <si>
    <t>A679078.026</t>
  </si>
  <si>
    <t>CROSS BOrder Prekogranično upravljanje obnovljivim izvorima energije i skladišnim jedinicama</t>
  </si>
  <si>
    <t>A679078.027</t>
  </si>
  <si>
    <t>OBZOR2020 MEET Kapitaliziranje iskorištavanja naprednih geotermalnih sustava i potencijala</t>
  </si>
  <si>
    <t>A679078.028</t>
  </si>
  <si>
    <t>MicroGRId Rješenja za sudjelovanje mikromreža na tržištu električne energije</t>
  </si>
  <si>
    <t>A679078.029</t>
  </si>
  <si>
    <t>RoboCom ++ Promišljati robotiku za robota Suradnik budućnosti</t>
  </si>
  <si>
    <t>A679078.030</t>
  </si>
  <si>
    <t>TEchnology TRAnsfer putem višenacionalnih aplikacija eXperiments</t>
  </si>
  <si>
    <t>A679078.031</t>
  </si>
  <si>
    <t>Immersive Visual Technologies (IVT) Vizualne tehnologije za sigurnosne aplikacije</t>
  </si>
  <si>
    <t>A679078.032</t>
  </si>
  <si>
    <t>subCULTron Učenje, samoregulacija i samoodrživost podvodnog društva/kulture robota u okruženju s visokim učinkom</t>
  </si>
  <si>
    <t>A679078.033</t>
  </si>
  <si>
    <t>AWAKE Sušilice ultra malih napajanja za autonomne mreže robotskih senzora u moru / podmorju</t>
  </si>
  <si>
    <t>A679078.034</t>
  </si>
  <si>
    <t>OBZOR 2020 PentaHelix Inovativna metoda u provedbi održivog razvoja i klime</t>
  </si>
  <si>
    <t>A679078.035</t>
  </si>
  <si>
    <t>OBZOR 2020 PROSEU  PROSumers FOR THE Energy Union: integriranje aktivnog sudjelovanja građana u tranziciju energije</t>
  </si>
  <si>
    <t>A679078.036</t>
  </si>
  <si>
    <t>OBZOR 2020 UPGRADE DH Unaprjeđenje performansi daljinskog grijanja u Europi</t>
  </si>
  <si>
    <t>A679078.037</t>
  </si>
  <si>
    <t>GoSAFE RAIL Globalni okvir upravljanja sigurnošću za željeznice</t>
  </si>
  <si>
    <t>A679078.039</t>
  </si>
  <si>
    <t>InvestRM Multifaktorski model za ulaganja u sektor sirovina</t>
  </si>
  <si>
    <t>A679078.040</t>
  </si>
  <si>
    <t>rESEErve Mineralni potencijal istočne i jugoistočne Europe (ESEE produčje)</t>
  </si>
  <si>
    <t>A679078.043</t>
  </si>
  <si>
    <t>ENOS Omogućavanje dekarbonizacije energetskih djelatnosti na bazi fosilnih goriva i energetski intenzivne industrije</t>
  </si>
  <si>
    <t>A679078.045</t>
  </si>
  <si>
    <t>CRISS Demonstracija skalabilne i ekonomične infrastrukture za digitalno učenje temeljeno na oblaku</t>
  </si>
  <si>
    <t>A679078.046</t>
  </si>
  <si>
    <t>ERASMUS+ MERIA Matematičko obrazovanje - relevantno, zanimljivo i primjenjivo</t>
  </si>
  <si>
    <t>A679078.047</t>
  </si>
  <si>
    <t>ERASMUS+ Jean Monnet Network, Navigating the storm: Izazovi malih država u Europi</t>
  </si>
  <si>
    <t>A679078.048</t>
  </si>
  <si>
    <t>ERASMUS+  Razvijanje pismenosti i usvajanje jezika obrazovanja kod djece u nepovoljnom položaju (manjine, migranti i ostale skupine)</t>
  </si>
  <si>
    <t>A679078.049</t>
  </si>
  <si>
    <t>H2020 Uspostava Living Labs (životni laboratoriji) u urbanim područjima koja se suočavaju s izazovom postindustrijske regeneracije</t>
  </si>
  <si>
    <t>A679078.050</t>
  </si>
  <si>
    <t>H2020 DOIT Poduzetničke vještine mladih socijalnih inovatora u otvorenom digitalnom svijetu</t>
  </si>
  <si>
    <t>A679078.051</t>
  </si>
  <si>
    <t>Napredne fizičko-akustičke i psihoakustične dijagnostičke metode za ocjenu buke u građevini</t>
  </si>
  <si>
    <t>A679078.052</t>
  </si>
  <si>
    <t>Digital Traceablity Chain for AC Voltage and Current omogućit će dinamičko mjerenje strujnih i naponskih valnih oblika</t>
  </si>
  <si>
    <t>A679078.053</t>
  </si>
  <si>
    <t>SafeLog Sigurna interakcija čovjeka i robota u logističkim aplikacijama za vrlo fleksibilna skladišta</t>
  </si>
  <si>
    <t>A679078.054</t>
  </si>
  <si>
    <t>Univerzalni preventivni kurikulum (UPC) u Europi za sprječavanje uporabe droga</t>
  </si>
  <si>
    <t>A679078.055</t>
  </si>
  <si>
    <t>Jačanje maloljetničkog pravosuđa u rješavanju jedinstvene situacije maloljetnika i njihovu zaštitu prema međunarodnom i europskom pravu u kontekstu protuterorizma</t>
  </si>
  <si>
    <t>A679078.056</t>
  </si>
  <si>
    <t>Building bridges: promicanje socijalne uključenosti, ravnopravnosti i dobrobiti za rizične obitelji u Europi</t>
  </si>
  <si>
    <t>A679078.057</t>
  </si>
  <si>
    <t>ABC Assisting Better Communication Potpora boljem komuniciranju</t>
  </si>
  <si>
    <t>A679078.058</t>
  </si>
  <si>
    <t>Inovativni akademski tečaj o integrativnim intervencijama za djecu s poremećajima spektra autizma IACIIC_ASD</t>
  </si>
  <si>
    <t>A679078.059</t>
  </si>
  <si>
    <t>HORIZON 2020 VetMed Jačanje kapaciteta u molekularnoj veterini</t>
  </si>
  <si>
    <t>A679078.060</t>
  </si>
  <si>
    <t>H2020 - NMBP ENCORE - BIM platforma u oblaku za energetski učinkovito i cjenovno efikasno renoviranje zgrada</t>
  </si>
  <si>
    <t>A679078.061</t>
  </si>
  <si>
    <t>H2020 - SGA EPI SGA1 - Inicijativa za Europski procesor</t>
  </si>
  <si>
    <t>A679078.062</t>
  </si>
  <si>
    <t>H2020 –WIDESPREAD –Twinning koordinacijska akcija u području otvorenih podataka</t>
  </si>
  <si>
    <t>A679078.063</t>
  </si>
  <si>
    <t>The Janus-lice lokaliziranog nosača u kupratima-generiranje</t>
  </si>
  <si>
    <t>A679078.065</t>
  </si>
  <si>
    <t>H2020 Inovativni trening za metode u budućnosti (IMforFuture)</t>
  </si>
  <si>
    <t>A679078.066</t>
  </si>
  <si>
    <t>H2020 Pristup sistemske medicine za kronični infl.dis. (SYSCID)</t>
  </si>
  <si>
    <t>A679078.067</t>
  </si>
  <si>
    <t>H2020 Usporedna genomika beskralježnjaka koji nisu modelirani (IGNITE)</t>
  </si>
  <si>
    <t>A679078.068</t>
  </si>
  <si>
    <t>ERASMUS+ K2  KAAT Savez znanja u zračnom prometu</t>
  </si>
  <si>
    <t>A679078.069</t>
  </si>
  <si>
    <t>RADAR (Procjena rizika na cestama područja Dunava)</t>
  </si>
  <si>
    <t>A679078.070</t>
  </si>
  <si>
    <t>ERASMUS+  LOG-IN</t>
  </si>
  <si>
    <t>A679078.071</t>
  </si>
  <si>
    <t>ATCOSIMA</t>
  </si>
  <si>
    <t>A679078.072</t>
  </si>
  <si>
    <t>OBZOR 2020 CEN CE - Certificirani stručnjaci za CEN standard- Shema kvalifikacija i osposobljavanja za cijelu EU zasnovanu na CEN standardima s EPBD</t>
  </si>
  <si>
    <t>A679078.073</t>
  </si>
  <si>
    <t>OBZOR 2020 KeepWarm - Poboljšanje performansi sustava daljinskog grijanja u srednjoj i istočnoj Europi</t>
  </si>
  <si>
    <t>A679078.074</t>
  </si>
  <si>
    <t>OBZOR 2020 INEX ADAM - veća izvrsnost u proizvodnji naprednih aditiva</t>
  </si>
  <si>
    <t>A679078.075</t>
  </si>
  <si>
    <t>OBZOR 2020 QUIET - Kvalificiranje i primjena korisničkog dizajniranog i EfficienT električnog vozila</t>
  </si>
  <si>
    <t>A679078.078</t>
  </si>
  <si>
    <t>ERASMUS+ CASPROD -Prijestolnice razvoja pametnih proizvoda</t>
  </si>
  <si>
    <t>A679078.079</t>
  </si>
  <si>
    <t>ERASMUS+ TRAILs LSP Ljetna škola za učitelje</t>
  </si>
  <si>
    <t>A679078.080</t>
  </si>
  <si>
    <t>EMPIR ADVANCT - Računalna tomografija AdvancE za dimenzionalna mjerenja površina u industriji</t>
  </si>
  <si>
    <t>A679078.081</t>
  </si>
  <si>
    <t>NET-UBIEP</t>
  </si>
  <si>
    <t>A679078.082</t>
  </si>
  <si>
    <t>BIMzeED</t>
  </si>
  <si>
    <t>A679078.084</t>
  </si>
  <si>
    <t>HORIZON 2020 PRE-EST</t>
  </si>
  <si>
    <t>A679078.085</t>
  </si>
  <si>
    <t>INTERREG CHANGE WE CARE ITALIJA-HRVATSKA</t>
  </si>
  <si>
    <t>A679078.088</t>
  </si>
  <si>
    <t>Erasmus+ KA2 CBHE - ODISsEA - Inovativne strategije darivanja organa za jugoistočnu Aziju</t>
  </si>
  <si>
    <t>A679078.089</t>
  </si>
  <si>
    <t>OBZOR 2020 FAPIC - Brzi test za identifikaciju i karakterizaciju patogena</t>
  </si>
  <si>
    <t>A679078.091</t>
  </si>
  <si>
    <t>ERASMUS+ HEDU -LEARN-IT Harmonizirani europski dermato-venerološki dodiplomski</t>
  </si>
  <si>
    <t>A679078.092</t>
  </si>
  <si>
    <t>GLOBAL INITIATIVE</t>
  </si>
  <si>
    <t>A679078.093</t>
  </si>
  <si>
    <t>CEPIL</t>
  </si>
  <si>
    <t>A679078.095</t>
  </si>
  <si>
    <t>CLEOPATRA - Otvorena jezična akademija Open Analytics orijentirana na događaj</t>
  </si>
  <si>
    <t>A679078.096</t>
  </si>
  <si>
    <t>ERASMUS + ASD-EAST</t>
  </si>
  <si>
    <t>A679078.097</t>
  </si>
  <si>
    <t>ASAP Training</t>
  </si>
  <si>
    <t>A679078.098</t>
  </si>
  <si>
    <t>IA_CHILD</t>
  </si>
  <si>
    <t>A679078.099</t>
  </si>
  <si>
    <t>OBZOR 2020-ISTRAŽIVANJE I INOVACIJE - H2020-MCCA-ITN-2017-EJD: 785423 MANNA</t>
  </si>
  <si>
    <t>A679078.101</t>
  </si>
  <si>
    <t>EKHAGA</t>
  </si>
  <si>
    <t>A679078.103</t>
  </si>
  <si>
    <t>TrainESSE v.2</t>
  </si>
  <si>
    <t>A679078.104</t>
  </si>
  <si>
    <t>MineHeritage</t>
  </si>
  <si>
    <t>A679078.105</t>
  </si>
  <si>
    <t>iTARG3T.Innovative targeting procesing of W-Sn-Ta-Li ores</t>
  </si>
  <si>
    <t>A679078.106</t>
  </si>
  <si>
    <t>ENGIE.Poticanje djevojčica da studiraju geoznanosti i inženjerstvo</t>
  </si>
  <si>
    <t>A679078.107</t>
  </si>
  <si>
    <t>STRATEGY CCUS</t>
  </si>
  <si>
    <t>A679078.109</t>
  </si>
  <si>
    <t>ERASMUS+ EDUBOTS,E-DIGILIT,KEEP IN P.</t>
  </si>
  <si>
    <t>A679078.110</t>
  </si>
  <si>
    <t>IGT TESTING SYSTEMS</t>
  </si>
  <si>
    <t>A679078.112</t>
  </si>
  <si>
    <t>EKO SANDWICH</t>
  </si>
  <si>
    <t>A679078.117</t>
  </si>
  <si>
    <t>AMIGA</t>
  </si>
  <si>
    <t>A679078.119</t>
  </si>
  <si>
    <t>A Game-Changing Year:  Czechoslovakia in 1968 and Europe</t>
  </si>
  <si>
    <t>A679078.121</t>
  </si>
  <si>
    <t>MARDS</t>
  </si>
  <si>
    <t>A679078.122</t>
  </si>
  <si>
    <t>SMART</t>
  </si>
  <si>
    <t>A679078.123</t>
  </si>
  <si>
    <t>IncEdu</t>
  </si>
  <si>
    <t>A679078.124</t>
  </si>
  <si>
    <t>H2020-SC1-2016-2017-RIA PROJECT OSTEOPROSPINE</t>
  </si>
  <si>
    <t>A679078.128</t>
  </si>
  <si>
    <t>ERASMUS+ISSES</t>
  </si>
  <si>
    <t>A679078.131</t>
  </si>
  <si>
    <t>EFRR - IRI Agrivi Smart - Agrivi Smart</t>
  </si>
  <si>
    <t>A679078.132</t>
  </si>
  <si>
    <t>EFRR - IRI ARIEN - Upravljanje energetskom infrastrukturom kroz kolaboraciju u proširenoj stvarnosti</t>
  </si>
  <si>
    <t>A679078.133</t>
  </si>
  <si>
    <t>EFRR - IRI bigEVdata - IT rješenje analitike velikih skupova podataka emobilnosti</t>
  </si>
  <si>
    <t>A679078.134</t>
  </si>
  <si>
    <t>EFRR - IRI CCS - Cyber Conflict Simulator</t>
  </si>
  <si>
    <t>A679078.135</t>
  </si>
  <si>
    <t>EFRR - IRI CloudSec - Sigurnost računarstva u oblaku prilikom korištenja mobilnih aplikacija</t>
  </si>
  <si>
    <t>A679078.136</t>
  </si>
  <si>
    <t>EFRR - IRI ComEnergy - Poboljšanje efikasnosti prerađivačke industrije kroz istraživanje i razvoj inovativnih ICT usluga</t>
  </si>
  <si>
    <t>A679078.137</t>
  </si>
  <si>
    <t>EFRR - IRI DFDM - Istraživanje i razvoj sustava za prepoznavanje umora i distrakcije vozača</t>
  </si>
  <si>
    <t>A679078.138</t>
  </si>
  <si>
    <t>EFRR - IRI EKORAS24 - Ekološki prihvatljiva rastavna sklopka 24 kV za napredne mreže</t>
  </si>
  <si>
    <t>A679078.139</t>
  </si>
  <si>
    <t>EFRR - IRI HSG - Helm Smart Grid</t>
  </si>
  <si>
    <t>A679078.140</t>
  </si>
  <si>
    <t>EFRR - IRI KONPRO 2 - Konpro 2 - Razvoj nove generacije uređaja numeričke zaštite</t>
  </si>
  <si>
    <t>A679078.141</t>
  </si>
  <si>
    <t>EFRR - IRI KONTRAC - KONTRAC GP170DC_SK - Razvoj pretvarača glavnog pogona tramvaja sa superkondenzatorskim modulom</t>
  </si>
  <si>
    <t>A679078.142</t>
  </si>
  <si>
    <t>EFRR - IRI Mareton - Razvoj nove generacije sustava neprekidnog napajanja</t>
  </si>
  <si>
    <t>A679078.143</t>
  </si>
  <si>
    <t>EFRR - IRI MAS - Razvoj multifunkcionalnog antiterorističkog sustava (MAS)</t>
  </si>
  <si>
    <t>A679078.144</t>
  </si>
  <si>
    <t>EFRR - IRI Omega GS - Razvoj  LED rasvjete</t>
  </si>
  <si>
    <t>A679078.145</t>
  </si>
  <si>
    <t>EFRR - IRI OperOSS - Istraživanje i razvoj naprednog sustava za upravljanje pametnim elektroenergetskim i komunikacijskim mrežama</t>
  </si>
  <si>
    <t>A679078.146</t>
  </si>
  <si>
    <t>EFRR - IRI PC-ATE-Buildings - Razvoj sustava upravljanja i trgovanja energijom u zgradi</t>
  </si>
  <si>
    <t>A679078.147</t>
  </si>
  <si>
    <t>EFRR - IRI SafeTRAM - SafeTRAM - Sustav za povećanje sigurnosti vožnje tračničkog prometa</t>
  </si>
  <si>
    <t>A679078.148</t>
  </si>
  <si>
    <t>EFRR - IRI SMART UTX - SMART UTX:  Sustav za ultrazvučnu dijagnostiku u ekstremnim uvjetima</t>
  </si>
  <si>
    <t>A679078.149</t>
  </si>
  <si>
    <t>RURASL Rural 3.0: Uslužno učenje za ruralni razvoj</t>
  </si>
  <si>
    <t>A679078.150</t>
  </si>
  <si>
    <t>IRCiS Integracija djece izbjeglica u škole: izgradnja pozitivnih odnosa između djece izbjeglica i djece lokalnog stanovništva</t>
  </si>
  <si>
    <t>A679078.152</t>
  </si>
  <si>
    <t>POP-UP</t>
  </si>
  <si>
    <t>A679078.153</t>
  </si>
  <si>
    <t>EFRR - IRI RASCO-FER-SMART-EV - Kompaktna gradska vakuumska čistilica</t>
  </si>
  <si>
    <t>A679078.154</t>
  </si>
  <si>
    <t>ERASMUS + ICT TEX- 612248-EPP-1-2019-1-BG-EPPKA2-KA (ICT IN TEXTILE AND CLOTHING HIGHER EDUCATION AND BUSINESS</t>
  </si>
  <si>
    <t>A679078.155</t>
  </si>
  <si>
    <t>CEKOM-Centar kompetencija za digitalnu transformaciju prehrambene industrije na ruralnim područjima</t>
  </si>
  <si>
    <t>A679078.156</t>
  </si>
  <si>
    <t>STEM revolucija u zajednici</t>
  </si>
  <si>
    <t>A679078.157</t>
  </si>
  <si>
    <t>ORKAN-Okvir za kontrolu i nadzor bespilotnih letjelica-HRZZ</t>
  </si>
  <si>
    <t>A679078.158</t>
  </si>
  <si>
    <t>ERASMUS+Higher education-International Capacity Building</t>
  </si>
  <si>
    <t>A679078.159</t>
  </si>
  <si>
    <t>Erasmus+AAMSIAQ</t>
  </si>
  <si>
    <t>A679078.160</t>
  </si>
  <si>
    <t>OBZOR 2020 Science and tehnology in childhood obesity policy-STOP</t>
  </si>
  <si>
    <t>A679078.161</t>
  </si>
  <si>
    <t>ERASMUS+SPORT projekt SCforH</t>
  </si>
  <si>
    <t>A679078.162</t>
  </si>
  <si>
    <t>ERASMUS+SPORT projekt WE_CARE</t>
  </si>
  <si>
    <t>A679078.163</t>
  </si>
  <si>
    <t>ERASMUS+projekt FitBack</t>
  </si>
  <si>
    <t>A679078.164</t>
  </si>
  <si>
    <t>ERASMUS+projekt Sporth4HelthNet</t>
  </si>
  <si>
    <t>A679078.165</t>
  </si>
  <si>
    <t>Innovative SKILLS</t>
  </si>
  <si>
    <t>A679078.166</t>
  </si>
  <si>
    <t>A679078.167</t>
  </si>
  <si>
    <t>Erasmus+ Dialogue in Adult Education (DIA)</t>
  </si>
  <si>
    <t>A679078.168</t>
  </si>
  <si>
    <t>INTERREG ADRION NEORION Promotion of green maritime technologies and new materials to enhance sustainable shipbuilding in Adriatic Ionian Region</t>
  </si>
  <si>
    <t>A679078.169</t>
  </si>
  <si>
    <t>INTERREG ADRION SEADRION Fostering diffusion  of Heating  Cooling technologies using the seawater pump in the Adriatic- Ionian Region</t>
  </si>
  <si>
    <t>A679078.170</t>
  </si>
  <si>
    <t>INTERREG ADRION ECO-NAUTINET Network's support for SME sin the Nautical sector of the Adriatic-Ionian Region</t>
  </si>
  <si>
    <t>A679078.171</t>
  </si>
  <si>
    <t>INTERREG MED BLUE DEAL Blue Energy Deployment Alliance</t>
  </si>
  <si>
    <t>A679078.172</t>
  </si>
  <si>
    <t>INTERREG SOLEZ Smart Solutions supporting Low Emission Zones and other low-carbon mobility policies in EU cities</t>
  </si>
  <si>
    <t>A679078.173</t>
  </si>
  <si>
    <t>INTERREG DANUBE DHswitch Switching to district heating systems for diversification of supply, reducing gas dependency and increasing the use of locally available renewable sources</t>
  </si>
  <si>
    <t>A679078.174</t>
  </si>
  <si>
    <t>INTERREG MED PELAGOS Promoting Innovative nEtworks and cLusters for mArine renewable energy synerGies in mediterranean cOasts and iSlands</t>
  </si>
  <si>
    <t>A679078.175</t>
  </si>
  <si>
    <t>INTERREG MED PRISMI Promoting RES Integration for Smart Mediterranean Islands</t>
  </si>
  <si>
    <t>A679078.176</t>
  </si>
  <si>
    <t>H2020-FETOPEN IDEAS-Uključiv nadzor i istraživanje podatkovnih centara</t>
  </si>
  <si>
    <t>A679078.177</t>
  </si>
  <si>
    <t>H2020-FLAG-ERA RoboCom++-Ponovno promišljanje robotike za robotskog kompanjona budućnosti</t>
  </si>
  <si>
    <t>A679078.178</t>
  </si>
  <si>
    <t>H2020-LCE-SGS CROSSBOW-CROSS BOrder management of variable renewable energies and storage units enabling a transnational Wholesale market</t>
  </si>
  <si>
    <t>A679078.179</t>
  </si>
  <si>
    <t>H2020-LCE MEET-Multidisciplinarna i višekontekstna demonstracija tehnika istraživanja i iskorištavanja naprednih geotermalnih sustava i potencijala</t>
  </si>
  <si>
    <t>A679078.180</t>
  </si>
  <si>
    <t>H2020-LC-SC3 FLEXIGRID-Interoperabilna rješenja za holističku implementaciju usluga fleksibilnosti u distribucijskoj mreži</t>
  </si>
  <si>
    <t>A679078.181</t>
  </si>
  <si>
    <t>H2020-MSCA-ITN ImmerSAFE-Uronjene vizualne tehnologije za sigurnosno kritične aplikacije</t>
  </si>
  <si>
    <t>A679078.182</t>
  </si>
  <si>
    <t>EFRR-UZI-Ekosustav umreženih uređaja i usluga za Internet stvari s primjenom u poljoprivredi</t>
  </si>
  <si>
    <t>A679078.183</t>
  </si>
  <si>
    <t>EFRR-Klimatske promjene-Rješenja prilagodbe elektroenergetskog sustava klimatskim promjenama temeljena na velikim količinama podataka</t>
  </si>
  <si>
    <t>A679078.184</t>
  </si>
  <si>
    <t>ERASMUS+KA2-Udruženja znanja-Udruženje znanja iz akustike</t>
  </si>
  <si>
    <t>A679078.185</t>
  </si>
  <si>
    <t>H2020-SwafS-Projekt CALIPER:Povezivanje istraživanja i inovacija za ravnopravnost spolova</t>
  </si>
  <si>
    <t>A679078.188</t>
  </si>
  <si>
    <t>ERASMUS + EDUBOTS</t>
  </si>
  <si>
    <t>A679078.189</t>
  </si>
  <si>
    <t>ERASMUS + E-DigiLit</t>
  </si>
  <si>
    <t>A679078.190</t>
  </si>
  <si>
    <t>ERASMUS +</t>
  </si>
  <si>
    <t>A679078.192</t>
  </si>
  <si>
    <t>LOMI</t>
  </si>
  <si>
    <t>A679078.193</t>
  </si>
  <si>
    <t>IC4HEDS</t>
  </si>
  <si>
    <t>A679078.196</t>
  </si>
  <si>
    <t>ERASMUS + Vrijeme</t>
  </si>
  <si>
    <t>A679078.199</t>
  </si>
  <si>
    <t>H2020-Swafs</t>
  </si>
  <si>
    <t>A679078.201</t>
  </si>
  <si>
    <t>Arhitektonski zagrobni život: Višesektorski utjecaj arhitektonske kvalifikacije</t>
  </si>
  <si>
    <t>A679078.202</t>
  </si>
  <si>
    <t>Zdravo urbano okruženje: Razvoj višeg obrazovanja iz arhitekture i građevine u Bosni i Hercegovini</t>
  </si>
  <si>
    <t>A679078.203</t>
  </si>
  <si>
    <t>Centar pametnih urbanih i ruralnih prostora - Inovativna urbanistička i arhitektonska rješenja za povećanje energetske učinkovitosti u tradicijskim i zaštičenim cjelinama</t>
  </si>
  <si>
    <t>A679078.205</t>
  </si>
  <si>
    <t>MARDS - Reforma doktorskog studija u Crnoj Gori i Albaniji</t>
  </si>
  <si>
    <t>A679078.206</t>
  </si>
  <si>
    <t>ERASMUS+KA2 Startup obrazovanje i podrška studentima doktorskih studija, istraživačima i znanstvenicima</t>
  </si>
  <si>
    <t>A679078.207</t>
  </si>
  <si>
    <t>ERASMUS+KA2 - Strateška partnerstva Geo3N</t>
  </si>
  <si>
    <t>A679078.208</t>
  </si>
  <si>
    <t>ERASMUS+KA2 - Strateška partnerstva SmartSoc</t>
  </si>
  <si>
    <t>A679078.210</t>
  </si>
  <si>
    <t>ERASMUS+KA2 - Strateška partnerstva INNOSID</t>
  </si>
  <si>
    <t>A679078.211</t>
  </si>
  <si>
    <t>ERASMUS+KA2 - Strateška partnerstva IMPACT - Inteligentni Pomorski Sustavi - put prema održivom obrazovanju, znanju i osnaživanju</t>
  </si>
  <si>
    <t>A679078.215</t>
  </si>
  <si>
    <t>H2020 - NMBP - ENCORE - BIM Cloud platforma svjesna energije, u ekonomičnom kontekstu renoviranja zgrada</t>
  </si>
  <si>
    <t>A679078.216</t>
  </si>
  <si>
    <t>H2020 - JTI-EuroHPC - MEEP - Eksperimentalna platforma</t>
  </si>
  <si>
    <t>A679078.219</t>
  </si>
  <si>
    <t>A679078.220</t>
  </si>
  <si>
    <t>H2020 – WIDESPREAD – Twinning AeRoTwin - Twinning koordinacijska akcija za širenje izvrsnosti i sudjelovanja u zračnoj robotici – AeRoTwin</t>
  </si>
  <si>
    <t>A679078.221</t>
  </si>
  <si>
    <t>H2020 - LCE - SGS CROSSBOW - CROSS BOARD Upravljanje promjenjivim obnovljivim izvorima energije i jedinicama za skladištenje omogućujući transnacionalno veletržnicu</t>
  </si>
  <si>
    <t>A679078.222</t>
  </si>
  <si>
    <t>H2020 - INFRAIA EUMarineRobots - Istraživačka infrastrukturna mreža u području pomorske robotike</t>
  </si>
  <si>
    <t>A679078.224</t>
  </si>
  <si>
    <t>ANETREC (611487-EPP-1-2019-1-SI-EPPJMO-NETWORK)</t>
  </si>
  <si>
    <t>A679078.227</t>
  </si>
  <si>
    <t>SESAR AISA - automatizaciju u upravljanju zračnim prometom</t>
  </si>
  <si>
    <t>A679078.228</t>
  </si>
  <si>
    <t>SESAR FMP MET - sektorska aplikacija s konvektivnim vremenskim informacijama za više izvora za položaj upravljanja protokom</t>
  </si>
  <si>
    <t>A679078.229</t>
  </si>
  <si>
    <t>SumBoost 2020 RIS Inovacija</t>
  </si>
  <si>
    <t>A679078.230</t>
  </si>
  <si>
    <t>MetForTC - Sljedive mjerne mogućnosti za praćenje rada termoparova</t>
  </si>
  <si>
    <t>A679078.232</t>
  </si>
  <si>
    <t>BLUE DEAL -  plava energija u mediteranskim obalnim područjima</t>
  </si>
  <si>
    <t>A679078.234</t>
  </si>
  <si>
    <t>SEEETD-Dijalog o tranziciji energije u jugoistočnoj Europi</t>
  </si>
  <si>
    <t>A679078.237</t>
  </si>
  <si>
    <t>Osiguranje električne energije u slučaju klimatskih ekstrema i prirodnih katastrofa</t>
  </si>
  <si>
    <t>A679078.240</t>
  </si>
  <si>
    <t>ARS MECHANICA za nove kompetencije</t>
  </si>
  <si>
    <t>A679078.242</t>
  </si>
  <si>
    <t>ELPID - platforma za e-učenje za inovativni razvoj proizvoda</t>
  </si>
  <si>
    <t>A679078.243</t>
  </si>
  <si>
    <t>OPORTO -Optimizacija održavanja sustava antikorozivne zaštite i zaštite protiv obraštanja ribarskih brodova</t>
  </si>
  <si>
    <t>A679078.244</t>
  </si>
  <si>
    <t>MORZ - Mreža organizacija ribara i znanstvenika</t>
  </si>
  <si>
    <t>A679078.245</t>
  </si>
  <si>
    <t>IN AQUA - Integracija visokog stupnja obnovljivih izvora energije u akvakulturna uzgajališta</t>
  </si>
  <si>
    <t>A679078.246</t>
  </si>
  <si>
    <t>APROPO- Autonomno Pomoćno RibarskO PlovilO</t>
  </si>
  <si>
    <t>A679078.247</t>
  </si>
  <si>
    <t>A679078.248</t>
  </si>
  <si>
    <t>Edukacijom o strukturnim i investicijskim fondovima do inovacija u poduzetništvu</t>
  </si>
  <si>
    <t>A679078.249</t>
  </si>
  <si>
    <t>ASAP-Autonomni sustav za pregled i predviđanje integriteta prometne infrastrukture</t>
  </si>
  <si>
    <t>A679078.250</t>
  </si>
  <si>
    <t>LoMI- internacionalizacijom preskačemo granice</t>
  </si>
  <si>
    <t>A679078.251</t>
  </si>
  <si>
    <t>Istraživanje i razvoj specijaliziranih multirotornih bespilotnih letjelica SPECDRON</t>
  </si>
  <si>
    <t>A679078.252</t>
  </si>
  <si>
    <t>Razvoj hibridnog skidera - HISKID</t>
  </si>
  <si>
    <t>A679078.253</t>
  </si>
  <si>
    <t>Primjena Hrvatskog kvalifikacijskog okvira u području biomedicinskog inženjerstva - HKO-BI</t>
  </si>
  <si>
    <t>A679078.254</t>
  </si>
  <si>
    <t>A679078.255</t>
  </si>
  <si>
    <t>Godina koja mijenja igre: Čehoslovačka 1968. i Europa</t>
  </si>
  <si>
    <t>A679078.256</t>
  </si>
  <si>
    <t>FOKUS - Prisilno raseljavanje i solidarnost zajednice domaćina izbjeglica</t>
  </si>
  <si>
    <t>A679078.263</t>
  </si>
  <si>
    <t>TRANSBOT -H2020</t>
  </si>
  <si>
    <t>A679078.264</t>
  </si>
  <si>
    <t>Potrošački angažman u obnovi zgrada i obnovi za klimatske akcije na terenu</t>
  </si>
  <si>
    <t>A679078.270</t>
  </si>
  <si>
    <t>Erasmus + EPL Europska licenca za propisivanje</t>
  </si>
  <si>
    <t>A679078.272</t>
  </si>
  <si>
    <t>HKO projekt Unapređenje postojećeg integriranog preddiplomskog i diplomskog studijskog programa Medicina</t>
  </si>
  <si>
    <t>A679078.273</t>
  </si>
  <si>
    <t>HKO projekt Promjena hrvatskog kvalifikacijskog okvira u području biomedicinskog inženjerstva HKO-BI</t>
  </si>
  <si>
    <t>A679078.274</t>
  </si>
  <si>
    <t>A679078.275</t>
  </si>
  <si>
    <t>Razvoj sustava za ispitivanje višefaznih strujanja i izgaranja s ciljem povećanja istraživačkih aktivnosti znanstvenog i poslovnog sektora</t>
  </si>
  <si>
    <t>A679078.277</t>
  </si>
  <si>
    <t>CEPIL- Europska komisija</t>
  </si>
  <si>
    <t>A679078.278</t>
  </si>
  <si>
    <t>CROSSJUSTICE- Europska komisja</t>
  </si>
  <si>
    <t>A679078.279</t>
  </si>
  <si>
    <t>JEAN MONNET</t>
  </si>
  <si>
    <t>A679078.281</t>
  </si>
  <si>
    <t>ERASMUS+  KA2 TIME</t>
  </si>
  <si>
    <t>A679078.283</t>
  </si>
  <si>
    <t>IRI- IMforFUTURE - aktivnosti istraživanja i razvoja</t>
  </si>
  <si>
    <t>A679078.284</t>
  </si>
  <si>
    <t>RESTORE - Procjena ostataka crvenog blata u regiji</t>
  </si>
  <si>
    <t>A679078.288</t>
  </si>
  <si>
    <t>ECOBIAS -  ekološko praćenje i procjenu vodenih bioloških ustanova</t>
  </si>
  <si>
    <t>A679078.289</t>
  </si>
  <si>
    <t>IRI- REMAKE - Razvoj efikasne metodologije za analizu konstrukcije plovnih objekata metodom konačnih elemenata</t>
  </si>
  <si>
    <t>A679078.290</t>
  </si>
  <si>
    <t>KLIMOD - Računalni model strujanja, poplavljivanja i širenja onečišćenja u rijekama i obalnim morskim područjima</t>
  </si>
  <si>
    <t>A679078.291</t>
  </si>
  <si>
    <t>ERASMUS + KA2 PROMISE - Obrazovanje zasnovano na upitima za personaliziranu medicinu</t>
  </si>
  <si>
    <t>A679078.292</t>
  </si>
  <si>
    <t>MOBI-US - Prijevod programa na engleski za suradnju s drugim fakultetima u Europi s istim programima</t>
  </si>
  <si>
    <t>A679078.293</t>
  </si>
  <si>
    <t>RM@Schools-ESEE - Povezivanje obrazovnih ustanova u ESEE regiji s industrijom</t>
  </si>
  <si>
    <t>A679078.294</t>
  </si>
  <si>
    <t>RIS obrazovanje i poduzetništvo</t>
  </si>
  <si>
    <t>A679078.297</t>
  </si>
  <si>
    <t>UNICEF - Poboljšanje inkluzivnosti početnog obrazovanja učitelja za obrazovanje i njegu u ranom djetinjstvu</t>
  </si>
  <si>
    <t>A679078.300</t>
  </si>
  <si>
    <t>Erasmus + dijalog u obrazovanju odraslih (DIA)</t>
  </si>
  <si>
    <t>A679078.301</t>
  </si>
  <si>
    <t>INTERREG Central Europe Store4HUC- Integracija i napredno gospodarenje sustavima za pohranu energije na povijesnim lokalitetima u gradovima</t>
  </si>
  <si>
    <t>A679078.302</t>
  </si>
  <si>
    <t>EERR-IRI-II RI2MOFA - Razvoj inteligentne interaktivne modularne fasade</t>
  </si>
  <si>
    <t>A679078.303</t>
  </si>
  <si>
    <t>INTERREG-DUNAV DanuP-2-Gas-DanuP-2-Gas: Inovativni model za potporu sigurnosti i diversifikaciju u dunavskoj regiji kombiniranjem energije iz biomase s viskovima obnovljive energije</t>
  </si>
  <si>
    <t>A679078.304</t>
  </si>
  <si>
    <t>INTERREG-IT-HR InnovaMare- Plava tehnologija - razvijanje inovativnih tehnologija za održivosti Jadranskog mora</t>
  </si>
  <si>
    <t>A679078.311</t>
  </si>
  <si>
    <t>EFRR-IR-II CEGlog- Istraživanje i razvoj jedinstvenog sustava za logističku i transportnu optimizaciju</t>
  </si>
  <si>
    <t>A679078.312</t>
  </si>
  <si>
    <t>EFFRR-CEKOM-SUS- Centar kompetencija za kibernetičku sigurnost upravljačkih sustava</t>
  </si>
  <si>
    <t>A679078.316</t>
  </si>
  <si>
    <t>EFRR-IR-II ENEDAT- Razvoj pametnog modularnog sustava upravljanja pogonom dizala za povećanje energetske učinkovitosti zgrade</t>
  </si>
  <si>
    <t>A679078.326</t>
  </si>
  <si>
    <t>EFRR-IR-II SMAGRILOS- Sustav za optimizaciju gubitaka u naprednim mrežama</t>
  </si>
  <si>
    <t>A679078.327</t>
  </si>
  <si>
    <t>EFRR-IR-II SOC4- Platforma za nadzor ugroza u heterogenim mrežnim okruženjima</t>
  </si>
  <si>
    <t>A679078.328</t>
  </si>
  <si>
    <t>EFRR-IR-II SUPELEK- Sustav za upravljanje potrošnjom električne energije u kućanstvima</t>
  </si>
  <si>
    <t>A679078.329</t>
  </si>
  <si>
    <t>EFRR-IR-II Agrivi Smart- povećanje produktivnosti uzgoja krumpira uz pomoć algoritma strojnog učenja</t>
  </si>
  <si>
    <t>A679078.330</t>
  </si>
  <si>
    <t>EFRR-IR-II bigEVdata- IT rješenja analitike velikih skupova podataka emobilnosti</t>
  </si>
  <si>
    <t>A679078.331</t>
  </si>
  <si>
    <t>EFRR-IR-II CCS- Simulator sukoba</t>
  </si>
  <si>
    <t>A679078.332</t>
  </si>
  <si>
    <t>EFRR-IR-II CloudSec- Sigurnost računarstva u oblaku prilikom korištenja mobilnih aplikacija</t>
  </si>
  <si>
    <t>A679078.333</t>
  </si>
  <si>
    <t>EFRR-IR-II DFDM- Istraživanje i razvoj sustava za prepoznavanje umora i distrakcije vozača</t>
  </si>
  <si>
    <t>A679078.334</t>
  </si>
  <si>
    <t>EFRR-IR EKORAS24- Ekološki prihvatljiva rastavna sklopka 24kV za napredne mreže</t>
  </si>
  <si>
    <t>A679078.335</t>
  </si>
  <si>
    <t>EFRR-IRI Geolux- 4D akustična kamera</t>
  </si>
  <si>
    <t>A679078.336</t>
  </si>
  <si>
    <t>EFRR-IRI HSG - Helm Smart Grid</t>
  </si>
  <si>
    <t>A679078.337</t>
  </si>
  <si>
    <t>EFRR-IRI KONPRO 2 - Razvoj nove generacije uređaja numeričke zaštite</t>
  </si>
  <si>
    <t>A679078.338</t>
  </si>
  <si>
    <t>EFRR- IRI KONTRAC - Razvoj pretvarača glavnog pogona tramvaja sa superkondezatorskim modulom</t>
  </si>
  <si>
    <t>A679078.339</t>
  </si>
  <si>
    <t>EFRR- IRI Mareton - Razvoj nove generacije industrijskih modularnih, redundantnih, višeizlaznih sustava neprekidnog napajanja istosmjernim i izmjeničnim naponima</t>
  </si>
  <si>
    <t>A679078.340</t>
  </si>
  <si>
    <t>EFRR- IRI MAS- Razvoj multifunkcionalnog antiterorističkog sustava</t>
  </si>
  <si>
    <t>A679078.341</t>
  </si>
  <si>
    <t>EFRR- IRI Omega GS- Razvoj otvorene pametne mreže energetski učinkovite javne LED rasvjete</t>
  </si>
  <si>
    <t>A679078.342</t>
  </si>
  <si>
    <t>EFRR- IRI OperOSS- Istraživanja i razvoj naprednog sustava za upravljanje pametnim elektroenergetskim i komunikacijskim mrežama</t>
  </si>
  <si>
    <t>A679078.343</t>
  </si>
  <si>
    <t>EFRR- IRI PC-ATE-Buildings- Razvoj sustava prediktivnog upravljanja i automatskog trovanja energijom u zgradi</t>
  </si>
  <si>
    <t>A679078.344</t>
  </si>
  <si>
    <t>EFRR- IRI SMART UTX: Pametni modularni sustav za ultrazvučnu dijagnostiku u ekstremnim uvjetima</t>
  </si>
  <si>
    <t>A679078.345</t>
  </si>
  <si>
    <t>ERASMUS + Projekt: SC4H Creating mehanisam for continous implementation of  the sports club for health guidelines in EU</t>
  </si>
  <si>
    <t>A679078.346</t>
  </si>
  <si>
    <t>ERASMUS + Projekt: SC4H Network</t>
  </si>
  <si>
    <t>A679078.347</t>
  </si>
  <si>
    <t>ERASMUS+mobilnost osoblja zmeđu programskih i partnerskih zemalja u svrhu podučavanja KA 107</t>
  </si>
  <si>
    <t>A679078.348</t>
  </si>
  <si>
    <t>SESAR-FPM</t>
  </si>
  <si>
    <t>A679078.349</t>
  </si>
  <si>
    <t>SABRINA</t>
  </si>
  <si>
    <t>A679078.350</t>
  </si>
  <si>
    <t>SLAIN</t>
  </si>
  <si>
    <t>A679078.351</t>
  </si>
  <si>
    <t>SumBoost</t>
  </si>
  <si>
    <t>A679078.352</t>
  </si>
  <si>
    <t>CA16227-2 INVESTIGATION AND MATEMATICAL ANALYSIS OF AVANT-GARED DISEASE CONTROL VIA MOSQUITO NANO TECH REPELLENTS</t>
  </si>
  <si>
    <t>A679078.353</t>
  </si>
  <si>
    <t>Modernizacija infrastrukture Znanstveno-istraživačkog centra za tekstil (MI-TSRC) KK.01.1.1.02.0024</t>
  </si>
  <si>
    <t>A679078.354</t>
  </si>
  <si>
    <t>ERASMUS + K2, 1.1.2020.-31.12.2022., 612248-EPP-1-2019-BG-EPPKA2-KA, ICT IN TEXTILE AND CLOTHING HIGHER EDUCATION I BUSINESS</t>
  </si>
  <si>
    <t>A679078.355</t>
  </si>
  <si>
    <t>ERASMUS+ Education Curricula Development on the Collaborative Economy in Europe COLECO (2019-1-UK01-KA201-062118)</t>
  </si>
  <si>
    <t>A679078.357</t>
  </si>
  <si>
    <t>A679078.359</t>
  </si>
  <si>
    <t>KALPROTEKTIN (SVETI DUH)</t>
  </si>
  <si>
    <t>A679078.360</t>
  </si>
  <si>
    <t>SIR JE IN (AGRONOMSKI FAKULTET)</t>
  </si>
  <si>
    <t>A679078.361</t>
  </si>
  <si>
    <t>HKO akademija u hodu</t>
  </si>
  <si>
    <t>A679078.362</t>
  </si>
  <si>
    <t>HKO FIZKO- Sveučilište u Rijeci</t>
  </si>
  <si>
    <t>A679078.364</t>
  </si>
  <si>
    <t>IBD-BIOM - Diagnostic and prognostic biomarkers for inflammatory bowel disease - orig br ug: GA-305479</t>
  </si>
  <si>
    <t>A679078.366</t>
  </si>
  <si>
    <t>KLIMA-4HR</t>
  </si>
  <si>
    <t>A679078.367</t>
  </si>
  <si>
    <t>COST CA 18232- potpora</t>
  </si>
  <si>
    <t>A679078.368</t>
  </si>
  <si>
    <t>Flora Croatica</t>
  </si>
  <si>
    <t>A679078.369</t>
  </si>
  <si>
    <t>Obzor 2020. ERASE_GBV Education and Raising Awareness in Schools to Prevent and Encounter Gender-Based Violence: Developing and implementing a training programme for teachers and other professionals at school</t>
  </si>
  <si>
    <t>A679078.370</t>
  </si>
  <si>
    <t>CEF MARCELL Multilingual Resources for CEF.AT in the legal domain</t>
  </si>
  <si>
    <t>A679078.371</t>
  </si>
  <si>
    <t>CEF PRINCIPLE Providing Resources in Irish, Norwegian, Croatian and Icelandic for Purposes of Language Engineering</t>
  </si>
  <si>
    <t>A679078.372</t>
  </si>
  <si>
    <t>CEF Translation Automation Services for EU ouncil Presidency</t>
  </si>
  <si>
    <t>A679078.374</t>
  </si>
  <si>
    <t>Erasmus+, aktivnost Strateško partnerstvo HERISTEM - STEM in Heritage Sciences</t>
  </si>
  <si>
    <t>A679078.375</t>
  </si>
  <si>
    <t>Erasmus + Reforming Foreigne Languages in Academia in Montenegro - ReFALME</t>
  </si>
  <si>
    <t>A679078.376</t>
  </si>
  <si>
    <t>12-HERA-JRP-CE-FP-091 projekt ENTRAS Encounters and Transformationa in Iron Age Europe</t>
  </si>
  <si>
    <t>A679078.377</t>
  </si>
  <si>
    <t>Obzor 2020 Accelerate co-creation by setting up a multi -actor platform for impact from Social Sciences and Humanities ACCOMPLISSH</t>
  </si>
  <si>
    <t>A679078.378</t>
  </si>
  <si>
    <t>HRZZ Golobalni humanizmi:Novi pogledi na Srednji Vijek</t>
  </si>
  <si>
    <t>A679078.379</t>
  </si>
  <si>
    <t>E-rudito: Napredni online obrazovni sustav za pametnu specijalizaciju i poslove budućnosti</t>
  </si>
  <si>
    <t>A679078.380</t>
  </si>
  <si>
    <t>Cost 2020 Kišiček</t>
  </si>
  <si>
    <t>A679078.381</t>
  </si>
  <si>
    <t>SHARED Čorkalo Biruški Dinka</t>
  </si>
  <si>
    <t>A679078.382</t>
  </si>
  <si>
    <t>HKO Zadar</t>
  </si>
  <si>
    <t>A679078.383</t>
  </si>
  <si>
    <t>TODO-TWINING OPEN DANA</t>
  </si>
  <si>
    <t>A679078.384</t>
  </si>
  <si>
    <t>SPIDER ERASMUS+STRATEGIC PARTNERSHIP</t>
  </si>
  <si>
    <t>A679078.385</t>
  </si>
  <si>
    <t>ERASMUS+SDI AND EO EDUCATION AND TRAINING FOR NORTH AFRICA(SEED4NA)</t>
  </si>
  <si>
    <t>A679078.386</t>
  </si>
  <si>
    <t>GEOBIZ-ERASMUS+Ka2 IZGRADNJA KAPACITETA U PODRUČJU VISOKOG OBRAZOVANJA</t>
  </si>
  <si>
    <t>A679078.387</t>
  </si>
  <si>
    <t>A679078.388</t>
  </si>
  <si>
    <t>A679078.389</t>
  </si>
  <si>
    <t>HIDROLAB</t>
  </si>
  <si>
    <t>A679078.390</t>
  </si>
  <si>
    <t>3SMART-	Pametna zgrada -- pametna mreža -- pametni grad"</t>
  </si>
  <si>
    <t>A679078.391</t>
  </si>
  <si>
    <t>ADRIATIC - Unaprjeđenje sposobnosti interakcije ronilac-robot</t>
  </si>
  <si>
    <t>A679078.392</t>
  </si>
  <si>
    <t>AEROWIND-Autonomna inspekcija vjetroelektrana primjenom bespilotnih letjelica</t>
  </si>
  <si>
    <t>A679078.393</t>
  </si>
  <si>
    <t>AIDEFEND-Sustav umjetne inteligencije za autonomni nadzor i upravljanje sigurnosti cloud okruženja - AI DFENDER</t>
  </si>
  <si>
    <t>A679078.394</t>
  </si>
  <si>
    <t>AIPD2 - Digitalna platforma za zaštitu privatnosti i sprječavanje zlouporaba upravljanjem životnim ciklusom osobnih podataka</t>
  </si>
  <si>
    <t>A679078.395</t>
  </si>
  <si>
    <t>ASAP - Autonomni sustav za pregled i predviđanje integriteta prometne infrastrukture"</t>
  </si>
  <si>
    <t>A679078.396</t>
  </si>
  <si>
    <t>A-UNIT - Istraživanje i razvoj napredne jedinice za autonomno upravljanje mobilnim vozilima u logistici</t>
  </si>
  <si>
    <t>A679078.397</t>
  </si>
  <si>
    <t>AWAKE - Ultra low power wake-up interfaces for autonomous robotic sensor networks in sea/subsea environments</t>
  </si>
  <si>
    <t>A679078.398</t>
  </si>
  <si>
    <t>CADDY-Cognitive autonomous diving buddy</t>
  </si>
  <si>
    <t>A679078.400</t>
  </si>
  <si>
    <t>CASHPRED-Predviđanje vremena i obrazaca ponašanja novčanih tokova u međunarodnim bankovnim računima</t>
  </si>
  <si>
    <t>A679078.401</t>
  </si>
  <si>
    <t>CEGLOG - Istraživanje i razvoj jedinstvenog sustava za logističku i transportnu optimizaciju - Collaborative Elastic and Green Logistics - CEGLog</t>
  </si>
  <si>
    <t>A679078.402</t>
  </si>
  <si>
    <t>CEKOMSUS -Centar kompetencija za kibernetičku sigurnost upravljačkih sustava</t>
  </si>
  <si>
    <t>A679078.403</t>
  </si>
  <si>
    <t>CE-PEP-Razvoj inovativnog polifaznog elektromotornog pogona - PEP</t>
  </si>
  <si>
    <t>A679078.404</t>
  </si>
  <si>
    <t>CMETA-Analysis and design of curved metamaterial structures"</t>
  </si>
  <si>
    <t>A679078.406</t>
  </si>
  <si>
    <t>COST11-04-Slučajno mrežno kodiranje i dizajni nad GF(q)"</t>
  </si>
  <si>
    <t>A679078.407</t>
  </si>
  <si>
    <t>CUVME2 - Kooperativna bespilotna vozila u pomorskom okruženju: Eksperimenti na moru 2</t>
  </si>
  <si>
    <t>A679078.408</t>
  </si>
  <si>
    <t>CYBERAUT - Inovativno rješenje za upravljanje kibernetičkom sigurnosti industrijskih sustava automatizacije postrojenja i procesa</t>
  </si>
  <si>
    <t>A679078.409</t>
  </si>
  <si>
    <t>DIG-Digitalni mjeriteljski lanac sljedivosti za izmjenični napon i struju</t>
  </si>
  <si>
    <t>A679078.410</t>
  </si>
  <si>
    <t>DIGIT- Dig IT - Izrada standarda zanimanja i standarda kvalifikacija u djelatnostima računarstva</t>
  </si>
  <si>
    <t>A679078.411</t>
  </si>
  <si>
    <t>DJUREK-IRI2018-Povećanje razvoja novih proizvoda i usluga koji proizilaze iz aktivnosti istraživanja i razvoja</t>
  </si>
  <si>
    <t>A679078.412</t>
  </si>
  <si>
    <t>DRUNE - Razvoj uređaja za prijenos video signala ultra niske latencije</t>
  </si>
  <si>
    <t>A679078.413</t>
  </si>
  <si>
    <t>DUV-NRKBE - Razvoj daljinski upravljanog vozila za djelovanje u ekstremnim NRKBE uvjetima</t>
  </si>
  <si>
    <t>A679078.415</t>
  </si>
  <si>
    <t>ENDORSE-Efikasno brusenje robotskim sustavom potpomognuto HORSE okruženjem</t>
  </si>
  <si>
    <t>A679078.416</t>
  </si>
  <si>
    <t>ENEDAT - Razvoj sustava za optimizaciju potrošnje električne energije u podatkovnim centrima</t>
  </si>
  <si>
    <t>A679078.418</t>
  </si>
  <si>
    <t>EUMR-Istraživačka infrastrukturna mreža u području pomorske robotike</t>
  </si>
  <si>
    <t>A679078.419</t>
  </si>
  <si>
    <t>FARCROSS-Omogućavanje regionalne trgovine/razmjene električne energije kroz inovacije</t>
  </si>
  <si>
    <t>A679078.420</t>
  </si>
  <si>
    <t>FERRZBZ - FER rješenja za bolju zajednicu</t>
  </si>
  <si>
    <t>A679078.421</t>
  </si>
  <si>
    <t>A679078.422</t>
  </si>
  <si>
    <t>FLEXIGRID-Interoperabilna rješenja za holističku implementaciju usluga fleksibilnosti u distribucijskoj mreži</t>
  </si>
  <si>
    <t>A679078.423</t>
  </si>
  <si>
    <t>GEO3EN-	Europska obrazovna mreža za geotermalnu energiju</t>
  </si>
  <si>
    <t>A679078.424</t>
  </si>
  <si>
    <t>GRCI-H2020 - ICCS Grčka</t>
  </si>
  <si>
    <t>A679078.425</t>
  </si>
  <si>
    <t>GREYP-IRI-Rzvoj Greyp platforme za mikromobilnost - GMP</t>
  </si>
  <si>
    <t>A679078.426</t>
  </si>
  <si>
    <t>GY30-OH - Pretkomercijalni razvoj inovativnog nagibno-sklopivog vozila na električni pogon</t>
  </si>
  <si>
    <t>A679078.427</t>
  </si>
  <si>
    <t>H2020-MZO-Poticanje prijava na EU projekte za znanstvenika čije su prijave EU projekata prošle prag, ali nisu financirane</t>
  </si>
  <si>
    <t>A679078.428</t>
  </si>
  <si>
    <t>HELB-Sustav za optimizaciju gubitaka u naprednim mrežama</t>
  </si>
  <si>
    <t>A679078.429</t>
  </si>
  <si>
    <t>HKO-ELE - Primjena Hrvatskog kvalifikacijskog okvira za sveučilišne studijske programe u području elektrotehnike</t>
  </si>
  <si>
    <t>A679078.430</t>
  </si>
  <si>
    <t>IAC-Tečaj industrijske akustike o buci, utjecaju buke na ljude i buci okoliša</t>
  </si>
  <si>
    <t>A679078.431</t>
  </si>
  <si>
    <t>IAFS - Razvoj integriranog sustava za zaštitu od kibernetičkih prijevara</t>
  </si>
  <si>
    <t>A679078.432</t>
  </si>
  <si>
    <t>IDEAS-Uključiv nadzor i istraživanje podatkovnih centara</t>
  </si>
  <si>
    <t>A679078.433</t>
  </si>
  <si>
    <t>IMMERSAFE-Uronjene vizualne tehnologije za sigurnosno kritične aplikacije</t>
  </si>
  <si>
    <t>A679078.434</t>
  </si>
  <si>
    <t>INNOSOC-Innovative ICT Solutions for the Societal Challenges</t>
  </si>
  <si>
    <t>A679078.435</t>
  </si>
  <si>
    <t>INTIS-Punionica električnih vozila s integriranim baterijskim spremnikom</t>
  </si>
  <si>
    <t>A679078.436</t>
  </si>
  <si>
    <t>IRES-8-Omogućavanje znanstvenih i inovacijskih partnerstava u području obnovljivih izvora energije, energetske učinkovitosti i održivih energetskih rješenja za gradove</t>
  </si>
  <si>
    <t>A679078.437</t>
  </si>
  <si>
    <t>IRI2-OIE - Integrirano rješenje za upravljanje imovinom i podršku investicijskim procesima projektiranja, planiranja i provedbe izgradnje obnovljivih izvora energije</t>
  </si>
  <si>
    <t>A679078.438</t>
  </si>
  <si>
    <t>IRI-RPA-Razvoj potopljenog agregata za male hidroelektrane s niskim padom vode</t>
  </si>
  <si>
    <t>A679078.439</t>
  </si>
  <si>
    <t>JUMPER-Bio-inspired Synchronous Jumping Marine Sensor Networks</t>
  </si>
  <si>
    <t>A679078.440</t>
  </si>
  <si>
    <t>KINACIF13-Prijenos signala ljudskim tijelom kao ključna tehnologija za internet stvari u zdravstvenim aplikacijama</t>
  </si>
  <si>
    <t>A679078.441</t>
  </si>
  <si>
    <t>LAMCAB - Razvoj tehnologije povezivanja komponenti upravljačkih električnih ormara upotrebom laminiranih vodiča</t>
  </si>
  <si>
    <t>A679078.442</t>
  </si>
  <si>
    <t>MAGEF-Tehnologija električnih strojeva s trajnim magnetima za povećanje energetske učinkovitosti u električnoj vuči i brodskoj propulziji</t>
  </si>
  <si>
    <t>A679078.443</t>
  </si>
  <si>
    <t>MARI-SENSE-Pomorski kognitivni sustav za potporu odlučivanju</t>
  </si>
  <si>
    <t>A679078.444</t>
  </si>
  <si>
    <t>MBZIRC - The Mohamed Bin Zayed medjunarodno natjecanje iz robotike</t>
  </si>
  <si>
    <t>A679078.445</t>
  </si>
  <si>
    <t>MERIA - Matematičko obrazovanje - značajno, zanimljivo i primjenjivo</t>
  </si>
  <si>
    <t>A679078.446</t>
  </si>
  <si>
    <t>METASHAPE-Napredni ručni detektori metala s mogućnošću diskriminacije oblika mete za uporabu u humanitarnom razminiranju</t>
  </si>
  <si>
    <t>A679078.447</t>
  </si>
  <si>
    <t>MHMP - Višenamjenske platforme za praćenje zdravlja</t>
  </si>
  <si>
    <t>A679078.448</t>
  </si>
  <si>
    <t>MISW-Mitigation of space weather threats to GNSS services</t>
  </si>
  <si>
    <t>A679078.449</t>
  </si>
  <si>
    <t>MORUS-Unmanned system for maritime security and environmental monitoring</t>
  </si>
  <si>
    <t>A679078.450</t>
  </si>
  <si>
    <t>MUNIVO - Razvoj MUltifunkcionalnog NIskopodnog VOzila</t>
  </si>
  <si>
    <t>A679078.451</t>
  </si>
  <si>
    <t>NOFSLON-	Non-Foster Source-load Networks and Metasurfaces</t>
  </si>
  <si>
    <t>A679078.452</t>
  </si>
  <si>
    <t>NOFTUNE - Nefosterovske mreže za podesive i šrokopojasne radiofrekvencjske uređaje</t>
  </si>
  <si>
    <t>A679078.453</t>
  </si>
  <si>
    <t>OKTUKOM-Osiguravanje kvalitete telekomunikacijskih usluga korištenjem mehanizma kibernetičke sigurnosti</t>
  </si>
  <si>
    <t>A679078.454</t>
  </si>
  <si>
    <t>OPENLOT-Open Source blueprint for large scale self-organizing cloud environments for IoT applications</t>
  </si>
  <si>
    <t>A679078.455</t>
  </si>
  <si>
    <t>PAPABUILD-Napredne akustičke i psihoakustičke dijagnostičke metode kao temelj inovativnog dizajna u građevinskoj akustici</t>
  </si>
  <si>
    <t>A679078.456</t>
  </si>
  <si>
    <t>PCC - Sustav za nadzor i kontrolu usklađenosti distribuiranih procesa u realnom vremenu, otkrivanje anomalija, rano upozoravanje i forenzičku analizu transakcija</t>
  </si>
  <si>
    <t>A679078.457</t>
  </si>
  <si>
    <t>PINOVA - Razvoj agrometeorološke platforme i mreže IoT uređaja tvrtke Pinova d.o.o.</t>
  </si>
  <si>
    <t>A679078.459</t>
  </si>
  <si>
    <t>REWAISE-Prilagodljive inovacije u ciklusu kruženja vode za pametnu ekonomiju</t>
  </si>
  <si>
    <t>A679078.460</t>
  </si>
  <si>
    <t>ROBOCOM-Ponovno promišljanje robotike za robotskog kompanjona budućnosti</t>
  </si>
  <si>
    <t>A679078.461</t>
  </si>
  <si>
    <t>ROBOGIRLS - Osnaživanje djevojaka u STEAM-u kroz robotiku i kodiranje</t>
  </si>
  <si>
    <t>A679078.462</t>
  </si>
  <si>
    <t>ROB-ROBUst mixed signal design methodologies for Smart Power ICs - ROBUSPIC</t>
  </si>
  <si>
    <t>A679078.463</t>
  </si>
  <si>
    <t>ROTOTEMP - Nova generacija telemetrijske tehnologije za mjerenje na rotacijskim komponentama spojke</t>
  </si>
  <si>
    <t>A679078.464</t>
  </si>
  <si>
    <t>SAFELOG-Sigurna interakcija ljudi i robota u logističkim primjenama za visoko fleksibilna skladišta</t>
  </si>
  <si>
    <t>A679078.465</t>
  </si>
  <si>
    <t>SARI - Sustav za automatsko raspoznavanje, identifikaciju te precizno mjerenje duljine plovila</t>
  </si>
  <si>
    <t>A679078.466</t>
  </si>
  <si>
    <t>SENFUS-Fuzija senzora</t>
  </si>
  <si>
    <t>A679078.467</t>
  </si>
  <si>
    <t>SHVET-Pametni pristup razvoju strukovnih vještina za visokoobrazovanu i mobilnu radnu snagu</t>
  </si>
  <si>
    <t>A679078.468</t>
  </si>
  <si>
    <t>SMARTSOC-Edukacija budućih IKT stručnjaka na temelju potreba pametnog društva (SmartSoc)</t>
  </si>
  <si>
    <t>A679078.469</t>
  </si>
  <si>
    <t>SPRAY-Razvoj sustava za ispitivanje višefaznih strujanja i izgaranja s ciljem povećanja istraživačkih aktivnosti znanstvenog i poslovnog sektora</t>
  </si>
  <si>
    <t>A679078.470</t>
  </si>
  <si>
    <t>STRIDE-Energetsko planiranje integracijom koncepata pametne mreže u Dunavskoj regiji</t>
  </si>
  <si>
    <t>A679078.471</t>
  </si>
  <si>
    <t>TEAMSOC21 - The ICT Engineer of the 21st Century: Mastering Technical Competencies, Management Skills, and Societal Responsibilities</t>
  </si>
  <si>
    <t>A679078.472</t>
  </si>
  <si>
    <t>TETRAMAX-TEchnology TRAnsfer via Multinational Application eXperiments</t>
  </si>
  <si>
    <t>A679078.473</t>
  </si>
  <si>
    <t>UGRIP - microGRId Positioning</t>
  </si>
  <si>
    <t>A679078.474</t>
  </si>
  <si>
    <t>V3M - Varijacijske metode u modeliranju materijala</t>
  </si>
  <si>
    <t>A679078.475</t>
  </si>
  <si>
    <t>VERIFY-New methods for verification of security and privacy mechanisms in e-commerce and e-government systems</t>
  </si>
  <si>
    <t>A679078.476</t>
  </si>
  <si>
    <t>A679078.477</t>
  </si>
  <si>
    <t>VHEASTR-Znanstvenoistraživačka aktivnost hrvatske grupe u kolaboracijama MAGIC I CTA</t>
  </si>
  <si>
    <t>A679078.479</t>
  </si>
  <si>
    <t>WALL-eWall for Active Long Living</t>
  </si>
  <si>
    <t>A679078.480</t>
  </si>
  <si>
    <t>PHOENIX People for tHe eurOpean bioENergy Mix</t>
  </si>
  <si>
    <t>A679078.481</t>
  </si>
  <si>
    <t>A679078.482</t>
  </si>
  <si>
    <t>Better future of healthy ageing 2020.</t>
  </si>
  <si>
    <t>A679078.483</t>
  </si>
  <si>
    <t>Nova generacija Eurocod 5</t>
  </si>
  <si>
    <t>A679078.484</t>
  </si>
  <si>
    <t>SBRIPLUS</t>
  </si>
  <si>
    <t>A679078.486</t>
  </si>
  <si>
    <t>H2020 INCEPTION</t>
  </si>
  <si>
    <t>A679078.487</t>
  </si>
  <si>
    <t>Erasmus+ Programme 2014-2020, Agreement no.2016-1-TR01-KA203-034710</t>
  </si>
  <si>
    <t>A679078.489</t>
  </si>
  <si>
    <t>Erasmus+: Healthy Urban Environment: Developing higer education in Architecture and Construction in Bosnia and Herzegovina (2018-2480/001-001)</t>
  </si>
  <si>
    <t>A679078.491</t>
  </si>
  <si>
    <t>Znanost spaja ljude (SCOPE - Science Connecting people)</t>
  </si>
  <si>
    <t>A679078.492</t>
  </si>
  <si>
    <t>ERASMUS+ KA2 Strateška partnerstva -projekt: CURTING IN CONTEKST  (2019-1-SE01-KA203-060500)</t>
  </si>
  <si>
    <t>A679078.493</t>
  </si>
  <si>
    <t>FIGHTER</t>
  </si>
  <si>
    <t>A679078.494</t>
  </si>
  <si>
    <t>TODO</t>
  </si>
  <si>
    <t>A679078.495</t>
  </si>
  <si>
    <t>EIO-LAPD</t>
  </si>
  <si>
    <t>A679078.497</t>
  </si>
  <si>
    <t>A679078.498</t>
  </si>
  <si>
    <t>EUROGRADUATE</t>
  </si>
  <si>
    <t>A679078.500</t>
  </si>
  <si>
    <t>JEAN MONNET MODULE</t>
  </si>
  <si>
    <t>A679078.501</t>
  </si>
  <si>
    <t>THIRD SEKTOR IMPACT</t>
  </si>
  <si>
    <t>A679078.502</t>
  </si>
  <si>
    <t>BALKAN HOMICIDE STUDY</t>
  </si>
  <si>
    <t>A679078.504</t>
  </si>
  <si>
    <t>Jačanje znanstveno-istraživačkih I inovacijskih kapaciteta Farmaceutsko-biokemijskog fakulteta Sveučilišta u Zagrebu (FarmInova)</t>
  </si>
  <si>
    <t>A679078.505</t>
  </si>
  <si>
    <t>Primjena HKO-a u unaprjeđenju studijskih programa u području farmacije i medicinske biokemije (PharmaMedQ)</t>
  </si>
  <si>
    <t>A679078.506</t>
  </si>
  <si>
    <t>Razvoj integriranog preddiplomskog i diplomskog studija Farmacije na engleskom jeziku (Pharma5.0)</t>
  </si>
  <si>
    <t>A679078.507</t>
  </si>
  <si>
    <t>Personalized Medicine Inquiry-Based Education (PROMISE) Grant agreement: br. 2019-1-HR01-KA203-061010- </t>
  </si>
  <si>
    <t>A679078.509</t>
  </si>
  <si>
    <t>Utjecaj glikozilacije transferina na vezivanje željeza - GlyTransFer</t>
  </si>
  <si>
    <t>A679078.513</t>
  </si>
  <si>
    <t>OBZOR2020- Legumes in biodiversity based farming systems in Mediterranean basin</t>
  </si>
  <si>
    <t>A679078.514</t>
  </si>
  <si>
    <t>ERASMUS Transnational Quality Education for Organic Food Saftey- SAFE Orgfood</t>
  </si>
  <si>
    <t>A679078.515</t>
  </si>
  <si>
    <t>Napredni sustav motrenja agroekosustava u riziku od zaslanjivanja i onečišćenja</t>
  </si>
  <si>
    <t>A679078.517</t>
  </si>
  <si>
    <t>Dizajn naprednih biokompozita iz energetski održivih izvora- BIOKOMPOZITI</t>
  </si>
  <si>
    <t>A679078.518</t>
  </si>
  <si>
    <t>Proizvodnja, hrane, biokompozita i biogoriva iz žitarica u kružnom biogospodarstvu</t>
  </si>
  <si>
    <t>A679078.519</t>
  </si>
  <si>
    <t>ERASMUS Trainers for plant protection in organic farming- TOPPlant</t>
  </si>
  <si>
    <t>A679078.520</t>
  </si>
  <si>
    <t>Potencijal rizosfernog mikrobioma u prilagodbi poljoprivrede klimatskim promjenama - PERSPIRE</t>
  </si>
  <si>
    <t>A679078.521</t>
  </si>
  <si>
    <t>ERASMUS Learning Landscapes- LELA</t>
  </si>
  <si>
    <t>A679078.522</t>
  </si>
  <si>
    <t>ERASMUS Capacity building in higher education</t>
  </si>
  <si>
    <t>A679078.523</t>
  </si>
  <si>
    <t>A679078.524</t>
  </si>
  <si>
    <t>A679078.525</t>
  </si>
  <si>
    <t>A679078.528</t>
  </si>
  <si>
    <t>ICSI Interreg</t>
  </si>
  <si>
    <t>A679078.529</t>
  </si>
  <si>
    <t>A679078.530</t>
  </si>
  <si>
    <t>A679078.531</t>
  </si>
  <si>
    <t>DRYvER- Securing biodiversity- HORIZON 2020</t>
  </si>
  <si>
    <t>A679078.532</t>
  </si>
  <si>
    <t>"OPSVIO- Ortho-positronium decay and the search for CP and CPT violation in leptonic secto"</t>
  </si>
  <si>
    <t>A679078.533</t>
  </si>
  <si>
    <t>Klima- 4HR- Klimatska ranjivost Hrvatske i mogućnosti prilagodbe urbanih i prirodnih okoliša</t>
  </si>
  <si>
    <t>A679078.537</t>
  </si>
  <si>
    <t>Klimatske promjene  - Agrobioraznolikost</t>
  </si>
  <si>
    <t>A679078.538</t>
  </si>
  <si>
    <t>Jednoslojni polarimetar gama zračenja za primjene u medicinskom oslikavanju i za temeljna istraživanja u fizici</t>
  </si>
  <si>
    <t>A679078.539</t>
  </si>
  <si>
    <t>HKO: Inoviranje programa učiteljskih i odgojiteljskih studija primjenom HKO-a</t>
  </si>
  <si>
    <t>A679078.540</t>
  </si>
  <si>
    <t>ERASMUS Coherence in European Teacher Education: Creating transnational communities of practice through virtual scenarios</t>
  </si>
  <si>
    <t>A679078.542</t>
  </si>
  <si>
    <t>Erasmus+ Projekt:SKY EASY</t>
  </si>
  <si>
    <t>A679078.543</t>
  </si>
  <si>
    <t>Erasmus FIT BACK</t>
  </si>
  <si>
    <t>A679078.544</t>
  </si>
  <si>
    <t>ZACJEL - Zaštita cjelovitosti konstrukcija u energetici i transportu</t>
  </si>
  <si>
    <t>A679078.545</t>
  </si>
  <si>
    <t>PERUN - Enabling Inductive Metal Characterisation in Non Cooperative Soils</t>
  </si>
  <si>
    <t>A679078.546</t>
  </si>
  <si>
    <t>AGROEKO - Napredni sustav motrenja agroekosustava u riziku od zaslanjivanja i onečišćenja</t>
  </si>
  <si>
    <t>A679078.548</t>
  </si>
  <si>
    <t>ALTII - Aktivno učenje kroz poboljšanu interaktivnost</t>
  </si>
  <si>
    <t>A679078.549</t>
  </si>
  <si>
    <t>ASSISI - Zajednice životinja i robota koje se samo-organiziraju i integriraju putem socijalne interakcije</t>
  </si>
  <si>
    <t>A679078.550</t>
  </si>
  <si>
    <t>DIGIPHY - Razvoj digitalnih laboratorijskih vježbi iz fizike za učenje na daljinu</t>
  </si>
  <si>
    <t>A679078.551</t>
  </si>
  <si>
    <t>A679078.552</t>
  </si>
  <si>
    <t>DINARO - Diver navigation using range-only measurements from an autonomous surface vehicle</t>
  </si>
  <si>
    <t>A679078.553</t>
  </si>
  <si>
    <t>E2LP- Embedded Computer Engineering Learning Platform</t>
  </si>
  <si>
    <t>A679078.554</t>
  </si>
  <si>
    <t>ESOAFER - Evropska škola iz antena</t>
  </si>
  <si>
    <t>A679078.555</t>
  </si>
  <si>
    <t>EUMarineRobots - Istraživačka infrastrukturna mreža u području pomorske robotike</t>
  </si>
  <si>
    <t>A679078.556</t>
  </si>
  <si>
    <t>EVERBEST - Pretraživanje događaja na temelju semantički obogaćenih struktura za interaktivne korisničke zadatke</t>
  </si>
  <si>
    <t>A679078.557</t>
  </si>
  <si>
    <t>GRCI - Nova arhitektura naprednih energetskih mreža koja omogućuje visoki udio obnovljivih izvora energije kroz inovativna tržišta i interakciju</t>
  </si>
  <si>
    <t>A679078.558</t>
  </si>
  <si>
    <t>IRMEET - Multidisciplinary and multi-context demonstaration of EGS exploration and Exploration Techniques and potentials</t>
  </si>
  <si>
    <t>A679078.559</t>
  </si>
  <si>
    <t>LAPOST - Laboratorij za podvodne sustave</t>
  </si>
  <si>
    <t>A679078.560</t>
  </si>
  <si>
    <t>PAPABUILD - Napredne akustičke i psihoakustičke dijagnostičke metode kao temelj inovativnog dizajna u građevinskoj akustici</t>
  </si>
  <si>
    <t>A679078.561</t>
  </si>
  <si>
    <t>SIMBLOLTE - Simbioza pametnih objekata u okruženjima Interneta stvari</t>
  </si>
  <si>
    <t>A679078.562</t>
  </si>
  <si>
    <t>STEM u akciji : Otvoreni obrazovni resursi za nastavnike</t>
  </si>
  <si>
    <t>A679078.563</t>
  </si>
  <si>
    <t>WATCHPLANT - Pametan bio-hibridni sustav za nadzor okoliša</t>
  </si>
  <si>
    <t>A679078.564</t>
  </si>
  <si>
    <t>WATER - Intelligent Urban Water Management System</t>
  </si>
  <si>
    <t>A679078.567</t>
  </si>
  <si>
    <t>NGLI - povećanje razvoja novih proizvoda i usluga koji proizilaze iz aktivnosti istraživanja i razvoja</t>
  </si>
  <si>
    <t>A679078.568</t>
  </si>
  <si>
    <t>A679078.570</t>
  </si>
  <si>
    <t>PINIOT - Platforma za inteligentno i energetski efikasno upravljanje industrijskim Iot uređajima</t>
  </si>
  <si>
    <t>A679078.574</t>
  </si>
  <si>
    <t>Modeliranje procesa farmaceutskog sušenja raspršivanjem emulzije u laboratorijskom I pilotnom mjerilu</t>
  </si>
  <si>
    <t>A679078.577</t>
  </si>
  <si>
    <t>A679078.579</t>
  </si>
  <si>
    <t>PROSPER</t>
  </si>
  <si>
    <t>A679078.580</t>
  </si>
  <si>
    <t>BUFSIE</t>
  </si>
  <si>
    <t>A679078.581</t>
  </si>
  <si>
    <t>DIGI4TEACH</t>
  </si>
  <si>
    <t>A679078.584</t>
  </si>
  <si>
    <t>Learning how to Teach, Teaching how to Learn. Facing Challenges of Global Change in Higher Education Using Digital Tools for Reflective, Critical and Inclusive Learning on European Historical Landscapes – EDiToR</t>
  </si>
  <si>
    <t>A679078.585</t>
  </si>
  <si>
    <t>HKO Zadar Kompetecijski standardi nastavnika, pedagoga i mentora</t>
  </si>
  <si>
    <t>A679078.586</t>
  </si>
  <si>
    <t>P-S-I Podrška Studenata u Integraciji marginaliziranih skupina na tržište rada</t>
  </si>
  <si>
    <t>A679078.589</t>
  </si>
  <si>
    <t>A679078.590</t>
  </si>
  <si>
    <t>Erasmus + Developing a new curriculum in Global Migration, Diaspora and Border Studies in East-Central Europe (GLocalEAst)”</t>
  </si>
  <si>
    <t>A679078.592</t>
  </si>
  <si>
    <t>Encounters and Transformations in Iron Age Europe (ENTRANS</t>
  </si>
  <si>
    <t>A679078.593</t>
  </si>
  <si>
    <t>Rhetoric for Innovative Education  RHEFINE</t>
  </si>
  <si>
    <t>A679078.594</t>
  </si>
  <si>
    <t>DigiLING: Trans-European e-Learning Hub for Digital Linguistics</t>
  </si>
  <si>
    <t>A679078.595</t>
  </si>
  <si>
    <t>Curated Multilingual Language Resources for CEF AT (CURLICAT)</t>
  </si>
  <si>
    <t>A679078.596</t>
  </si>
  <si>
    <t>HORIZON 2020: Children Online: Research and Evidence (CO:RE)</t>
  </si>
  <si>
    <t>A679078.597</t>
  </si>
  <si>
    <t>Third sector impact</t>
  </si>
  <si>
    <t>A679078.598</t>
  </si>
  <si>
    <t>Jean Monnet 57510-EPP-1-2016-1-HR-EPPJMO-PROJECT</t>
  </si>
  <si>
    <t>A679078.601</t>
  </si>
  <si>
    <t>Erasmus + ENEMLOS</t>
  </si>
  <si>
    <t>A679078.602</t>
  </si>
  <si>
    <t>Fighter</t>
  </si>
  <si>
    <t>A679078.603</t>
  </si>
  <si>
    <t>UNIC</t>
  </si>
  <si>
    <t>A679078.604</t>
  </si>
  <si>
    <t>Novel Bone Morphogenetic Protein-6 Biocompatible Carrier Device for Bone Regeneration - OSTEOGROW</t>
  </si>
  <si>
    <t>A679078.605</t>
  </si>
  <si>
    <t>Selection modulation of hepcidin for treating iron associated diseases - SEMOHEPI</t>
  </si>
  <si>
    <t>A679078.606</t>
  </si>
  <si>
    <t>Laboratorij za regenerativnu neuroznanost - GLOWBRAIN</t>
  </si>
  <si>
    <t>A679078.607</t>
  </si>
  <si>
    <t>FP7 - MAGISTER</t>
  </si>
  <si>
    <t>A679078.608</t>
  </si>
  <si>
    <t>Istraživanje neuropatologije poremećaja iz spektra autizma i shizofrenije</t>
  </si>
  <si>
    <t>A679078.609</t>
  </si>
  <si>
    <t>EUROPEAN INFRASTRUCTURE FOR TRANSLATIONAL MEDICINE (EATRIS PLUS) - H2020</t>
  </si>
  <si>
    <t>A679078.610</t>
  </si>
  <si>
    <t>ERASMUS + MEĐUNARODNA SURADNJA</t>
  </si>
  <si>
    <t>A679078.619</t>
  </si>
  <si>
    <t>FORMALS-HRZZ UIP-2017-05-2019</t>
  </si>
  <si>
    <t>A679078.622</t>
  </si>
  <si>
    <t>Erasmus+ Oralno potencijalno maligni poremećaji: izobrazba zdravstvenih djelatnika</t>
  </si>
  <si>
    <t>A679078.624</t>
  </si>
  <si>
    <t>ERASMUS+RAPIDE - inovativna pedagogija</t>
  </si>
  <si>
    <t>A679078.625</t>
  </si>
  <si>
    <t>HYSTORIES- podzemno skladištenja vodika u Europi</t>
  </si>
  <si>
    <t>A679078.626</t>
  </si>
  <si>
    <t>RiskMan - Jačanje obrazovnih kapaciteta za upravljanje rizicima</t>
  </si>
  <si>
    <t>A679078.629</t>
  </si>
  <si>
    <t>A679078.632</t>
  </si>
  <si>
    <t>ERASMUS+ KA2 Krajolici za učenje</t>
  </si>
  <si>
    <t>A679078.634</t>
  </si>
  <si>
    <t>Erasmus+ MELLE - Modernizacija pravnog obrazovanja u europskom pravu</t>
  </si>
  <si>
    <t>A679078.635</t>
  </si>
  <si>
    <t>ERASMUS Jačanje kapaciteta u visokom obrazovanju</t>
  </si>
  <si>
    <t>A679078.638</t>
  </si>
  <si>
    <t>Platforma 50+ za unaprjeđivanje uvjeta rada</t>
  </si>
  <si>
    <t>A679078.639</t>
  </si>
  <si>
    <t>Obzor 2020 MEDICTA - Razvoj sustava za diktiranje medicinskih nalaza na bosanskom / hrvatskom / srpskom jeziku uključujući latinske izraze</t>
  </si>
  <si>
    <t>A679078.644</t>
  </si>
  <si>
    <t>Zaštita cjelovitosti konstrukcija u energetici i transportu</t>
  </si>
  <si>
    <t>A679078.645</t>
  </si>
  <si>
    <t>AgroEko - Napredna i prediktivna poljoprivreda za otpornost klimatskim promjenama</t>
  </si>
  <si>
    <t>A679078.646</t>
  </si>
  <si>
    <t>Izazovi za društvene i humanističke znanosti: novi studiji i sustav kvalitete Filozofskog fakulteta u Zagrebu</t>
  </si>
  <si>
    <t>A679078.656</t>
  </si>
  <si>
    <t>A679078.657</t>
  </si>
  <si>
    <t>ERASMUS + KA2 - Aktivno učenje kroz poboljšanu interaktivnost</t>
  </si>
  <si>
    <t>A679078.659</t>
  </si>
  <si>
    <t>IRI-II Besposadni brod - Razvoj autonomnog besposadnog višenamjenskog broda</t>
  </si>
  <si>
    <t>A679078.662</t>
  </si>
  <si>
    <t>UN4DRR</t>
  </si>
  <si>
    <t>A679078.667</t>
  </si>
  <si>
    <t>IRI-II PBM-PLIN - Iskorištenje manje kvalitetnih i nestalnih plinova za proizvodnju električne energije</t>
  </si>
  <si>
    <t>A679078.670</t>
  </si>
  <si>
    <t>IRI-II 4VENT - Razvoj niza četverousisnih ventilatora za industrijska postrojenja</t>
  </si>
  <si>
    <t>A679078.672</t>
  </si>
  <si>
    <t>DERIN ERASMUS + Razvoj digitalne platforme za izgradnju sustava zaštite kritičnih infrastruktura u pametnim industrijama</t>
  </si>
  <si>
    <t>A679078.673</t>
  </si>
  <si>
    <t>NAUTICA CBC prekogranična nautička turistička ponuda</t>
  </si>
  <si>
    <t>A679078.674</t>
  </si>
  <si>
    <t>ELP Transport stručnjak za lokalni transport</t>
  </si>
  <si>
    <t>A679078.675</t>
  </si>
  <si>
    <t>INTERREG OJP4DANUBE</t>
  </si>
  <si>
    <t>A679078.677</t>
  </si>
  <si>
    <t>PRISMI PLUS - Prijenos alata za integraciju OIE na pametnim mediteranskim otocima i ruralnim područjima</t>
  </si>
  <si>
    <t>A679078.678</t>
  </si>
  <si>
    <t>LSP Internetski tečaj za stručno usavršavanje nastavnika</t>
  </si>
  <si>
    <t>A679078.682</t>
  </si>
  <si>
    <t>SEAS 4.0 ODRŽIVI BROD I DOSTAVA 4.0</t>
  </si>
  <si>
    <t>A679078.683</t>
  </si>
  <si>
    <t>CResDET - Digitalno obrazovanje i osposobljavanje otporno na krize</t>
  </si>
  <si>
    <t>A679078.685</t>
  </si>
  <si>
    <t>CESSDA ERIC Agenda 21-22</t>
  </si>
  <si>
    <t>A679078.686</t>
  </si>
  <si>
    <t>SHIPMARTECH - Nadogradnja i usklađivanje magistarskih tečajeva pomorskog inženjerstva</t>
  </si>
  <si>
    <t>A679078.687</t>
  </si>
  <si>
    <t>STAND - Jačanje autonomije sveučilišta i povećanje odgovornosti i transparentnosti sveučilišta Zapadnog Balkana</t>
  </si>
  <si>
    <t>A679078.688</t>
  </si>
  <si>
    <t>Mreža infrastrukture za istraživanje i razvoj kohortne zajednice za pristup diljem Europe</t>
  </si>
  <si>
    <t>A679078.690</t>
  </si>
  <si>
    <t>Uvođenje obrazovanja o intelektualnom vlasništvu za cjeloživotno učenje i ekonomiju znanja</t>
  </si>
  <si>
    <t>A679078.695</t>
  </si>
  <si>
    <t>A679078.697</t>
  </si>
  <si>
    <t>A679078.698</t>
  </si>
  <si>
    <t>A679078.705</t>
  </si>
  <si>
    <t>PROJECT 101073065 - BiodeCCodiNNg - HORIZON-MSCA-2021-DN-01</t>
  </si>
  <si>
    <t>A679078.708</t>
  </si>
  <si>
    <t>A679078.710</t>
  </si>
  <si>
    <t>A679078.711</t>
  </si>
  <si>
    <t>Autonomni robotski sustav za brušenje i karakterizaciju površina tankostijenih kompozitnih proizvoda - ARCOPS</t>
  </si>
  <si>
    <t>A679078.712</t>
  </si>
  <si>
    <t>Inovativni Ti-Mg dentalni implantati za svjetsko tržište - IDENTIST</t>
  </si>
  <si>
    <t>A679078.713</t>
  </si>
  <si>
    <t>Unaprjeđenje tehnologije visokoučinskog zavarivanja - ImproWE</t>
  </si>
  <si>
    <t>A679078.714</t>
  </si>
  <si>
    <t>Prognozirano održavanje industrijske rotacijske opreme temeljno na strojnom učenju i IoT tehnologiji u interakciji s informacijskim sustavima - POIROT-IoT</t>
  </si>
  <si>
    <t>A679078.715</t>
  </si>
  <si>
    <t>Razvoj sustava antikorozivne zaštite za višenamjensku uporabu cijevi - RSAZ</t>
  </si>
  <si>
    <t>A679078.718</t>
  </si>
  <si>
    <t>Razvoj modularnog ekspertnog sustava za upravljanje diskretnim proizvodnim procesima temeljenog na primjeni SMART FACTORY načela – SMART FACTORY</t>
  </si>
  <si>
    <t>A679078.739</t>
  </si>
  <si>
    <t>ESF BIMIS - Biomedicinsko istraživačko središte Šalata</t>
  </si>
  <si>
    <t>A679078.741</t>
  </si>
  <si>
    <t>Obzor Europe RadioVal - International Clinical Validation of Radiomics Artificial Intelligence for Breast Cancer Treatment Planning -</t>
  </si>
  <si>
    <t>A679078.742</t>
  </si>
  <si>
    <t>ERA PerMed ArtiPro Artificial intelligence for personalised medicine in depression</t>
  </si>
  <si>
    <t>A679078.759</t>
  </si>
  <si>
    <t>SCAN II</t>
  </si>
  <si>
    <t>A679078.760</t>
  </si>
  <si>
    <t>CREA2</t>
  </si>
  <si>
    <t>A679078.783</t>
  </si>
  <si>
    <t>A679078.785</t>
  </si>
  <si>
    <t>Centar za međumolekularne interakcije u farmaciji</t>
  </si>
  <si>
    <t>A679078.786</t>
  </si>
  <si>
    <t>Bikrobiocentar</t>
  </si>
  <si>
    <t>A679078.803</t>
  </si>
  <si>
    <t>RAISING AWARENESS CAMPAIGN FOR SMES II - ARC II</t>
  </si>
  <si>
    <t>A679078.806</t>
  </si>
  <si>
    <t>Systems</t>
  </si>
  <si>
    <t>A679078.809</t>
  </si>
  <si>
    <t>ERAMUS+ DG FARMER 2021-1-HR01-KA220-VET-000033253</t>
  </si>
  <si>
    <t>A679078.838</t>
  </si>
  <si>
    <t>ERASMUS+ INNOVATING LEARNING DESIGN 2022-1-HR01-KA220-HED-000085818</t>
  </si>
  <si>
    <t>A679078.839</t>
  </si>
  <si>
    <t>H2020-AIFORS-ERA istraživačka grupa za umjetnu inteligenciju za robotiku</t>
  </si>
  <si>
    <t>A679078.840</t>
  </si>
  <si>
    <t>A679078.841</t>
  </si>
  <si>
    <t>H2020 AIFORS ERA istraživačka grupa za umjetnu inteligenciju za robotiku</t>
  </si>
  <si>
    <t>A679078.842</t>
  </si>
  <si>
    <t>H2020-FunTomp-Funcionalni proizvodi od rajčice</t>
  </si>
  <si>
    <t>A679078.843</t>
  </si>
  <si>
    <t>H2020 The European PILOT Pilot koji koristi neovisne lokalne i otvorene tehnologije</t>
  </si>
  <si>
    <t>A679078.844</t>
  </si>
  <si>
    <t>H2020 EUPEX Europski pilot za egzaskalarno doba</t>
  </si>
  <si>
    <t>A679078.845</t>
  </si>
  <si>
    <t>RailTwin Pametni dizajn i proizvodnja u željezničkoj industriji zasnovana na konceptu digitalnog blizanca</t>
  </si>
  <si>
    <t>A679078.846</t>
  </si>
  <si>
    <t>LowBackPain Impedancijska spektroskopija lumbalnih mišića temeljena na višefrekvencijskoj pobudi</t>
  </si>
  <si>
    <t>A679078.847</t>
  </si>
  <si>
    <t>METEOR Brza dijagnostika pomoću mikrovalnog grijanja epruveta</t>
  </si>
  <si>
    <t>A679078.848</t>
  </si>
  <si>
    <t>SOLAR FER Fotonaponski sustav za proizvodnju električne energije za vlastite potrebe u mrežnom radu SE FER 005 Faza 1</t>
  </si>
  <si>
    <t>A679078.849</t>
  </si>
  <si>
    <t>H2020 EPI SGA2 Inicijativa za europski procesor (faza 2)</t>
  </si>
  <si>
    <t>A679078.850</t>
  </si>
  <si>
    <t>HORIZON MONUSEN Crnogorski centar za podvodne senzorske mreže</t>
  </si>
  <si>
    <t>A679078.851</t>
  </si>
  <si>
    <t>ERASMUS+ - INA-CODE - Inovativni pristup kodiranju u digitalnoj eri</t>
  </si>
  <si>
    <t>A679078.852</t>
  </si>
  <si>
    <t>RaSTEM - Regionalni znanstveni centar - RaSTEM</t>
  </si>
  <si>
    <t>A679078.853</t>
  </si>
  <si>
    <t>ESF - STEM - STEM za bolji svijet</t>
  </si>
  <si>
    <t>A679078.854</t>
  </si>
  <si>
    <t>ERASMUS+ - MASK - Pomorski roboti za bolju svijest o poznavanju mora</t>
  </si>
  <si>
    <t>A679078.855</t>
  </si>
  <si>
    <t>HORIZON - AeroSTREAM - Ojačavanje istraživačkih i inovativnih kapaciteta u području autonomnih bespilotnih letjelica</t>
  </si>
  <si>
    <t>A679078.856</t>
  </si>
  <si>
    <t>ERASMUS+ - Play2Green - Ozbiljno igranje za univerzalni pristup zelenom obrazovanju</t>
  </si>
  <si>
    <t>A679078.857</t>
  </si>
  <si>
    <t>HORIZON - TRANSIT - Prijelaz u održivu budućnost kroz osposobljavanje i obrazovanje</t>
  </si>
  <si>
    <t>A679078.858</t>
  </si>
  <si>
    <t>ERASMUS+ - edulDT - Primjena uključivog dizajnerskog razmišljanja u predmetima tehničkog usmjerenja na visokom učilištu</t>
  </si>
  <si>
    <t>A679078.859</t>
  </si>
  <si>
    <t>EMISArray - Napredni nizovi elektromagnetskih induktivnih senzora za brzu detekciju ukopanih eksplozivnih objekata sa sigurne udaljenosti</t>
  </si>
  <si>
    <t>A679078.860</t>
  </si>
  <si>
    <t>NOFSTAB - Univerzalna teorija stabilnosti nefosterovskih i vremenski promjenjivih elemenata</t>
  </si>
  <si>
    <t>A679078.861</t>
  </si>
  <si>
    <t>EDF - EPIIC - Napredna pilotska sučelja i interakcije za kabinu borbenog zrakoplova</t>
  </si>
  <si>
    <t>A679078.862</t>
  </si>
  <si>
    <t>ERASMUS+ - RoboAquaria - Roboti u vodenom okolišu za promicanje STEM-a i ekološke svijesti</t>
  </si>
  <si>
    <t>A679078.863</t>
  </si>
  <si>
    <t>HORIZON - AIoTwin - Twinning-akcija za širenje izvrsnosti u primjeni umjetne inteligencije za Internet stvari</t>
  </si>
  <si>
    <t>A679078.864</t>
  </si>
  <si>
    <t>DIGITAL - CROBOHUBplusplus - Podrška hrvatskoj industriji i društvu – Europsko inovacijsko središte (EDIH)</t>
  </si>
  <si>
    <t>A679078.865</t>
  </si>
  <si>
    <t>DIGITAL - ADMO -  EDMO Jadranski opservatorij digitalnih medija</t>
  </si>
  <si>
    <t>A679078.866</t>
  </si>
  <si>
    <t>HORIZON - AI4SoilHealth - Ubrzavanje prikupljanja i upotrebe informacija o zdravlju tla korištenjem AI tehnologije za podršku Soil Deal for Europe i EU Soil Observatory</t>
  </si>
  <si>
    <t>A679078.867</t>
  </si>
  <si>
    <t>HORIZON - ICSEfactory - ICSE Znanstvena tvornica</t>
  </si>
  <si>
    <t>A679078.868</t>
  </si>
  <si>
    <t>H2020 - True8DIGIT - Prema pravom digitalizatoru s 8 znamenki</t>
  </si>
  <si>
    <t>A679078.869</t>
  </si>
  <si>
    <t>EDF - EICACS - Europska inicijativa za standardizaciju kolaborativne zračne borbe</t>
  </si>
  <si>
    <t>A679078.870</t>
  </si>
  <si>
    <t>EDF - AGAMI_EURIGAMI - Europska inovativna integracija naprednih GaN mikrovanih komponenti</t>
  </si>
  <si>
    <t>A679078.871</t>
  </si>
  <si>
    <t>HORIZON - SeaTecHub - Hrvatsko-ciparsko središte izvrsnosti o eko-inovativnim tehnologijama za zdrava i produktivna mora</t>
  </si>
  <si>
    <t>A679078.872</t>
  </si>
  <si>
    <t>HORIZON - FoodMAPP - Lokalna opskrba hranom komunicirana putem aplikacije temeljene na karti (FoodMAPP) za promicanje kratkih lanaca opskrbe hranom sigurnost hrane razvoj poslovanja i smanjenje bacanja hrane</t>
  </si>
  <si>
    <t>A679078.873</t>
  </si>
  <si>
    <t>HORIZON - FITNESS - Fleksibilna inteligentna koža za mjerenje bliskog polja</t>
  </si>
  <si>
    <t>A679078.874</t>
  </si>
  <si>
    <t>HORIZON - UWIN-LABUST - ERA katedra za Internet podvodnih stvari u LABUST-u</t>
  </si>
  <si>
    <t>A679078.875</t>
  </si>
  <si>
    <t>DIGITAL - CroQCI - Hrvatska Infrastruktura za Kvantne Komunikacije</t>
  </si>
  <si>
    <t>A679078.876</t>
  </si>
  <si>
    <t>DATACROSS -Napredne metode tehnologije u znanosti o podacima I kooperativnim sustavima</t>
  </si>
  <si>
    <t>A679078.877</t>
  </si>
  <si>
    <t>Pomorski roboti za bolju svijest o poznavanju mora</t>
  </si>
  <si>
    <t>A679078.878</t>
  </si>
  <si>
    <t>Play2Green - Ozbiljno igranje za univerzalni pristup zelenom obrazovanju</t>
  </si>
  <si>
    <t>A679078.879</t>
  </si>
  <si>
    <t>Podrška hrvatskoj industriji i društvu - Europsko inovacijsko središte (EDIH)</t>
  </si>
  <si>
    <t>A679078.880</t>
  </si>
  <si>
    <t>A679078.881</t>
  </si>
  <si>
    <t>Empowering the Water-Energy-Food Nexus by incorporating biodiversity and climate awareness (WatNex)</t>
  </si>
  <si>
    <t>A679078.882</t>
  </si>
  <si>
    <t>2D-MBL- QPsyst</t>
  </si>
  <si>
    <t>A679078.883</t>
  </si>
  <si>
    <t>Improve River LIFE</t>
  </si>
  <si>
    <t>A679078.884</t>
  </si>
  <si>
    <t>ICSE Science Factory</t>
  </si>
  <si>
    <t>A679078.885</t>
  </si>
  <si>
    <t>Biodiversity Genomics Europe (BGE)</t>
  </si>
  <si>
    <t>A679078.886</t>
  </si>
  <si>
    <t>MIcrobe-synthesised DNA NAnostructures for DIsplay-controlled Storage Cartridges (MI-DNA DISC)</t>
  </si>
  <si>
    <t>A679078.887</t>
  </si>
  <si>
    <t>Academics4Rail</t>
  </si>
  <si>
    <t>A679078.888</t>
  </si>
  <si>
    <t>Rail Interlocking System Simulation (RISS)</t>
  </si>
  <si>
    <t>A679078.889</t>
  </si>
  <si>
    <t>Development of Vocational Training of High-Speed Train Maintenance (HST)</t>
  </si>
  <si>
    <t>A679078.890</t>
  </si>
  <si>
    <t>REALLOCATE - Rethinking the dEsign of streets And pubLic spaces to Leverage the mOdal shift to Climate-friendly Active Transport Everywhere</t>
  </si>
  <si>
    <t>A679078.891</t>
  </si>
  <si>
    <t>Last-Mile Green and Safety Skills in Urban Logistics</t>
  </si>
  <si>
    <t>A679078.892</t>
  </si>
  <si>
    <t>TRENDLINE</t>
  </si>
  <si>
    <t>A679078.893</t>
  </si>
  <si>
    <t>EurosaP II - European Road Safety Partnership - Network Wide Road Assessment</t>
  </si>
  <si>
    <t>A679078.894</t>
  </si>
  <si>
    <t>ELABORATOR: The European Living Lab on designing sustainable urban mobility towards climate neutral cities</t>
  </si>
  <si>
    <t>A679078.895</t>
  </si>
  <si>
    <t>IVORY - Ai for Vision Zero in Road Safety</t>
  </si>
  <si>
    <t>A679078.896</t>
  </si>
  <si>
    <t>Hrvatska kvantna komunikacijska infrastruktura - CROQCI</t>
  </si>
  <si>
    <t>A679078.897</t>
  </si>
  <si>
    <t>EIT Manufacturing HUB Hrvatska 2023</t>
  </si>
  <si>
    <t>A679078.898</t>
  </si>
  <si>
    <t>Infrastrukturno jačanje IRI kapaciteta u području energetike i transporta</t>
  </si>
  <si>
    <t>A679078.899</t>
  </si>
  <si>
    <t>Advanced Composites under HIgh STRAin raTEs loading: a route to certification-by-analysis (HISTRATE)</t>
  </si>
  <si>
    <t>A679078.900</t>
  </si>
  <si>
    <t>SunSharing - supporting solar energy community and crowdfunding initiatives in SEE</t>
  </si>
  <si>
    <t>A679078.901</t>
  </si>
  <si>
    <t>NORTH ADRIATIC HYDROGEN VALLEY</t>
  </si>
  <si>
    <t>A679078.902</t>
  </si>
  <si>
    <t>Danube Wetlands and flood plains Restoration through systemic, community engaged and sustainable innovative actions</t>
  </si>
  <si>
    <t>A679078.903</t>
  </si>
  <si>
    <t>Strengthening Policy and Governance Capacity for Blue Energy in Central and Eastern Europe</t>
  </si>
  <si>
    <t>A679078.904</t>
  </si>
  <si>
    <t>Bound to accelerate the roll-out and expansion of Energy Communities and empower consumers as fully-fledged energy market players</t>
  </si>
  <si>
    <t>A679078.905</t>
  </si>
  <si>
    <t>Supporting Energy Transition and Decarbonisation in District Heating Sector</t>
  </si>
  <si>
    <t>A679078.906</t>
  </si>
  <si>
    <t>Low-grade Heat Mapping and Investment Planning for Efficient DH</t>
  </si>
  <si>
    <t>A679078.907</t>
  </si>
  <si>
    <t>Croatian One Stop Shop</t>
  </si>
  <si>
    <t>A679078.908</t>
  </si>
  <si>
    <t>H2020 ASHCYCLE</t>
  </si>
  <si>
    <t>A679078.909</t>
  </si>
  <si>
    <t>CROSSCADE</t>
  </si>
  <si>
    <t>A679078.910</t>
  </si>
  <si>
    <t>CROSKILLS RELOAD</t>
  </si>
  <si>
    <t>A679078.911</t>
  </si>
  <si>
    <t>CIRCUIT HORIZON EUROPE</t>
  </si>
  <si>
    <t>A679078.912</t>
  </si>
  <si>
    <t>GREENCO ERASMUS+ 2021.-2027.</t>
  </si>
  <si>
    <t>A679078.913</t>
  </si>
  <si>
    <t>CRISAFE UNION CIVIL PROTECTION MECHANISM 2021.-2027.</t>
  </si>
  <si>
    <t>A679078.914</t>
  </si>
  <si>
    <t>BLOOM INNOVATION NORWAY</t>
  </si>
  <si>
    <t>A679078.915</t>
  </si>
  <si>
    <t>BIMZEED</t>
  </si>
  <si>
    <t>A679078.916</t>
  </si>
  <si>
    <t>A679078.917</t>
  </si>
  <si>
    <t>Razvoj inovativnih građevnih kompozita primjenom biopepela</t>
  </si>
  <si>
    <t>A679078.918</t>
  </si>
  <si>
    <t>Razvoj novih tehnologija i usluga u izvođenju spec.građ radova</t>
  </si>
  <si>
    <t>A679078.919</t>
  </si>
  <si>
    <t>KLIK PANEL kompozitni lagani panel s integrir.nosivom konst.</t>
  </si>
  <si>
    <t>A679078.920</t>
  </si>
  <si>
    <t>Food PackagIng open courseware for higher Education and Staff of companieS 2.0</t>
  </si>
  <si>
    <t>A679078.921</t>
  </si>
  <si>
    <t>MedDietMenus4Campus - Promoting stakeholder adherence to Mediterranean Diet on Campus through menu interventions and social marketing strategies</t>
  </si>
  <si>
    <t>A679078.922</t>
  </si>
  <si>
    <t>From Edible sprouts to hEalthy fooD (FEED)</t>
  </si>
  <si>
    <t>A679078.923</t>
  </si>
  <si>
    <t>A679078.924</t>
  </si>
  <si>
    <t>THE ROLE OF TRANSTHYRETIN IN SPORADIC ALZHEIMER'S DISEASE - ASSOCIATED LEPTOMEN INGEAL AND CEREBROVASCULAR AMYLOIDOSIS AND NEUROPROTECTIVE POTENTIAL OF A BRAIN DIRECTED TAFAMIDID PRODRUG - TRANSADAMIS</t>
  </si>
  <si>
    <t>A679078.925</t>
  </si>
  <si>
    <t>B WISE</t>
  </si>
  <si>
    <t>A679078.926</t>
  </si>
  <si>
    <t>FACILEX</t>
  </si>
  <si>
    <t>A679078.927</t>
  </si>
  <si>
    <t>JM Module Climate Change Law</t>
  </si>
  <si>
    <t>A679078.928</t>
  </si>
  <si>
    <t>EUROSTUDENT VIII</t>
  </si>
  <si>
    <t>A679078.929</t>
  </si>
  <si>
    <t>MedDietMenus4Campus</t>
  </si>
  <si>
    <t>A679078.930</t>
  </si>
  <si>
    <t>Horizo-PRIMA</t>
  </si>
  <si>
    <t>A679078.931</t>
  </si>
  <si>
    <t>Electronic Pan-European Learniing System for Sustainable Agribusiness MBA Education (e-AGRIMBA)</t>
  </si>
  <si>
    <t>A679078.932</t>
  </si>
  <si>
    <t>ERASMUS+ Danube AgriFood Master</t>
  </si>
  <si>
    <t>A679078.933</t>
  </si>
  <si>
    <t>GRASS Celing</t>
  </si>
  <si>
    <t>A679078.934</t>
  </si>
  <si>
    <t>SHARIng-meD</t>
  </si>
  <si>
    <t>A679078.935</t>
  </si>
  <si>
    <t>Al4SoilHealth</t>
  </si>
  <si>
    <t>A679078.936</t>
  </si>
  <si>
    <t>ERASMUS+ "The development of the innovative educational method of ACCESSIBLE tourism in Central Europe"</t>
  </si>
  <si>
    <t>A679078.937</t>
  </si>
  <si>
    <t>ERASMUS+ "Blended Learning and Evaluation Practices for Inclusive Digital Higher Education"</t>
  </si>
  <si>
    <t>A679078.938</t>
  </si>
  <si>
    <t>The generations and gender programme preparatory phase project (GGP-5D)</t>
  </si>
  <si>
    <t>A679078.939</t>
  </si>
  <si>
    <t>ERASMUS-EDU-2022-101104564-ACIIS</t>
  </si>
  <si>
    <t>A679078.940</t>
  </si>
  <si>
    <t>HORIZON-CL2-2022-101094052-AECED</t>
  </si>
  <si>
    <t>A679078.941</t>
  </si>
  <si>
    <t>EUROPIA - On-Wheels summer school for the socio-cultural</t>
  </si>
  <si>
    <t>A679078.942</t>
  </si>
  <si>
    <t>INRS - Developing Information and Research Skills for Business, Innovation, and Entrepreneurship</t>
  </si>
  <si>
    <t>A679078.943</t>
  </si>
  <si>
    <t>Unapređivanje norveških studija na Sveučilištu u Zagrebu</t>
  </si>
  <si>
    <t>A679078.944</t>
  </si>
  <si>
    <t>A679078.945</t>
  </si>
  <si>
    <t>IntegratEU</t>
  </si>
  <si>
    <t>A679078.946</t>
  </si>
  <si>
    <t>TEHIC</t>
  </si>
  <si>
    <t>A679078.947</t>
  </si>
  <si>
    <t>ERASMUS+ GREEN EDUCATION IN MEDIA</t>
  </si>
  <si>
    <t>A679078.948</t>
  </si>
  <si>
    <t>ERASMUS+ VIPROS</t>
  </si>
  <si>
    <t>A679078.949</t>
  </si>
  <si>
    <t>NRE ElectRA</t>
  </si>
  <si>
    <t>A679078.950</t>
  </si>
  <si>
    <t>RIS Hub Adria</t>
  </si>
  <si>
    <t>A679078.951</t>
  </si>
  <si>
    <t>SEAHEAT-Sea for Heritage Energy Transition</t>
  </si>
  <si>
    <t>A679078.952</t>
  </si>
  <si>
    <t>PLIGES</t>
  </si>
  <si>
    <t>A679078.953</t>
  </si>
  <si>
    <t>TRANSGEO</t>
  </si>
  <si>
    <t>A679078.954</t>
  </si>
  <si>
    <t>AI2SEP - Developing Talents in Artificial Intelligence to Solve Disruptive Environmental Problems</t>
  </si>
  <si>
    <t>A679078.955</t>
  </si>
  <si>
    <t>Erasmus+ CUTIE  Competencies for University Teaching  Institutional Empowerment</t>
  </si>
  <si>
    <t>A679078.956</t>
  </si>
  <si>
    <t>Awareness Raising Campaing for SMEs- ARC II</t>
  </si>
  <si>
    <t>A679078.957</t>
  </si>
  <si>
    <t>Digital transformation of Central Croatia and Northern Adriatic  through JURK EDIH</t>
  </si>
  <si>
    <t>A679078.958</t>
  </si>
  <si>
    <t>Jačanje bilateralne suradnje s Norveškom u području zelene tranzicije</t>
  </si>
  <si>
    <t>A679078.959</t>
  </si>
  <si>
    <t>Interreg CE projekt</t>
  </si>
  <si>
    <t>A679078.960</t>
  </si>
  <si>
    <t>A679078.961</t>
  </si>
  <si>
    <t>ERASMUS+ PLAY TO GREEN 2022-1-HR01-KA220-HED-000088675</t>
  </si>
  <si>
    <t>A679078.962</t>
  </si>
  <si>
    <t>ERASMUS + 2022-1-HR01-KA210-SCH-000082831</t>
  </si>
  <si>
    <t>A679078.963</t>
  </si>
  <si>
    <t>ERASMUS + 2023-1-HR01-KA220-HED-000158143</t>
  </si>
  <si>
    <t>A679078.964</t>
  </si>
  <si>
    <t>ERASMUS+ 2023-1-HR01-KA131-HED-000129986</t>
  </si>
  <si>
    <t>A679078.965</t>
  </si>
  <si>
    <t>BiodeCCodiNNg - HORIZON-MSCA-2021-DN-01</t>
  </si>
  <si>
    <t>A679078.966</t>
  </si>
  <si>
    <t>ADMO, DG CONNECT (EU)</t>
  </si>
  <si>
    <t>A679078.967</t>
  </si>
  <si>
    <t>ACTIVECITIZENS4EU, EACEA (EU)</t>
  </si>
  <si>
    <t>A679078.968</t>
  </si>
  <si>
    <t>ValEUs, EACEA (EU)</t>
  </si>
  <si>
    <t>A679078.969</t>
  </si>
  <si>
    <t>CO3, HORIZON</t>
  </si>
  <si>
    <t>A679078.970</t>
  </si>
  <si>
    <t>A679078.971</t>
  </si>
  <si>
    <t>A679078.972</t>
  </si>
  <si>
    <t>A679078.973</t>
  </si>
  <si>
    <t>A679078.974</t>
  </si>
  <si>
    <t>A679081.002</t>
  </si>
  <si>
    <t>ERASMUS+ JEAN MONNET Razvoj i implementacija CQAF modela osiguranja kvalitete na visokoškolskim ustanovama</t>
  </si>
  <si>
    <t>A679081.003</t>
  </si>
  <si>
    <t>ERASMUS+ JEAN MONNET MODULES - Interdisciplinarni pristup političkim i pravnim dimenzijama regionalnih integracija</t>
  </si>
  <si>
    <t>A679081.005</t>
  </si>
  <si>
    <t>INTERREG e-MOB</t>
  </si>
  <si>
    <t>A679081.006</t>
  </si>
  <si>
    <t>zakOČI</t>
  </si>
  <si>
    <t>A679081.007</t>
  </si>
  <si>
    <t>Povećanje razvoja novih proizvoda i usluga koji proizlaze iz aktivnosti istraživanja i razvoj</t>
  </si>
  <si>
    <t>A679081.011</t>
  </si>
  <si>
    <t>Istraživanje i razvoj inovativnih i pametnih tehnologija za gospodarenje otpadom, prijevoz i logistiku</t>
  </si>
  <si>
    <t>A679081.012</t>
  </si>
  <si>
    <t>Integracija (bivših) Jugoslavena u Švicarskoj</t>
  </si>
  <si>
    <t>A679081.013</t>
  </si>
  <si>
    <t>Unapređenje rada Medicinske škole AK Zadar- regionalnog centra kompetentnosti u sektoru zdravstva</t>
  </si>
  <si>
    <t>A679081.016</t>
  </si>
  <si>
    <t>Interreg CE0100127 Rail4Regions</t>
  </si>
  <si>
    <t>A679081.017</t>
  </si>
  <si>
    <t>A679115.001</t>
  </si>
  <si>
    <t>INTERREG IPA CBC Hrvatska - Srbija, Obnovljivi izvori energije za pametne, održive, zdravstvene centre, visokoobrazovne ustanove i druge javne zgrade</t>
  </si>
  <si>
    <t>A679115.002</t>
  </si>
  <si>
    <t>Centar za istraživanje, razvoj i inovacije - CIRI</t>
  </si>
  <si>
    <t>A679115.003</t>
  </si>
  <si>
    <t>A679115.005</t>
  </si>
  <si>
    <t>AVACS, Prilagodba povrtnih kultura novim agrometeorološkim uvjetima u Slavoniji</t>
  </si>
  <si>
    <t>A679115.007</t>
  </si>
  <si>
    <t>A679115.010</t>
  </si>
  <si>
    <t>RESIN-razvoj sustava za ispitivanje višefaznih strujanja i izgaranja</t>
  </si>
  <si>
    <t>A679115.015</t>
  </si>
  <si>
    <t>ZELENO POVRĆE ZA ZELENI PLAN</t>
  </si>
  <si>
    <t xml:space="preserve"> Inozemne donacije </t>
  </si>
  <si>
    <t>Namjenski primici -ostali</t>
  </si>
  <si>
    <t>len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</si>
  <si>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</si>
  <si>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</si>
  <si>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</si>
  <si>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</si>
  <si>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</si>
  <si>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</si>
  <si>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</si>
  <si>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</si>
  <si>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</si>
  <si>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</si>
  <si>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</si>
  <si>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</si>
  <si>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</si>
  <si>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</si>
  <si>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</si>
  <si>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</si>
  <si>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</si>
  <si>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</si>
  <si>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</si>
  <si>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</si>
  <si>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</si>
  <si>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</si>
  <si>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</si>
  <si>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</si>
  <si>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</si>
  <si>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</si>
  <si>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</si>
  <si>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</si>
  <si>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</si>
  <si>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</si>
  <si>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</si>
  <si>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</si>
  <si>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</si>
  <si>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</si>
  <si>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</si>
  <si>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</si>
  <si>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654110041</t>
  </si>
  <si>
    <t>654120041</t>
  </si>
  <si>
    <t>654130041</t>
  </si>
  <si>
    <t>654140041</t>
  </si>
  <si>
    <t>654150041</t>
  </si>
  <si>
    <t>654160041</t>
  </si>
  <si>
    <t>Naknada za prigodno jednokratno priređivanje igara na sreću</t>
  </si>
  <si>
    <t>Ostale naknade od igara na sreću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</si>
  <si>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</si>
  <si>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</si>
  <si>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</si>
  <si>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SVEUČILIŠTE U ZADRU, ZNANSTVENA KNJIŽNICA</t>
  </si>
  <si>
    <t>2532 SVEUČILIŠTE U ZADRU, ZNANSTVENA KNJIŽNICA</t>
  </si>
  <si>
    <t xml:space="preserve"> SVEUČILIŠTE U ZADRU, ZNANSTVENA KNJIŽNICA</t>
  </si>
  <si>
    <t>52209 HRVATSKA ZAKLADA ZA ZNANOST</t>
  </si>
  <si>
    <t>43335 AGENCIJA ZA MOBILNOST I PROGRAME EUROPSKE UNIJE</t>
  </si>
  <si>
    <t>47123 MINISTARSTVO REGIONALNOGA RAZVOJA I FONDOVA EUROPSKE UNIJE</t>
  </si>
  <si>
    <t>42024 SVEUČILIŠTE JURJA DOBRILE U PULI</t>
  </si>
  <si>
    <t>Pula, 16.12.2024</t>
  </si>
  <si>
    <t>Ines Mirković</t>
  </si>
  <si>
    <t>052/377-017</t>
  </si>
  <si>
    <t>ines.mirkovic@unipu.hr</t>
  </si>
  <si>
    <t>2023-1-HR01-KA171-HED-000137062</t>
  </si>
  <si>
    <t>2024-1-HR01-KA131-HED-000204572</t>
  </si>
  <si>
    <t>PROJEKT TESTEAT</t>
  </si>
  <si>
    <t>PROJEKT FORTIC</t>
  </si>
  <si>
    <t>PROJEKT ARCHAEODIGIT</t>
  </si>
  <si>
    <t>DIVERSITY IN ACTION: A CROSS-BORDER ONLINE SPACE FOR TRAINING FUTURE TEACHERS</t>
  </si>
  <si>
    <t>Projekt ELITE_AI</t>
  </si>
  <si>
    <t>PROJEKT BIOMEDIX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</si>
</sst>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kn&quot;#,##0.00_);[Red]\(&quot;kn&quot;#,##0.00\)"/>
    <numFmt numFmtId="165" formatCode="_(* #,##0.00_);_(* \(#,##0.00\);_(* &quot;-&quot;??_);_(@_)"/>
    <numFmt numFmtId="166" formatCode="#,##0_ ;\-#,##0\ "/>
    <numFmt numFmtId="167" formatCode="#&quot;.&quot;"/>
    <numFmt numFmtId="168" formatCode="00000000"/>
    <numFmt numFmtId="169" formatCode="&quot;- &quot;@"/>
  </numFmts>
  <fonts count="105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5"/>
      <color rgb="FFFF0000"/>
      <name val="Calibri"/>
      <family val="2"/>
      <charset val="238"/>
      <scheme val="minor"/>
    </font>
    <font>
      <sz val="11"/>
      <name val="Calibri"/>
      <family val="2"/>
      <scheme val="minor"/>
    </font>
    <font>
      <strike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4"/>
      <color theme="1"/>
      <name val="Calibri"/>
      <family val="2"/>
      <scheme val="minor"/>
    </font>
    <font>
      <sz val="12"/>
      <color indexed="8"/>
      <name val="Open Sans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rgb="FFFF0000"/>
      <name val="Calibri"/>
      <family val="2"/>
      <scheme val="minor"/>
    </font>
    <font>
      <sz val="8"/>
      <color rgb="FFFF0000"/>
      <name val="Arial"/>
      <family val="2"/>
      <charset val="238"/>
    </font>
    <font>
      <b/>
      <sz val="11"/>
      <color theme="0" tint="-0.34998626667073579"/>
      <name val="Calibri"/>
      <family val="2"/>
      <charset val="238"/>
    </font>
    <font>
      <sz val="10"/>
      <color theme="1"/>
      <name val="Calibri"/>
      <family val="2"/>
      <charset val="238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9"/>
      </patternFill>
    </fill>
  </fills>
  <borders count="34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</borders>
  <cellStyleXfs count="144">
    <xf numFmtId="0" fontId="0" fillId="0" borderId="0"/>
    <xf numFmtId="165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60" fillId="6" borderId="27" applyNumberFormat="0" applyProtection="0">
      <alignment vertical="center"/>
    </xf>
    <xf numFmtId="4" fontId="61" fillId="6" borderId="27" applyNumberFormat="0" applyProtection="0">
      <alignment vertical="center"/>
    </xf>
    <xf numFmtId="4" fontId="60" fillId="6" borderId="27" applyNumberFormat="0" applyProtection="0">
      <alignment horizontal="left" vertical="center" indent="1"/>
    </xf>
    <xf numFmtId="4" fontId="60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60" fillId="56" borderId="27" applyNumberFormat="0" applyProtection="0">
      <alignment horizontal="right" vertical="center"/>
    </xf>
    <xf numFmtId="4" fontId="60" fillId="57" borderId="27" applyNumberFormat="0" applyProtection="0">
      <alignment horizontal="right" vertical="center"/>
    </xf>
    <xf numFmtId="4" fontId="60" fillId="58" borderId="27" applyNumberFormat="0" applyProtection="0">
      <alignment horizontal="right" vertical="center"/>
    </xf>
    <xf numFmtId="4" fontId="60" fillId="16" borderId="27" applyNumberFormat="0" applyProtection="0">
      <alignment horizontal="right" vertical="center"/>
    </xf>
    <xf numFmtId="4" fontId="60" fillId="59" borderId="27" applyNumberFormat="0" applyProtection="0">
      <alignment horizontal="right" vertical="center"/>
    </xf>
    <xf numFmtId="4" fontId="60" fillId="60" borderId="27" applyNumberFormat="0" applyProtection="0">
      <alignment horizontal="right" vertical="center"/>
    </xf>
    <xf numFmtId="4" fontId="60" fillId="61" borderId="27" applyNumberFormat="0" applyProtection="0">
      <alignment horizontal="right" vertical="center"/>
    </xf>
    <xf numFmtId="4" fontId="60" fillId="62" borderId="27" applyNumberFormat="0" applyProtection="0">
      <alignment horizontal="right" vertical="center"/>
    </xf>
    <xf numFmtId="4" fontId="60" fillId="63" borderId="27" applyNumberFormat="0" applyProtection="0">
      <alignment horizontal="right" vertical="center"/>
    </xf>
    <xf numFmtId="4" fontId="62" fillId="64" borderId="27" applyNumberFormat="0" applyProtection="0">
      <alignment horizontal="left" vertical="center" indent="1"/>
    </xf>
    <xf numFmtId="4" fontId="60" fillId="65" borderId="28" applyNumberFormat="0" applyProtection="0">
      <alignment horizontal="left" vertical="center" indent="1"/>
    </xf>
    <xf numFmtId="4" fontId="63" fillId="66" borderId="0" applyNumberFormat="0" applyProtection="0">
      <alignment horizontal="left" vertical="center" indent="1"/>
    </xf>
    <xf numFmtId="0" fontId="66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60" fillId="13" borderId="27" applyNumberFormat="0" applyProtection="0">
      <alignment vertical="center"/>
    </xf>
    <xf numFmtId="4" fontId="61" fillId="13" borderId="27" applyNumberFormat="0" applyProtection="0">
      <alignment vertical="center"/>
    </xf>
    <xf numFmtId="4" fontId="60" fillId="13" borderId="27" applyNumberFormat="0" applyProtection="0">
      <alignment horizontal="left" vertical="center" indent="1"/>
    </xf>
    <xf numFmtId="4" fontId="60" fillId="13" borderId="27" applyNumberFormat="0" applyProtection="0">
      <alignment horizontal="left" vertical="center" indent="1"/>
    </xf>
    <xf numFmtId="4" fontId="60" fillId="65" borderId="27" applyNumberFormat="0" applyProtection="0">
      <alignment horizontal="right" vertical="center"/>
    </xf>
    <xf numFmtId="4" fontId="61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5" fillId="0" borderId="0" applyNumberFormat="0" applyProtection="0"/>
    <xf numFmtId="4" fontId="64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60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2" fillId="72" borderId="0" applyNumberFormat="0" applyProtection="0">
      <alignment horizontal="left" vertical="center" indent="1"/>
    </xf>
    <xf numFmtId="4" fontId="60" fillId="9" borderId="0" applyNumberFormat="0" applyProtection="0">
      <alignment horizontal="left" vertical="center" indent="1"/>
    </xf>
    <xf numFmtId="4" fontId="60" fillId="13" borderId="10" applyNumberFormat="0" applyProtection="0">
      <alignment vertical="center"/>
    </xf>
    <xf numFmtId="4" fontId="77" fillId="51" borderId="0" applyNumberFormat="0" applyProtection="0">
      <alignment horizontal="left" vertical="top" indent="1"/>
    </xf>
    <xf numFmtId="4" fontId="62" fillId="6" borderId="10" applyNumberFormat="0" applyProtection="0">
      <alignment horizontal="left" vertical="center" indent="1"/>
    </xf>
    <xf numFmtId="0" fontId="76" fillId="66" borderId="10" applyNumberFormat="0" applyProtection="0">
      <alignment horizontal="left" vertical="center" indent="1"/>
    </xf>
    <xf numFmtId="4" fontId="60" fillId="9" borderId="10" applyNumberFormat="0" applyProtection="0">
      <alignment horizontal="right" vertical="center"/>
    </xf>
    <xf numFmtId="4" fontId="64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09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23" fillId="0" borderId="1" xfId="17" quotePrefix="1" applyNumberFormat="1" applyFont="1" applyFill="1">
      <alignment horizontal="left" vertical="center" indent="1" justifyLastLine="1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4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0" fontId="23" fillId="53" borderId="1" xfId="17" quotePrefix="1" applyNumberFormat="1" applyFont="1" applyFill="1" applyAlignment="1">
      <alignment horizontal="center" vertical="center" justifyLastLine="1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22" fillId="53" borderId="1" xfId="0" applyFont="1" applyFill="1" applyBorder="1"/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0" fontId="0" fillId="54" borderId="0" xfId="0" applyFill="1"/>
    <xf numFmtId="0" fontId="55" fillId="54" borderId="0" xfId="0" applyFont="1" applyFill="1"/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8" fontId="47" fillId="0" borderId="24" xfId="0" applyNumberFormat="1" applyFont="1" applyBorder="1" applyAlignment="1">
      <alignment horizontal="center" vertical="center"/>
    </xf>
    <xf numFmtId="167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8" fontId="47" fillId="0" borderId="24" xfId="0" applyNumberFormat="1" applyFont="1" applyBorder="1" applyAlignment="1">
      <alignment horizontal="left" vertical="center"/>
    </xf>
    <xf numFmtId="0" fontId="56" fillId="55" borderId="26" xfId="73" applyNumberFormat="1" applyFill="1" applyAlignment="1">
      <alignment horizontal="left"/>
    </xf>
    <xf numFmtId="0" fontId="56" fillId="55" borderId="26" xfId="73" applyNumberFormat="1" applyFill="1" applyAlignment="1">
      <alignment horizontal="center"/>
    </xf>
    <xf numFmtId="0" fontId="58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7" fillId="0" borderId="0" xfId="0" applyFont="1" applyAlignment="1">
      <alignment horizontal="left" vertical="center"/>
    </xf>
    <xf numFmtId="0" fontId="55" fillId="0" borderId="0" xfId="0" applyFont="1"/>
    <xf numFmtId="0" fontId="59" fillId="54" borderId="0" xfId="0" applyFont="1" applyFill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22" fillId="54" borderId="1" xfId="17" quotePrefix="1" applyNumberFormat="1" applyFont="1" applyFill="1">
      <alignment horizontal="left" vertical="center" indent="1" justifyLastLine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8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9" fillId="0" borderId="0" xfId="129" applyFont="1"/>
    <xf numFmtId="0" fontId="67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70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71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3" fillId="0" borderId="1" xfId="116" quotePrefix="1" applyNumberFormat="1" applyFont="1" applyFill="1">
      <alignment horizontal="left" vertical="center" indent="1"/>
    </xf>
    <xf numFmtId="0" fontId="73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4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6" fillId="66" borderId="10" xfId="138" quotePrefix="1" applyAlignment="1">
      <alignment horizontal="left" vertical="center" indent="2"/>
    </xf>
    <xf numFmtId="0" fontId="76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8" fillId="0" borderId="0" xfId="0" applyFont="1" applyAlignment="1">
      <alignment horizontal="center" vertical="center" wrapText="1"/>
    </xf>
    <xf numFmtId="0" fontId="79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80" fillId="0" borderId="0" xfId="0" applyFont="1" applyAlignment="1">
      <alignment wrapText="1"/>
    </xf>
    <xf numFmtId="0" fontId="80" fillId="0" borderId="0" xfId="0" applyFont="1" applyAlignment="1">
      <alignment vertical="center" wrapText="1"/>
    </xf>
    <xf numFmtId="0" fontId="81" fillId="55" borderId="6" xfId="0" quotePrefix="1" applyFont="1" applyFill="1" applyBorder="1" applyAlignment="1">
      <alignment horizontal="center" vertical="center" wrapText="1"/>
    </xf>
    <xf numFmtId="0" fontId="81" fillId="55" borderId="6" xfId="0" applyFont="1" applyFill="1" applyBorder="1" applyAlignment="1">
      <alignment horizontal="center" vertical="center" wrapText="1"/>
    </xf>
    <xf numFmtId="0" fontId="82" fillId="55" borderId="6" xfId="0" quotePrefix="1" applyFont="1" applyFill="1" applyBorder="1" applyAlignment="1">
      <alignment horizontal="center" vertical="center" wrapText="1"/>
    </xf>
    <xf numFmtId="0" fontId="82" fillId="55" borderId="6" xfId="0" applyFont="1" applyFill="1" applyBorder="1" applyAlignment="1">
      <alignment horizontal="center" vertical="center" wrapText="1"/>
    </xf>
    <xf numFmtId="0" fontId="83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4" fillId="0" borderId="0" xfId="0" applyFont="1"/>
    <xf numFmtId="0" fontId="84" fillId="0" borderId="0" xfId="0" applyFont="1" applyAlignment="1">
      <alignment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6" fillId="0" borderId="0" xfId="0" applyFont="1" applyAlignment="1">
      <alignment vertical="center" wrapText="1"/>
    </xf>
    <xf numFmtId="0" fontId="87" fillId="0" borderId="0" xfId="0" applyFont="1" applyAlignment="1">
      <alignment horizontal="center" vertical="center" wrapText="1"/>
    </xf>
    <xf numFmtId="0" fontId="87" fillId="55" borderId="6" xfId="0" quotePrefix="1" applyFont="1" applyFill="1" applyBorder="1" applyAlignment="1">
      <alignment horizontal="center" vertical="center" wrapText="1"/>
    </xf>
    <xf numFmtId="0" fontId="87" fillId="55" borderId="6" xfId="0" applyFont="1" applyFill="1" applyBorder="1" applyAlignment="1">
      <alignment horizontal="center" vertical="center" wrapText="1"/>
    </xf>
    <xf numFmtId="0" fontId="88" fillId="55" borderId="6" xfId="0" quotePrefix="1" applyFont="1" applyFill="1" applyBorder="1" applyAlignment="1">
      <alignment horizontal="center" vertical="center" wrapText="1"/>
    </xf>
    <xf numFmtId="0" fontId="88" fillId="55" borderId="6" xfId="0" applyFont="1" applyFill="1" applyBorder="1" applyAlignment="1">
      <alignment horizontal="center" vertical="center" wrapText="1"/>
    </xf>
    <xf numFmtId="0" fontId="89" fillId="52" borderId="6" xfId="0" applyFont="1" applyFill="1" applyBorder="1" applyAlignment="1">
      <alignment horizontal="left" vertical="center" wrapText="1"/>
    </xf>
    <xf numFmtId="0" fontId="58" fillId="52" borderId="6" xfId="0" applyFont="1" applyFill="1" applyBorder="1" applyAlignment="1">
      <alignment horizontal="left" vertical="center" wrapText="1"/>
    </xf>
    <xf numFmtId="0" fontId="89" fillId="52" borderId="6" xfId="0" quotePrefix="1" applyFont="1" applyFill="1" applyBorder="1" applyAlignment="1">
      <alignment horizontal="left" vertical="center"/>
    </xf>
    <xf numFmtId="0" fontId="58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8" fillId="0" borderId="0" xfId="0" applyFont="1" applyAlignment="1">
      <alignment vertical="center" wrapText="1"/>
    </xf>
    <xf numFmtId="0" fontId="89" fillId="52" borderId="6" xfId="0" applyFont="1" applyFill="1" applyBorder="1" applyAlignment="1">
      <alignment horizontal="left" vertical="center"/>
    </xf>
    <xf numFmtId="0" fontId="89" fillId="52" borderId="6" xfId="0" applyFont="1" applyFill="1" applyBorder="1" applyAlignment="1">
      <alignment vertical="center" wrapText="1"/>
    </xf>
    <xf numFmtId="0" fontId="58" fillId="52" borderId="6" xfId="0" applyFont="1" applyFill="1" applyBorder="1" applyAlignment="1">
      <alignment vertical="center" wrapText="1"/>
    </xf>
    <xf numFmtId="0" fontId="58" fillId="52" borderId="6" xfId="0" quotePrefix="1" applyFont="1" applyFill="1" applyBorder="1" applyAlignment="1">
      <alignment horizontal="left" vertical="center" wrapText="1"/>
    </xf>
    <xf numFmtId="0" fontId="81" fillId="55" borderId="7" xfId="0" applyFont="1" applyFill="1" applyBorder="1" applyAlignment="1">
      <alignment horizontal="center" vertical="center" wrapText="1"/>
    </xf>
    <xf numFmtId="0" fontId="82" fillId="55" borderId="7" xfId="0" applyFont="1" applyFill="1" applyBorder="1" applyAlignment="1">
      <alignment horizontal="center" vertical="center" wrapText="1"/>
    </xf>
    <xf numFmtId="0" fontId="87" fillId="55" borderId="7" xfId="0" applyFont="1" applyFill="1" applyBorder="1" applyAlignment="1">
      <alignment horizontal="center" vertical="center" wrapText="1"/>
    </xf>
    <xf numFmtId="0" fontId="88" fillId="55" borderId="7" xfId="0" applyFont="1" applyFill="1" applyBorder="1" applyAlignment="1">
      <alignment horizontal="center" vertical="center" wrapText="1"/>
    </xf>
    <xf numFmtId="0" fontId="92" fillId="53" borderId="16" xfId="4" applyFont="1" applyFill="1" applyBorder="1" applyAlignment="1">
      <alignment horizontal="left" vertical="center" wrapText="1"/>
    </xf>
    <xf numFmtId="0" fontId="92" fillId="53" borderId="22" xfId="4" applyFont="1" applyFill="1" applyBorder="1" applyAlignment="1">
      <alignment horizontal="left" vertical="center" wrapText="1"/>
    </xf>
    <xf numFmtId="0" fontId="93" fillId="0" borderId="0" xfId="0" applyFont="1"/>
    <xf numFmtId="0" fontId="94" fillId="0" borderId="0" xfId="4" applyFont="1"/>
    <xf numFmtId="0" fontId="95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9" fillId="52" borderId="6" xfId="0" applyNumberFormat="1" applyFont="1" applyFill="1" applyBorder="1" applyAlignment="1">
      <alignment vertical="center" wrapText="1"/>
    </xf>
    <xf numFmtId="3" fontId="89" fillId="52" borderId="6" xfId="0" applyNumberFormat="1" applyFont="1" applyFill="1" applyBorder="1" applyAlignment="1">
      <alignment horizontal="right" vertical="center" wrapText="1"/>
    </xf>
    <xf numFmtId="3" fontId="89" fillId="74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6" fillId="52" borderId="6" xfId="0" quotePrefix="1" applyFont="1" applyFill="1" applyBorder="1" applyAlignment="1">
      <alignment horizontal="left" vertical="center"/>
    </xf>
    <xf numFmtId="0" fontId="96" fillId="52" borderId="6" xfId="0" applyFont="1" applyFill="1" applyBorder="1" applyAlignment="1">
      <alignment horizontal="left" vertical="center" wrapText="1"/>
    </xf>
    <xf numFmtId="3" fontId="96" fillId="52" borderId="6" xfId="0" applyNumberFormat="1" applyFont="1" applyFill="1" applyBorder="1" applyAlignment="1">
      <alignment horizontal="right" vertical="center" wrapText="1"/>
    </xf>
    <xf numFmtId="0" fontId="74" fillId="0" borderId="0" xfId="0" applyFont="1"/>
    <xf numFmtId="0" fontId="96" fillId="74" borderId="6" xfId="0" applyFont="1" applyFill="1" applyBorder="1" applyAlignment="1">
      <alignment horizontal="left" vertical="center" wrapText="1"/>
    </xf>
    <xf numFmtId="3" fontId="97" fillId="74" borderId="6" xfId="0" applyNumberFormat="1" applyFont="1" applyFill="1" applyBorder="1" applyAlignment="1">
      <alignment horizontal="right"/>
    </xf>
    <xf numFmtId="0" fontId="91" fillId="0" borderId="0" xfId="0" applyFont="1" applyAlignment="1">
      <alignment horizontal="center" vertical="center" wrapText="1"/>
    </xf>
    <xf numFmtId="0" fontId="22" fillId="53" borderId="1" xfId="17" quotePrefix="1" applyNumberFormat="1" applyFont="1" applyFill="1">
      <alignment horizontal="left" vertical="center" indent="1" justifyLastLine="1"/>
    </xf>
    <xf numFmtId="0" fontId="23" fillId="52" borderId="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3" fontId="22" fillId="0" borderId="1" xfId="16" applyNumberFormat="1" applyFont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7" fillId="74" borderId="6" xfId="0" applyNumberFormat="1" applyFont="1" applyFill="1" applyBorder="1"/>
    <xf numFmtId="3" fontId="88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8" fillId="0" borderId="6" xfId="0" applyNumberFormat="1" applyFont="1" applyBorder="1"/>
    <xf numFmtId="3" fontId="81" fillId="52" borderId="6" xfId="0" applyNumberFormat="1" applyFont="1" applyFill="1" applyBorder="1" applyAlignment="1">
      <alignment horizontal="right"/>
    </xf>
    <xf numFmtId="0" fontId="89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8" fillId="0" borderId="0" xfId="0" applyFont="1"/>
    <xf numFmtId="3" fontId="81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8" fillId="0" borderId="6" xfId="0" applyNumberFormat="1" applyFont="1" applyBorder="1" applyAlignment="1" applyProtection="1">
      <alignment horizontal="right" vertical="center" wrapText="1"/>
      <protection locked="0"/>
    </xf>
    <xf numFmtId="3" fontId="58" fillId="0" borderId="6" xfId="0" applyNumberFormat="1" applyFont="1" applyBorder="1" applyAlignment="1" applyProtection="1">
      <alignment vertical="center" wrapText="1"/>
      <protection locked="0"/>
    </xf>
    <xf numFmtId="3" fontId="58" fillId="0" borderId="6" xfId="0" quotePrefix="1" applyNumberFormat="1" applyFont="1" applyBorder="1" applyAlignment="1" applyProtection="1">
      <alignment vertical="center"/>
      <protection locked="0"/>
    </xf>
    <xf numFmtId="3" fontId="87" fillId="55" borderId="7" xfId="0" applyNumberFormat="1" applyFont="1" applyFill="1" applyBorder="1" applyAlignment="1">
      <alignment horizontal="center" vertical="center" wrapText="1"/>
    </xf>
    <xf numFmtId="3" fontId="87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0" fontId="89" fillId="74" borderId="7" xfId="0" applyFont="1" applyFill="1" applyBorder="1" applyAlignment="1">
      <alignment horizontal="left" vertical="center" wrapText="1"/>
    </xf>
    <xf numFmtId="0" fontId="89" fillId="52" borderId="7" xfId="0" applyFont="1" applyFill="1" applyBorder="1" applyAlignment="1">
      <alignment horizontal="left" vertical="center" wrapText="1"/>
    </xf>
    <xf numFmtId="0" fontId="90" fillId="52" borderId="7" xfId="0" quotePrefix="1" applyFont="1" applyFill="1" applyBorder="1" applyAlignment="1">
      <alignment horizontal="left" vertical="center" wrapText="1" indent="1"/>
    </xf>
    <xf numFmtId="0" fontId="90" fillId="52" borderId="7" xfId="0" applyFont="1" applyFill="1" applyBorder="1" applyAlignment="1">
      <alignment horizontal="left" vertical="center" indent="1"/>
    </xf>
    <xf numFmtId="0" fontId="90" fillId="52" borderId="7" xfId="0" applyFont="1" applyFill="1" applyBorder="1" applyAlignment="1">
      <alignment horizontal="left" vertical="center" wrapText="1" indent="1"/>
    </xf>
    <xf numFmtId="0" fontId="1" fillId="0" borderId="6" xfId="0" applyFon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8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9" fillId="0" borderId="0" xfId="129" applyFont="1"/>
    <xf numFmtId="0" fontId="100" fillId="0" borderId="0" xfId="129" applyFont="1"/>
    <xf numFmtId="0" fontId="16" fillId="75" borderId="5" xfId="2" quotePrefix="1" applyFont="1" applyFill="1" applyBorder="1" applyAlignment="1">
      <alignment horizontal="center" vertical="center" wrapText="1"/>
    </xf>
    <xf numFmtId="0" fontId="16" fillId="75" borderId="5" xfId="2" applyFont="1" applyFill="1" applyBorder="1" applyAlignment="1">
      <alignment horizontal="center" vertical="center" wrapText="1"/>
    </xf>
    <xf numFmtId="0" fontId="9" fillId="0" borderId="0" xfId="0" applyFont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49" fontId="57" fillId="55" borderId="26" xfId="73" applyNumberFormat="1" applyFont="1" applyFill="1" applyAlignment="1">
      <alignment horizontal="left" wrapText="1"/>
    </xf>
    <xf numFmtId="0" fontId="22" fillId="0" borderId="33" xfId="16" applyNumberFormat="1" applyFont="1" applyBorder="1" applyProtection="1">
      <alignment horizontal="right" vertical="center"/>
      <protection locked="0"/>
    </xf>
    <xf numFmtId="169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0" fontId="98" fillId="0" borderId="6" xfId="0" applyFont="1" applyBorder="1"/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59" fillId="0" borderId="0" xfId="0" applyFont="1"/>
    <xf numFmtId="0" fontId="101" fillId="52" borderId="6" xfId="0" quotePrefix="1" applyFont="1" applyFill="1" applyBorder="1" applyAlignment="1">
      <alignment horizontal="left" vertical="center" wrapText="1"/>
    </xf>
    <xf numFmtId="0" fontId="70" fillId="0" borderId="0" xfId="0" applyFont="1" applyAlignment="1">
      <alignment wrapText="1"/>
    </xf>
    <xf numFmtId="0" fontId="99" fillId="52" borderId="6" xfId="0" applyFont="1" applyFill="1" applyBorder="1" applyAlignment="1">
      <alignment vertical="center" wrapText="1"/>
    </xf>
    <xf numFmtId="0" fontId="102" fillId="0" borderId="1" xfId="17" quotePrefix="1" applyNumberFormat="1" applyFont="1" applyFill="1">
      <alignment horizontal="left" vertical="center" indent="1" justifyLastLine="1"/>
    </xf>
    <xf numFmtId="0" fontId="99" fillId="52" borderId="6" xfId="0" applyFont="1" applyFill="1" applyBorder="1" applyAlignment="1">
      <alignment horizontal="left" vertical="center" wrapText="1"/>
    </xf>
    <xf numFmtId="3" fontId="9" fillId="53" borderId="4" xfId="4" applyNumberFormat="1" applyFont="1" applyFill="1" applyBorder="1" applyAlignment="1">
      <alignment horizontal="right" vertical="center" wrapText="1"/>
    </xf>
    <xf numFmtId="3" fontId="103" fillId="76" borderId="4" xfId="4" applyNumberFormat="1" applyFont="1" applyFill="1" applyBorder="1" applyAlignment="1">
      <alignment horizontal="right" vertical="center"/>
    </xf>
    <xf numFmtId="3" fontId="104" fillId="0" borderId="0" xfId="0" applyNumberFormat="1" applyFont="1" applyProtection="1">
      <protection locked="0"/>
    </xf>
    <xf numFmtId="0" fontId="22" fillId="75" borderId="1" xfId="17" quotePrefix="1" applyNumberFormat="1" applyFont="1" applyFill="1">
      <alignment horizontal="left" vertical="center" indent="1" justifyLastLine="1"/>
    </xf>
    <xf numFmtId="0" fontId="92" fillId="0" borderId="17" xfId="4" applyFont="1" applyBorder="1" applyAlignment="1" applyProtection="1">
      <alignment horizontal="center" vertical="center" wrapText="1"/>
      <protection locked="0"/>
    </xf>
    <xf numFmtId="0" fontId="92" fillId="0" borderId="18" xfId="4" applyFont="1" applyBorder="1" applyAlignment="1" applyProtection="1">
      <alignment horizontal="center" vertical="center" wrapText="1"/>
      <protection locked="0"/>
    </xf>
    <xf numFmtId="0" fontId="92" fillId="0" borderId="19" xfId="4" applyFont="1" applyBorder="1" applyAlignment="1" applyProtection="1">
      <alignment horizontal="center" vertical="center" wrapText="1"/>
      <protection locked="0"/>
    </xf>
    <xf numFmtId="0" fontId="92" fillId="0" borderId="20" xfId="4" applyFont="1" applyBorder="1" applyAlignment="1" applyProtection="1">
      <alignment horizontal="left" vertical="center" wrapText="1"/>
      <protection locked="0"/>
    </xf>
    <xf numFmtId="0" fontId="92" fillId="0" borderId="15" xfId="4" applyFont="1" applyBorder="1" applyAlignment="1" applyProtection="1">
      <alignment horizontal="left" vertical="center" wrapText="1"/>
      <protection locked="0"/>
    </xf>
    <xf numFmtId="0" fontId="92" fillId="0" borderId="21" xfId="4" applyFont="1" applyBorder="1" applyAlignment="1" applyProtection="1">
      <alignment horizontal="left" vertical="center" wrapText="1"/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/>
    <xf numFmtId="0" fontId="6" fillId="0" borderId="0" xfId="4" applyFont="1" applyAlignment="1">
      <alignment horizontal="center" vertical="center" wrapText="1"/>
    </xf>
    <xf numFmtId="0" fontId="94" fillId="0" borderId="0" xfId="4" applyFont="1"/>
    <xf numFmtId="0" fontId="48" fillId="0" borderId="12" xfId="0" applyFont="1" applyBorder="1"/>
    <xf numFmtId="0" fontId="48" fillId="0" borderId="0" xfId="0" applyFont="1"/>
    <xf numFmtId="0" fontId="50" fillId="0" borderId="0" xfId="2" applyFont="1" applyAlignment="1">
      <alignment horizontal="center" vertical="center" wrapText="1"/>
    </xf>
    <xf numFmtId="0" fontId="88" fillId="55" borderId="9" xfId="0" applyFont="1" applyFill="1" applyBorder="1" applyAlignment="1">
      <alignment horizontal="center" vertical="center" wrapText="1"/>
    </xf>
    <xf numFmtId="0" fontId="88" fillId="55" borderId="30" xfId="0" applyFont="1" applyFill="1" applyBorder="1" applyAlignment="1">
      <alignment horizontal="center" vertical="center" wrapText="1"/>
    </xf>
    <xf numFmtId="0" fontId="88" fillId="55" borderId="7" xfId="0" applyFont="1" applyFill="1" applyBorder="1" applyAlignment="1">
      <alignment horizontal="center" vertical="center" wrapText="1"/>
    </xf>
    <xf numFmtId="0" fontId="91" fillId="0" borderId="0" xfId="0" applyFont="1" applyAlignment="1">
      <alignment horizontal="center" vertical="center" wrapText="1"/>
    </xf>
    <xf numFmtId="0" fontId="87" fillId="55" borderId="9" xfId="0" applyFont="1" applyFill="1" applyBorder="1" applyAlignment="1">
      <alignment horizontal="center" vertical="center" wrapText="1"/>
    </xf>
    <xf numFmtId="0" fontId="87" fillId="55" borderId="30" xfId="0" applyFont="1" applyFill="1" applyBorder="1" applyAlignment="1">
      <alignment horizontal="center" vertical="center" wrapText="1"/>
    </xf>
    <xf numFmtId="0" fontId="87" fillId="55" borderId="7" xfId="0" applyFont="1" applyFill="1" applyBorder="1" applyAlignment="1">
      <alignment horizontal="center" vertical="center" wrapText="1"/>
    </xf>
    <xf numFmtId="0" fontId="63" fillId="0" borderId="0" xfId="0" applyFont="1" applyAlignment="1">
      <alignment horizontal="center" vertical="center" wrapText="1"/>
    </xf>
    <xf numFmtId="0" fontId="81" fillId="55" borderId="9" xfId="0" applyFont="1" applyFill="1" applyBorder="1" applyAlignment="1">
      <alignment horizontal="center" vertical="center" wrapText="1"/>
    </xf>
    <xf numFmtId="0" fontId="81" fillId="55" borderId="30" xfId="0" applyFont="1" applyFill="1" applyBorder="1" applyAlignment="1">
      <alignment horizontal="center" vertical="center" wrapText="1"/>
    </xf>
    <xf numFmtId="0" fontId="81" fillId="55" borderId="7" xfId="0" applyFont="1" applyFill="1" applyBorder="1" applyAlignment="1">
      <alignment horizontal="center" vertical="center" wrapText="1"/>
    </xf>
    <xf numFmtId="0" fontId="82" fillId="55" borderId="9" xfId="0" applyFont="1" applyFill="1" applyBorder="1" applyAlignment="1">
      <alignment horizontal="center" vertical="center" wrapText="1"/>
    </xf>
    <xf numFmtId="0" fontId="82" fillId="55" borderId="30" xfId="0" applyFont="1" applyFill="1" applyBorder="1" applyAlignment="1">
      <alignment horizontal="center" vertical="center" wrapText="1"/>
    </xf>
    <xf numFmtId="0" fontId="82" fillId="55" borderId="7" xfId="0" applyFont="1" applyFill="1" applyBorder="1" applyAlignment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" xfId="0" builtinId="0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abSelected="1" zoomScale="80" zoomScaleNormal="80" workbookViewId="0">
      <selection activeCell="C2" sqref="C2:G2"/>
    </sheetView>
  </sheetViews>
  <sheetFormatPr defaultColWidth="0" defaultRowHeight="15" zeroHeight="1"/>
  <cols>
    <col min="1" max="1" width="7.5703125" style="45" customWidth="1"/>
    <col min="2" max="2" width="36.140625" style="45" bestFit="1" customWidth="1"/>
    <col min="3" max="4" width="19.5703125" style="45" customWidth="1"/>
    <col min="5" max="5" width="21.42578125" style="45" customWidth="1"/>
    <col min="6" max="6" width="21.140625" style="45" customWidth="1"/>
    <col min="7" max="7" width="21.7109375" style="45" customWidth="1"/>
    <col min="8" max="8" width="11.85546875" style="45" customWidth="1"/>
    <col min="9" max="9" width="3.140625" style="45" hidden="1" customWidth="1"/>
    <col min="10" max="10" width="3.7109375" style="45" hidden="1" customWidth="1"/>
    <col min="11" max="11" width="4.7109375" style="45" hidden="1" customWidth="1"/>
    <col min="12" max="12" width="2.140625" style="45" hidden="1" customWidth="1"/>
    <col min="13" max="13" width="7.42578125" style="45" hidden="1" customWidth="1"/>
    <col min="14" max="14" width="105" style="45" hidden="1" customWidth="1"/>
    <col min="15" max="15" width="7.7109375" style="45" hidden="1" customWidth="1"/>
    <col min="16" max="16" width="84.85546875" style="45" hidden="1" customWidth="1"/>
    <col min="17" max="17" width="33.5703125" style="45" hidden="1" customWidth="1"/>
    <col min="18" max="18" width="50.140625" style="45" hidden="1" customWidth="1"/>
    <col min="19" max="19" width="39.140625" style="45" hidden="1" customWidth="1"/>
    <col min="20" max="20" width="14.42578125" style="45" hidden="1" customWidth="1"/>
    <col min="21" max="21" width="15.5703125" style="45" hidden="1" customWidth="1"/>
    <col min="22" max="22" width="49.28515625" style="45" hidden="1" customWidth="1"/>
    <col min="23" max="23" width="7.42578125" style="45" hidden="1" customWidth="1"/>
    <col min="24" max="28" width="11.42578125" style="45" hidden="1" customWidth="1"/>
    <col min="29" max="16384" width="9.140625" style="45" hidden="1"/>
  </cols>
  <sheetData>
    <row r="1" spans="1:28" ht="36.75" customHeight="1" thickBot="1">
      <c r="A1" s="46"/>
      <c r="B1" s="194" t="s">
        <v>253</v>
      </c>
      <c r="C1" s="282" t="s">
        <v>6637</v>
      </c>
      <c r="D1" s="283"/>
      <c r="E1" s="283"/>
      <c r="F1" s="283"/>
      <c r="G1" s="284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</row>
    <row r="2" spans="1:28" ht="16.5" thickBot="1">
      <c r="A2" s="46"/>
      <c r="B2" s="195" t="s">
        <v>0</v>
      </c>
      <c r="C2" s="285" t="s">
        <v>6638</v>
      </c>
      <c r="D2" s="286"/>
      <c r="E2" s="286"/>
      <c r="F2" s="286"/>
      <c r="G2" s="287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</row>
    <row r="3" spans="1:28" ht="16.5" thickBot="1">
      <c r="A3" s="47"/>
      <c r="B3" s="195" t="s">
        <v>1</v>
      </c>
      <c r="C3" s="285" t="s">
        <v>6639</v>
      </c>
      <c r="D3" s="286"/>
      <c r="E3" s="286"/>
      <c r="F3" s="286"/>
      <c r="G3" s="287"/>
      <c r="H3" s="46"/>
      <c r="I3" s="46"/>
      <c r="J3" s="46"/>
      <c r="K3" s="46"/>
      <c r="L3" s="46"/>
      <c r="M3" s="48" t="s">
        <v>256</v>
      </c>
      <c r="N3" s="48" t="s">
        <v>620</v>
      </c>
      <c r="O3" s="48" t="s">
        <v>257</v>
      </c>
      <c r="P3" s="48" t="s">
        <v>258</v>
      </c>
      <c r="Q3" s="48" t="s">
        <v>259</v>
      </c>
      <c r="R3" s="48" t="s">
        <v>260</v>
      </c>
      <c r="S3" s="48" t="s">
        <v>261</v>
      </c>
      <c r="T3" s="48" t="s">
        <v>262</v>
      </c>
      <c r="U3" s="48" t="s">
        <v>263</v>
      </c>
      <c r="V3" s="48" t="s">
        <v>618</v>
      </c>
      <c r="W3" s="49" t="s">
        <v>199</v>
      </c>
      <c r="X3" s="46"/>
      <c r="Y3" s="46"/>
      <c r="Z3" s="46"/>
      <c r="AA3" s="46"/>
      <c r="AB3" s="46"/>
    </row>
    <row r="4" spans="1:28" ht="16.5" thickBot="1">
      <c r="A4" s="50"/>
      <c r="B4" s="195" t="s">
        <v>2</v>
      </c>
      <c r="C4" s="285" t="s">
        <v>6640</v>
      </c>
      <c r="D4" s="286"/>
      <c r="E4" s="286"/>
      <c r="F4" s="286"/>
      <c r="G4" s="287"/>
      <c r="H4" s="46"/>
      <c r="I4" s="46"/>
      <c r="J4" s="46"/>
      <c r="K4" s="46"/>
      <c r="L4" s="46"/>
      <c r="M4" s="45">
        <v>0</v>
      </c>
      <c r="N4" s="45" t="s">
        <v>621</v>
      </c>
      <c r="V4" s="45" t="s">
        <v>641</v>
      </c>
      <c r="W4" s="45" t="s">
        <v>641</v>
      </c>
      <c r="X4" s="46"/>
      <c r="Y4" s="46"/>
      <c r="Z4" s="46"/>
      <c r="AA4" s="46"/>
      <c r="AB4" s="46"/>
    </row>
    <row r="5" spans="1:28" ht="16.5" thickBot="1">
      <c r="A5" s="50"/>
      <c r="B5" s="195" t="s">
        <v>252</v>
      </c>
      <c r="C5" s="285" t="s">
        <v>6641</v>
      </c>
      <c r="D5" s="286"/>
      <c r="E5" s="286"/>
      <c r="F5" s="286"/>
      <c r="G5" s="287"/>
      <c r="H5" s="46"/>
      <c r="I5" s="46"/>
      <c r="J5" s="46"/>
      <c r="K5" s="46"/>
      <c r="L5" s="46"/>
      <c r="M5" s="97">
        <f t="shared" ref="M5:M71" si="0">+M4+1</f>
        <v>1</v>
      </c>
      <c r="N5" s="95" t="str">
        <f t="shared" ref="N5:N36" si="1">O5&amp;" "&amp;P5</f>
        <v>1222 MINISTARSTVO ZNANOSTI, OBRAZOVANJA I MLADIH</v>
      </c>
      <c r="O5" s="95">
        <v>1222</v>
      </c>
      <c r="P5" s="98" t="s">
        <v>3741</v>
      </c>
      <c r="Q5" s="99"/>
      <c r="R5" s="100" t="s">
        <v>264</v>
      </c>
      <c r="S5" s="98" t="s">
        <v>265</v>
      </c>
      <c r="T5" s="96">
        <v>3271030</v>
      </c>
      <c r="U5" s="92" t="s">
        <v>1217</v>
      </c>
      <c r="V5" s="93" t="s">
        <v>953</v>
      </c>
      <c r="W5" s="94" t="s">
        <v>742</v>
      </c>
      <c r="X5" s="46"/>
      <c r="Y5" s="46"/>
      <c r="Z5" s="46"/>
      <c r="AA5" s="46"/>
      <c r="AB5" s="46"/>
    </row>
    <row r="6" spans="1:28" ht="15.75">
      <c r="A6" s="50"/>
      <c r="B6" s="50"/>
      <c r="C6" s="50"/>
      <c r="D6" s="50"/>
      <c r="E6" s="46"/>
      <c r="F6" s="46"/>
      <c r="G6" s="46"/>
      <c r="H6" s="46"/>
      <c r="I6" s="46"/>
      <c r="J6" s="46"/>
      <c r="K6" s="46"/>
      <c r="L6" s="46"/>
      <c r="M6" s="97">
        <f t="shared" si="0"/>
        <v>2</v>
      </c>
      <c r="N6" s="95" t="str">
        <f t="shared" si="1"/>
        <v>1757 SVEUČILIŠTE U ZAGREBU - FAKULTET ELEKTROTEHNIKE I RAČUNARSTVA</v>
      </c>
      <c r="O6" s="95">
        <v>1757</v>
      </c>
      <c r="P6" s="98" t="s">
        <v>406</v>
      </c>
      <c r="Q6" s="99" t="s">
        <v>387</v>
      </c>
      <c r="R6" s="100" t="s">
        <v>407</v>
      </c>
      <c r="S6" s="98" t="s">
        <v>265</v>
      </c>
      <c r="T6" s="96">
        <v>3276643</v>
      </c>
      <c r="U6" s="92" t="s">
        <v>408</v>
      </c>
      <c r="V6" s="93" t="s">
        <v>43</v>
      </c>
      <c r="W6" s="94" t="s">
        <v>42</v>
      </c>
      <c r="X6" s="46"/>
      <c r="Y6" s="46"/>
      <c r="Z6" s="46"/>
      <c r="AA6" s="46"/>
      <c r="AB6" s="46"/>
    </row>
    <row r="7" spans="1:28" s="197" customFormat="1" ht="28.5" customHeight="1">
      <c r="B7" s="290" t="s">
        <v>3701</v>
      </c>
      <c r="C7" s="290"/>
      <c r="D7" s="290"/>
      <c r="E7" s="291"/>
      <c r="F7" s="291"/>
      <c r="G7" s="291"/>
      <c r="H7" s="198"/>
      <c r="I7" s="198"/>
      <c r="J7" s="198"/>
      <c r="K7" s="198"/>
      <c r="L7" s="198"/>
      <c r="M7" s="97">
        <f t="shared" si="0"/>
        <v>3</v>
      </c>
      <c r="N7" s="95" t="str">
        <f t="shared" si="1"/>
        <v>1781 SVEUČILIŠTE U ZAGREBU - PRIRODOSLOVNO-MATEMATIČKI FAKULTET</v>
      </c>
      <c r="O7" s="95">
        <v>1781</v>
      </c>
      <c r="P7" s="98" t="s">
        <v>459</v>
      </c>
      <c r="Q7" s="99" t="s">
        <v>387</v>
      </c>
      <c r="R7" s="100" t="s">
        <v>460</v>
      </c>
      <c r="S7" s="98" t="s">
        <v>265</v>
      </c>
      <c r="T7" s="96">
        <v>3270149</v>
      </c>
      <c r="U7" s="92" t="s">
        <v>461</v>
      </c>
      <c r="V7" s="93" t="s">
        <v>43</v>
      </c>
      <c r="W7" s="94" t="s">
        <v>42</v>
      </c>
      <c r="X7" s="198"/>
      <c r="Y7" s="198"/>
      <c r="Z7" s="198"/>
      <c r="AA7" s="198"/>
      <c r="AB7" s="198"/>
    </row>
    <row r="8" spans="1:28" s="197" customFormat="1" ht="12" customHeight="1">
      <c r="B8" s="154"/>
      <c r="C8" s="154"/>
      <c r="D8" s="154"/>
      <c r="H8" s="198"/>
      <c r="I8" s="198"/>
      <c r="J8" s="198"/>
      <c r="K8" s="198"/>
      <c r="L8" s="198"/>
      <c r="M8" s="97">
        <f t="shared" si="0"/>
        <v>4</v>
      </c>
      <c r="N8" s="95" t="str">
        <f t="shared" si="1"/>
        <v>1790 SVEUČILIŠTE U ZAGREBU - FAKULTET KEMIJSKOG INŽENJERSTVA I TEHNOLOGIJE</v>
      </c>
      <c r="O8" s="95">
        <v>1790</v>
      </c>
      <c r="P8" s="98" t="s">
        <v>413</v>
      </c>
      <c r="Q8" s="99" t="s">
        <v>387</v>
      </c>
      <c r="R8" s="100" t="s">
        <v>414</v>
      </c>
      <c r="S8" s="98" t="s">
        <v>265</v>
      </c>
      <c r="T8" s="96">
        <v>3250270</v>
      </c>
      <c r="U8" s="92" t="s">
        <v>415</v>
      </c>
      <c r="V8" s="93" t="s">
        <v>43</v>
      </c>
      <c r="W8" s="94" t="s">
        <v>42</v>
      </c>
      <c r="X8" s="198"/>
      <c r="Y8" s="198"/>
      <c r="Z8" s="198"/>
      <c r="AA8" s="198"/>
      <c r="AB8" s="198"/>
    </row>
    <row r="9" spans="1:28" s="197" customFormat="1" ht="12" customHeight="1">
      <c r="B9" s="290" t="s">
        <v>2864</v>
      </c>
      <c r="C9" s="290"/>
      <c r="D9" s="290"/>
      <c r="E9" s="291"/>
      <c r="F9" s="291"/>
      <c r="G9" s="291"/>
      <c r="H9" s="198"/>
      <c r="I9" s="198"/>
      <c r="J9" s="198"/>
      <c r="K9" s="198"/>
      <c r="L9" s="198"/>
      <c r="M9" s="97">
        <f t="shared" si="0"/>
        <v>5</v>
      </c>
      <c r="N9" s="95" t="str">
        <f t="shared" si="1"/>
        <v>1804 SVEUČILIŠTE U ZAGREBU - TEKSTILNO TEHNOLOŠKI FAKULTET</v>
      </c>
      <c r="O9" s="95">
        <v>1804</v>
      </c>
      <c r="P9" s="98" t="s">
        <v>469</v>
      </c>
      <c r="Q9" s="99" t="s">
        <v>387</v>
      </c>
      <c r="R9" s="100" t="s">
        <v>470</v>
      </c>
      <c r="S9" s="98" t="s">
        <v>265</v>
      </c>
      <c r="T9" s="96">
        <v>3207064</v>
      </c>
      <c r="U9" s="92" t="s">
        <v>471</v>
      </c>
      <c r="V9" s="93" t="s">
        <v>43</v>
      </c>
      <c r="W9" s="94" t="s">
        <v>42</v>
      </c>
      <c r="X9" s="198"/>
      <c r="Y9" s="198"/>
      <c r="Z9" s="198"/>
      <c r="AA9" s="198"/>
      <c r="AB9" s="198"/>
    </row>
    <row r="10" spans="1:28" s="197" customFormat="1" ht="12" customHeight="1">
      <c r="B10" s="154"/>
      <c r="C10" s="154"/>
      <c r="D10" s="154"/>
      <c r="H10" s="198"/>
      <c r="I10" s="198"/>
      <c r="J10" s="198"/>
      <c r="K10" s="198"/>
      <c r="L10" s="198"/>
      <c r="M10" s="97">
        <f t="shared" si="0"/>
        <v>6</v>
      </c>
      <c r="N10" s="95" t="str">
        <f t="shared" si="1"/>
        <v>1812 SVEUČILIŠTE U ZAGREBU - FAKULTET PROMETNIH ZNANOSTI</v>
      </c>
      <c r="O10" s="95">
        <v>1812</v>
      </c>
      <c r="P10" s="98" t="s">
        <v>419</v>
      </c>
      <c r="Q10" s="99" t="s">
        <v>387</v>
      </c>
      <c r="R10" s="100" t="s">
        <v>420</v>
      </c>
      <c r="S10" s="98" t="s">
        <v>265</v>
      </c>
      <c r="T10" s="96">
        <v>3260771</v>
      </c>
      <c r="U10" s="92" t="s">
        <v>421</v>
      </c>
      <c r="V10" s="93" t="s">
        <v>43</v>
      </c>
      <c r="W10" s="94" t="s">
        <v>42</v>
      </c>
      <c r="X10" s="198"/>
      <c r="Y10" s="198"/>
      <c r="Z10" s="198"/>
      <c r="AA10" s="198"/>
      <c r="AB10" s="198"/>
    </row>
    <row r="11" spans="1:28" s="197" customFormat="1" ht="17.25" customHeight="1">
      <c r="B11" s="290" t="s">
        <v>3709</v>
      </c>
      <c r="C11" s="290"/>
      <c r="D11" s="290"/>
      <c r="E11" s="291"/>
      <c r="F11" s="291"/>
      <c r="G11" s="291"/>
      <c r="H11" s="154"/>
      <c r="I11" s="198"/>
      <c r="J11" s="198"/>
      <c r="K11" s="198"/>
      <c r="L11" s="198"/>
      <c r="M11" s="97">
        <f t="shared" si="0"/>
        <v>7</v>
      </c>
      <c r="N11" s="95" t="str">
        <f t="shared" si="1"/>
        <v>1829 SVEUČILIŠTE U ZAGREBU - FAKULTET STROJARSTVA I BRODOGRADNJE</v>
      </c>
      <c r="O11" s="95">
        <v>1829</v>
      </c>
      <c r="P11" s="98" t="s">
        <v>422</v>
      </c>
      <c r="Q11" s="99" t="s">
        <v>387</v>
      </c>
      <c r="R11" s="100" t="s">
        <v>423</v>
      </c>
      <c r="S11" s="98" t="s">
        <v>265</v>
      </c>
      <c r="T11" s="96">
        <v>3276546</v>
      </c>
      <c r="U11" s="92" t="s">
        <v>424</v>
      </c>
      <c r="V11" s="93" t="s">
        <v>43</v>
      </c>
      <c r="W11" s="94" t="s">
        <v>42</v>
      </c>
      <c r="X11" s="198"/>
      <c r="Y11" s="198"/>
      <c r="Z11" s="198"/>
      <c r="AA11" s="198"/>
      <c r="AB11" s="198"/>
    </row>
    <row r="12" spans="1:28" ht="16.5" customHeight="1">
      <c r="A12" s="51"/>
      <c r="B12" s="51"/>
      <c r="C12" s="51"/>
      <c r="D12" s="51"/>
      <c r="E12" s="46"/>
      <c r="F12" s="46"/>
      <c r="G12" s="112" t="s">
        <v>3017</v>
      </c>
      <c r="H12" s="55"/>
      <c r="I12" s="46"/>
      <c r="J12" s="46"/>
      <c r="K12" s="46"/>
      <c r="L12" s="46"/>
      <c r="M12" s="97">
        <f t="shared" si="0"/>
        <v>8</v>
      </c>
      <c r="N12" s="95" t="str">
        <f t="shared" si="1"/>
        <v>1837 SVEUČILIŠTE U ZAGREBU - GRAĐEVINSKI FAKULTET</v>
      </c>
      <c r="O12" s="95">
        <v>1837</v>
      </c>
      <c r="P12" s="98" t="s">
        <v>437</v>
      </c>
      <c r="Q12" s="99" t="s">
        <v>387</v>
      </c>
      <c r="R12" s="100" t="s">
        <v>438</v>
      </c>
      <c r="S12" s="98" t="s">
        <v>265</v>
      </c>
      <c r="T12" s="96">
        <v>3227120</v>
      </c>
      <c r="U12" s="92" t="s">
        <v>439</v>
      </c>
      <c r="V12" s="93" t="s">
        <v>43</v>
      </c>
      <c r="W12" s="94" t="s">
        <v>42</v>
      </c>
      <c r="X12" s="46"/>
      <c r="Y12" s="46"/>
      <c r="Z12" s="46"/>
      <c r="AA12" s="46"/>
      <c r="AB12" s="46"/>
    </row>
    <row r="13" spans="1:28" ht="30">
      <c r="A13" s="52"/>
      <c r="B13" s="52"/>
      <c r="C13" s="52" t="s">
        <v>3702</v>
      </c>
      <c r="D13" s="52" t="s">
        <v>3703</v>
      </c>
      <c r="E13" s="52" t="s">
        <v>3706</v>
      </c>
      <c r="F13" s="52" t="s">
        <v>3707</v>
      </c>
      <c r="G13" s="52" t="s">
        <v>3708</v>
      </c>
      <c r="H13" s="46"/>
      <c r="I13" s="46"/>
      <c r="J13" s="46"/>
      <c r="K13" s="46"/>
      <c r="L13" s="46"/>
      <c r="M13" s="97">
        <f t="shared" si="0"/>
        <v>9</v>
      </c>
      <c r="N13" s="95" t="str">
        <f t="shared" si="1"/>
        <v>1845 SVEUČILIŠTE U ZAGREBU - PREHRAMBENO BIOTEHNOLOŠKI FAKULTET</v>
      </c>
      <c r="O13" s="95">
        <v>1845</v>
      </c>
      <c r="P13" s="98" t="s">
        <v>457</v>
      </c>
      <c r="Q13" s="99" t="s">
        <v>387</v>
      </c>
      <c r="R13" s="100" t="s">
        <v>463</v>
      </c>
      <c r="S13" s="98" t="s">
        <v>265</v>
      </c>
      <c r="T13" s="96">
        <v>3207102</v>
      </c>
      <c r="U13" s="92" t="s">
        <v>458</v>
      </c>
      <c r="V13" s="93" t="s">
        <v>43</v>
      </c>
      <c r="W13" s="94" t="s">
        <v>42</v>
      </c>
      <c r="X13" s="46"/>
      <c r="Y13" s="46"/>
      <c r="Z13" s="46"/>
      <c r="AA13" s="46"/>
      <c r="AB13" s="46"/>
    </row>
    <row r="14" spans="1:28" ht="19.5" customHeight="1">
      <c r="A14" s="56">
        <v>6</v>
      </c>
      <c r="B14" s="53" t="s">
        <v>4</v>
      </c>
      <c r="C14" s="250">
        <v>19728036.359999999</v>
      </c>
      <c r="D14" s="250">
        <v>16423842</v>
      </c>
      <c r="E14" s="57">
        <f>'A.1 PRIHODI I RASHODI EK'!F11</f>
        <v>18197949</v>
      </c>
      <c r="F14" s="57">
        <f>'A.1 PRIHODI I RASHODI EK'!G11</f>
        <v>15436377</v>
      </c>
      <c r="G14" s="57">
        <f>'A.1 PRIHODI I RASHODI EK'!H11</f>
        <v>14900531</v>
      </c>
      <c r="H14" s="46"/>
      <c r="I14" s="59"/>
      <c r="J14" s="46"/>
      <c r="K14" s="46"/>
      <c r="L14" s="46"/>
      <c r="M14" s="97">
        <f t="shared" si="0"/>
        <v>10</v>
      </c>
      <c r="N14" s="95" t="str">
        <f t="shared" si="1"/>
        <v>1853 SVEUČILIŠTE U ZAGREBU - GEODETSKI FAKULTET</v>
      </c>
      <c r="O14" s="95">
        <v>1853</v>
      </c>
      <c r="P14" s="98" t="s">
        <v>431</v>
      </c>
      <c r="Q14" s="99" t="s">
        <v>387</v>
      </c>
      <c r="R14" s="100" t="s">
        <v>1193</v>
      </c>
      <c r="S14" s="98" t="s">
        <v>265</v>
      </c>
      <c r="T14" s="96">
        <v>3204987</v>
      </c>
      <c r="U14" s="92" t="s">
        <v>432</v>
      </c>
      <c r="V14" s="93" t="s">
        <v>43</v>
      </c>
      <c r="W14" s="94" t="s">
        <v>42</v>
      </c>
      <c r="X14" s="46"/>
      <c r="Y14" s="46"/>
      <c r="Z14" s="46"/>
      <c r="AA14" s="46"/>
      <c r="AB14" s="46"/>
    </row>
    <row r="15" spans="1:28" ht="19.5" customHeight="1">
      <c r="A15" s="56">
        <v>7</v>
      </c>
      <c r="B15" s="58" t="s">
        <v>5</v>
      </c>
      <c r="C15" s="250">
        <v>554.62</v>
      </c>
      <c r="D15" s="250">
        <v>1858.12</v>
      </c>
      <c r="E15" s="57">
        <f>'A.1 PRIHODI I RASHODI EK'!F19</f>
        <v>1858</v>
      </c>
      <c r="F15" s="57">
        <f>'A.1 PRIHODI I RASHODI EK'!G19</f>
        <v>1858</v>
      </c>
      <c r="G15" s="57">
        <f>'A.1 PRIHODI I RASHODI EK'!H19</f>
        <v>1858</v>
      </c>
      <c r="H15" s="46"/>
      <c r="I15" s="46"/>
      <c r="J15" s="46"/>
      <c r="K15" s="46"/>
      <c r="L15" s="46"/>
      <c r="M15" s="97">
        <f t="shared" si="0"/>
        <v>11</v>
      </c>
      <c r="N15" s="95" t="str">
        <f t="shared" si="1"/>
        <v xml:space="preserve">1861 SVEUČILIŠTE U ZAGREBU - ARHITEKTONSKI FAKULTET </v>
      </c>
      <c r="O15" s="95">
        <v>1861</v>
      </c>
      <c r="P15" s="98" t="s">
        <v>398</v>
      </c>
      <c r="Q15" s="99" t="s">
        <v>387</v>
      </c>
      <c r="R15" s="100" t="s">
        <v>399</v>
      </c>
      <c r="S15" s="98" t="s">
        <v>265</v>
      </c>
      <c r="T15" s="96">
        <v>3204952</v>
      </c>
      <c r="U15" s="92" t="s">
        <v>400</v>
      </c>
      <c r="V15" s="93" t="s">
        <v>43</v>
      </c>
      <c r="W15" s="94" t="s">
        <v>42</v>
      </c>
      <c r="X15" s="46"/>
      <c r="Y15" s="46"/>
      <c r="Z15" s="46"/>
      <c r="AA15" s="46"/>
      <c r="AB15" s="46"/>
    </row>
    <row r="16" spans="1:28" ht="19.5" customHeight="1">
      <c r="A16" s="53"/>
      <c r="B16" s="53" t="s">
        <v>3</v>
      </c>
      <c r="C16" s="54">
        <f>SUM(C14:C15)</f>
        <v>19728590.98</v>
      </c>
      <c r="D16" s="54">
        <f>SUM(D14:D15)</f>
        <v>16425700.119999999</v>
      </c>
      <c r="E16" s="54">
        <f>SUM(E14:E15)</f>
        <v>18199807</v>
      </c>
      <c r="F16" s="54">
        <f>+F14+F15</f>
        <v>15438235</v>
      </c>
      <c r="G16" s="54">
        <f>+G14+G15</f>
        <v>14902389</v>
      </c>
      <c r="H16" s="46"/>
      <c r="I16" s="46"/>
      <c r="J16" s="46"/>
      <c r="K16" s="46"/>
      <c r="L16" s="46"/>
      <c r="M16" s="97">
        <f t="shared" si="0"/>
        <v>12</v>
      </c>
      <c r="N16" s="95" t="str">
        <f t="shared" si="1"/>
        <v>1870 SVEUČILIŠTE U ZAGREBU - STOMATOLOŠKI FAKULTET</v>
      </c>
      <c r="O16" s="95">
        <v>1870</v>
      </c>
      <c r="P16" s="98" t="s">
        <v>465</v>
      </c>
      <c r="Q16" s="99" t="s">
        <v>387</v>
      </c>
      <c r="R16" s="100" t="s">
        <v>466</v>
      </c>
      <c r="S16" s="98" t="s">
        <v>265</v>
      </c>
      <c r="T16" s="96">
        <v>3204995</v>
      </c>
      <c r="U16" s="92" t="s">
        <v>467</v>
      </c>
      <c r="V16" s="93" t="s">
        <v>43</v>
      </c>
      <c r="W16" s="94" t="s">
        <v>42</v>
      </c>
      <c r="X16" s="46"/>
      <c r="Y16" s="46"/>
      <c r="Z16" s="46"/>
      <c r="AA16" s="46"/>
      <c r="AB16" s="46"/>
    </row>
    <row r="17" spans="1:28" ht="19.5" customHeight="1">
      <c r="A17" s="60">
        <v>3</v>
      </c>
      <c r="B17" s="53" t="s">
        <v>7</v>
      </c>
      <c r="C17" s="247">
        <v>12403740.58</v>
      </c>
      <c r="D17" s="247">
        <v>15878147</v>
      </c>
      <c r="E17" s="62">
        <f>'A.1 PRIHODI I RASHODI EK'!F27</f>
        <v>16530050</v>
      </c>
      <c r="F17" s="62">
        <f>'A.1 PRIHODI I RASHODI EK'!G27</f>
        <v>15148218</v>
      </c>
      <c r="G17" s="62">
        <f>'A.1 PRIHODI I RASHODI EK'!H27</f>
        <v>14596438</v>
      </c>
      <c r="H17" s="46"/>
      <c r="I17" s="46"/>
      <c r="J17" s="46"/>
      <c r="K17" s="46"/>
      <c r="L17" s="46"/>
      <c r="M17" s="97">
        <f t="shared" si="0"/>
        <v>13</v>
      </c>
      <c r="N17" s="95" t="str">
        <f t="shared" si="1"/>
        <v>1888 SVEUČILIŠTE U ZAGREBU - MEDICINSKI FAKULTET</v>
      </c>
      <c r="O17" s="95">
        <v>1888</v>
      </c>
      <c r="P17" s="98" t="s">
        <v>446</v>
      </c>
      <c r="Q17" s="99" t="s">
        <v>387</v>
      </c>
      <c r="R17" s="100" t="s">
        <v>447</v>
      </c>
      <c r="S17" s="98" t="s">
        <v>265</v>
      </c>
      <c r="T17" s="96">
        <v>3270211</v>
      </c>
      <c r="U17" s="92" t="s">
        <v>448</v>
      </c>
      <c r="V17" s="93" t="s">
        <v>43</v>
      </c>
      <c r="W17" s="94" t="s">
        <v>42</v>
      </c>
      <c r="X17" s="46"/>
      <c r="Y17" s="46"/>
      <c r="Z17" s="46"/>
      <c r="AA17" s="46"/>
      <c r="AB17" s="46"/>
    </row>
    <row r="18" spans="1:28" ht="19.5" customHeight="1">
      <c r="A18" s="56">
        <v>4</v>
      </c>
      <c r="B18" s="58" t="s">
        <v>8</v>
      </c>
      <c r="C18" s="247">
        <v>9200736.8300000001</v>
      </c>
      <c r="D18" s="247">
        <v>547553</v>
      </c>
      <c r="E18" s="62">
        <f>'A.1 PRIHODI I RASHODI EK'!F35</f>
        <v>2645971</v>
      </c>
      <c r="F18" s="62">
        <f>'A.1 PRIHODI I RASHODI EK'!G35</f>
        <v>290017</v>
      </c>
      <c r="G18" s="62">
        <f>'A.1 PRIHODI I RASHODI EK'!H35</f>
        <v>305951</v>
      </c>
      <c r="H18" s="46"/>
      <c r="I18" s="46"/>
      <c r="J18" s="46"/>
      <c r="K18" s="46"/>
      <c r="L18" s="46"/>
      <c r="M18" s="97">
        <f t="shared" si="0"/>
        <v>14</v>
      </c>
      <c r="N18" s="95" t="str">
        <f t="shared" si="1"/>
        <v>1896 SVEUČILIŠTE U ZAGREBU - FAKULTET ŠUMARSTVA I DRVNE TEHNOLOGIJE</v>
      </c>
      <c r="O18" s="95">
        <v>1896</v>
      </c>
      <c r="P18" s="98" t="s">
        <v>1239</v>
      </c>
      <c r="Q18" s="99" t="s">
        <v>387</v>
      </c>
      <c r="R18" s="100" t="s">
        <v>390</v>
      </c>
      <c r="S18" s="98" t="s">
        <v>265</v>
      </c>
      <c r="T18" s="96">
        <v>3281485</v>
      </c>
      <c r="U18" s="92" t="s">
        <v>468</v>
      </c>
      <c r="V18" s="93" t="s">
        <v>43</v>
      </c>
      <c r="W18" s="94" t="s">
        <v>42</v>
      </c>
      <c r="X18" s="46"/>
      <c r="Y18" s="46"/>
      <c r="Z18" s="46"/>
      <c r="AA18" s="46"/>
      <c r="AB18" s="46"/>
    </row>
    <row r="19" spans="1:28" ht="19.5" customHeight="1">
      <c r="A19" s="60"/>
      <c r="B19" s="58" t="s">
        <v>6</v>
      </c>
      <c r="C19" s="61">
        <f>SUM(C17:C18)</f>
        <v>21604477.41</v>
      </c>
      <c r="D19" s="61">
        <f>SUM(D17:D18)</f>
        <v>16425700</v>
      </c>
      <c r="E19" s="61">
        <f>SUM(E17:E18)</f>
        <v>19176021</v>
      </c>
      <c r="F19" s="61">
        <f>+F17+F18</f>
        <v>15438235</v>
      </c>
      <c r="G19" s="61">
        <f>+G17+G18</f>
        <v>14902389</v>
      </c>
      <c r="H19" s="46"/>
      <c r="I19" s="46"/>
      <c r="J19" s="46"/>
      <c r="K19" s="46"/>
      <c r="L19" s="46"/>
      <c r="M19" s="97">
        <f t="shared" si="0"/>
        <v>15</v>
      </c>
      <c r="N19" s="95" t="str">
        <f t="shared" si="1"/>
        <v>1907 SVEUČILIŠTE U ZAGREBU - FAKULTET POLITIČKIH ZNANOSTI</v>
      </c>
      <c r="O19" s="95">
        <v>1907</v>
      </c>
      <c r="P19" s="98" t="s">
        <v>416</v>
      </c>
      <c r="Q19" s="99" t="s">
        <v>387</v>
      </c>
      <c r="R19" s="100" t="s">
        <v>417</v>
      </c>
      <c r="S19" s="98" t="s">
        <v>265</v>
      </c>
      <c r="T19" s="96">
        <v>3270262</v>
      </c>
      <c r="U19" s="92" t="s">
        <v>418</v>
      </c>
      <c r="V19" s="93" t="s">
        <v>43</v>
      </c>
      <c r="W19" s="94" t="s">
        <v>42</v>
      </c>
      <c r="X19" s="46"/>
      <c r="Y19" s="46"/>
      <c r="Z19" s="46"/>
      <c r="AA19" s="46"/>
      <c r="AB19" s="46"/>
    </row>
    <row r="20" spans="1:28" ht="15.75">
      <c r="A20" s="53"/>
      <c r="B20" s="53" t="s">
        <v>9</v>
      </c>
      <c r="C20" s="54">
        <f>+C16-C19</f>
        <v>-1875886.4299999997</v>
      </c>
      <c r="D20" s="54">
        <f>+D16-D19</f>
        <v>0.11999999918043613</v>
      </c>
      <c r="E20" s="54">
        <f>+E16-E19</f>
        <v>-976214</v>
      </c>
      <c r="F20" s="54">
        <f>+F16-F19</f>
        <v>0</v>
      </c>
      <c r="G20" s="54">
        <f>+G16-G19</f>
        <v>0</v>
      </c>
      <c r="H20" s="46"/>
      <c r="I20" s="46"/>
      <c r="J20" s="59"/>
      <c r="K20" s="46"/>
      <c r="L20" s="46"/>
      <c r="M20" s="97">
        <f t="shared" si="0"/>
        <v>16</v>
      </c>
      <c r="N20" s="95" t="str">
        <f t="shared" si="1"/>
        <v>1915 SVEUČILIŠTE U ZAGREBU - PRAVNI FAKULTET</v>
      </c>
      <c r="O20" s="95">
        <v>1915</v>
      </c>
      <c r="P20" s="98" t="s">
        <v>454</v>
      </c>
      <c r="Q20" s="99" t="s">
        <v>387</v>
      </c>
      <c r="R20" s="100" t="s">
        <v>455</v>
      </c>
      <c r="S20" s="98" t="s">
        <v>265</v>
      </c>
      <c r="T20" s="96">
        <v>3225909</v>
      </c>
      <c r="U20" s="92" t="s">
        <v>456</v>
      </c>
      <c r="V20" s="93" t="s">
        <v>43</v>
      </c>
      <c r="W20" s="94" t="s">
        <v>42</v>
      </c>
      <c r="X20" s="46"/>
      <c r="Y20" s="46"/>
      <c r="Z20" s="46"/>
      <c r="AA20" s="46"/>
      <c r="AB20" s="46"/>
    </row>
    <row r="21" spans="1:28" ht="11.25" customHeight="1">
      <c r="B21" s="288"/>
      <c r="C21" s="288"/>
      <c r="D21" s="288"/>
      <c r="E21" s="289"/>
      <c r="F21" s="289"/>
      <c r="G21" s="289"/>
      <c r="H21" s="46"/>
      <c r="I21" s="46"/>
      <c r="J21" s="64"/>
      <c r="K21" s="46"/>
      <c r="L21" s="46"/>
      <c r="M21" s="97">
        <f t="shared" si="0"/>
        <v>17</v>
      </c>
      <c r="N21" s="95" t="str">
        <f t="shared" si="1"/>
        <v>1923 SVEUČILIŠTE U ZAGREBU - AGRONOMSKI FAKULTET</v>
      </c>
      <c r="O21" s="95">
        <v>1923</v>
      </c>
      <c r="P21" s="98" t="s">
        <v>389</v>
      </c>
      <c r="Q21" s="99" t="s">
        <v>387</v>
      </c>
      <c r="R21" s="100" t="s">
        <v>390</v>
      </c>
      <c r="S21" s="98" t="s">
        <v>265</v>
      </c>
      <c r="T21" s="96">
        <v>3283097</v>
      </c>
      <c r="U21" s="92" t="s">
        <v>391</v>
      </c>
      <c r="V21" s="93" t="s">
        <v>43</v>
      </c>
      <c r="W21" s="94" t="s">
        <v>42</v>
      </c>
      <c r="X21" s="46"/>
      <c r="Y21" s="46"/>
      <c r="Z21" s="46"/>
      <c r="AA21" s="46"/>
      <c r="AB21" s="46"/>
    </row>
    <row r="22" spans="1:28" s="197" customFormat="1" ht="18">
      <c r="B22" s="290" t="s">
        <v>3710</v>
      </c>
      <c r="C22" s="290"/>
      <c r="D22" s="290"/>
      <c r="E22" s="291"/>
      <c r="F22" s="291"/>
      <c r="G22" s="291"/>
      <c r="H22" s="198"/>
      <c r="I22" s="198"/>
      <c r="J22" s="199"/>
      <c r="K22" s="198"/>
      <c r="L22" s="198"/>
      <c r="M22" s="97">
        <f t="shared" si="0"/>
        <v>18</v>
      </c>
      <c r="N22" s="95" t="str">
        <f t="shared" si="1"/>
        <v>1931 SVEUČILIŠTE U ZAGREBU - EKONOMSKI FAKULTET</v>
      </c>
      <c r="O22" s="95">
        <v>1931</v>
      </c>
      <c r="P22" s="98" t="s">
        <v>404</v>
      </c>
      <c r="Q22" s="99" t="s">
        <v>387</v>
      </c>
      <c r="R22" s="100" t="s">
        <v>1188</v>
      </c>
      <c r="S22" s="98" t="s">
        <v>265</v>
      </c>
      <c r="T22" s="96">
        <v>3272079</v>
      </c>
      <c r="U22" s="92" t="s">
        <v>405</v>
      </c>
      <c r="V22" s="93" t="s">
        <v>43</v>
      </c>
      <c r="W22" s="94" t="s">
        <v>42</v>
      </c>
      <c r="X22" s="198"/>
      <c r="Y22" s="198"/>
      <c r="Z22" s="198"/>
      <c r="AA22" s="198"/>
      <c r="AB22" s="198"/>
    </row>
    <row r="23" spans="1:28" ht="15.75">
      <c r="A23" s="51"/>
      <c r="B23" s="51"/>
      <c r="C23" s="51"/>
      <c r="D23" s="51"/>
      <c r="E23" s="46"/>
      <c r="F23" s="46"/>
      <c r="G23" s="112" t="s">
        <v>3017</v>
      </c>
      <c r="H23" s="46"/>
      <c r="I23" s="46"/>
      <c r="J23" s="46"/>
      <c r="K23" s="46"/>
      <c r="L23" s="46"/>
      <c r="M23" s="97">
        <f t="shared" si="0"/>
        <v>19</v>
      </c>
      <c r="N23" s="95" t="str">
        <f t="shared" si="1"/>
        <v>1940 SVEUČILIŠTE U ZAGREBU - UČITELJSKI FAKULTET</v>
      </c>
      <c r="O23" s="95">
        <v>1940</v>
      </c>
      <c r="P23" s="98" t="s">
        <v>472</v>
      </c>
      <c r="Q23" s="99" t="s">
        <v>387</v>
      </c>
      <c r="R23" s="100" t="s">
        <v>473</v>
      </c>
      <c r="S23" s="98" t="s">
        <v>265</v>
      </c>
      <c r="T23" s="96">
        <v>1422545</v>
      </c>
      <c r="U23" s="92" t="s">
        <v>474</v>
      </c>
      <c r="V23" s="93" t="s">
        <v>43</v>
      </c>
      <c r="W23" s="94" t="s">
        <v>42</v>
      </c>
      <c r="X23" s="46"/>
      <c r="Y23" s="46"/>
      <c r="Z23" s="46"/>
      <c r="AA23" s="46"/>
      <c r="AB23" s="46"/>
    </row>
    <row r="24" spans="1:28" ht="30.75" customHeight="1">
      <c r="A24" s="52"/>
      <c r="B24" s="52"/>
      <c r="C24" s="52" t="s">
        <v>3702</v>
      </c>
      <c r="D24" s="52" t="s">
        <v>3703</v>
      </c>
      <c r="E24" s="52" t="s">
        <v>3706</v>
      </c>
      <c r="F24" s="52" t="s">
        <v>3707</v>
      </c>
      <c r="G24" s="52" t="s">
        <v>3708</v>
      </c>
      <c r="H24" s="46"/>
      <c r="I24" s="46"/>
      <c r="J24" s="67"/>
      <c r="K24" s="46"/>
      <c r="L24" s="46"/>
      <c r="M24" s="97">
        <f t="shared" si="0"/>
        <v>20</v>
      </c>
      <c r="N24" s="95" t="str">
        <f t="shared" si="1"/>
        <v>1958 SVEUČILIŠTE U ZAGREBU - FILOZOFSKI FAKULTET</v>
      </c>
      <c r="O24" s="95">
        <v>1958</v>
      </c>
      <c r="P24" s="98" t="s">
        <v>428</v>
      </c>
      <c r="Q24" s="99" t="s">
        <v>387</v>
      </c>
      <c r="R24" s="100" t="s">
        <v>429</v>
      </c>
      <c r="S24" s="98" t="s">
        <v>265</v>
      </c>
      <c r="T24" s="96">
        <v>3254852</v>
      </c>
      <c r="U24" s="92" t="s">
        <v>430</v>
      </c>
      <c r="V24" s="93" t="s">
        <v>43</v>
      </c>
      <c r="W24" s="94" t="s">
        <v>42</v>
      </c>
      <c r="X24" s="46"/>
      <c r="Y24" s="46"/>
      <c r="Z24" s="46"/>
      <c r="AA24" s="46"/>
      <c r="AB24" s="46"/>
    </row>
    <row r="25" spans="1:28" ht="30">
      <c r="A25" s="56">
        <v>8</v>
      </c>
      <c r="B25" s="53" t="s">
        <v>12</v>
      </c>
      <c r="C25" s="250">
        <v>1327228</v>
      </c>
      <c r="D25" s="250">
        <v>0</v>
      </c>
      <c r="E25" s="57">
        <f>'B.1 RAČUN FINANC EK'!F10</f>
        <v>0</v>
      </c>
      <c r="F25" s="57">
        <f>'B.1 RAČUN FINANC EK'!G10</f>
        <v>0</v>
      </c>
      <c r="G25" s="57">
        <f>'B.1 RAČUN FINANC EK'!H10</f>
        <v>0</v>
      </c>
      <c r="H25" s="46"/>
      <c r="I25" s="46"/>
      <c r="J25" s="46"/>
      <c r="K25" s="46"/>
      <c r="L25" s="46"/>
      <c r="M25" s="97">
        <f t="shared" si="0"/>
        <v>21</v>
      </c>
      <c r="N25" s="95" t="str">
        <f t="shared" si="1"/>
        <v xml:space="preserve">1966 SVEUČILIŠTE U ZAGREBU - EDUKACIJSKO-REHABILITACIJSKI FAKULTET </v>
      </c>
      <c r="O25" s="95">
        <v>1966</v>
      </c>
      <c r="P25" s="98" t="s">
        <v>401</v>
      </c>
      <c r="Q25" s="99" t="s">
        <v>387</v>
      </c>
      <c r="R25" s="100" t="s">
        <v>402</v>
      </c>
      <c r="S25" s="98" t="s">
        <v>265</v>
      </c>
      <c r="T25" s="96">
        <v>3219780</v>
      </c>
      <c r="U25" s="92" t="s">
        <v>403</v>
      </c>
      <c r="V25" s="93" t="s">
        <v>43</v>
      </c>
      <c r="W25" s="94" t="s">
        <v>42</v>
      </c>
      <c r="X25" s="46"/>
      <c r="Y25" s="46"/>
      <c r="Z25" s="46"/>
      <c r="AA25" s="46"/>
      <c r="AB25" s="46"/>
    </row>
    <row r="26" spans="1:28" ht="30">
      <c r="A26" s="56">
        <v>5</v>
      </c>
      <c r="B26" s="53" t="s">
        <v>13</v>
      </c>
      <c r="C26" s="250">
        <v>2500</v>
      </c>
      <c r="D26" s="250">
        <v>1327228</v>
      </c>
      <c r="E26" s="57">
        <f>'B.1 RAČUN FINANC EK'!F15</f>
        <v>0</v>
      </c>
      <c r="F26" s="57">
        <f>'B.1 RAČUN FINANC EK'!G15</f>
        <v>0</v>
      </c>
      <c r="G26" s="57">
        <f>'B.1 RAČUN FINANC EK'!H15</f>
        <v>0</v>
      </c>
      <c r="H26" s="68"/>
      <c r="I26" s="46"/>
      <c r="J26" s="46"/>
      <c r="K26" s="46"/>
      <c r="L26" s="46"/>
      <c r="M26" s="97">
        <f t="shared" si="0"/>
        <v>22</v>
      </c>
      <c r="N26" s="95" t="str">
        <f t="shared" si="1"/>
        <v>1974 SVEUČILIŠTE U ZAGREBU - AKADEMIJA DRAMSKE UMJETNOSTI</v>
      </c>
      <c r="O26" s="95">
        <v>1974</v>
      </c>
      <c r="P26" s="98" t="s">
        <v>392</v>
      </c>
      <c r="Q26" s="99" t="s">
        <v>387</v>
      </c>
      <c r="R26" s="100" t="s">
        <v>393</v>
      </c>
      <c r="S26" s="98" t="s">
        <v>265</v>
      </c>
      <c r="T26" s="96">
        <v>3205029</v>
      </c>
      <c r="U26" s="92" t="s">
        <v>394</v>
      </c>
      <c r="V26" s="93" t="s">
        <v>43</v>
      </c>
      <c r="W26" s="94" t="s">
        <v>42</v>
      </c>
      <c r="X26" s="46"/>
      <c r="Y26" s="46"/>
      <c r="Z26" s="46"/>
      <c r="AA26" s="46"/>
      <c r="AB26" s="46"/>
    </row>
    <row r="27" spans="1:28" ht="18.75" customHeight="1">
      <c r="A27" s="53"/>
      <c r="B27" s="53" t="s">
        <v>3651</v>
      </c>
      <c r="C27" s="61">
        <f>+C25-C26</f>
        <v>1324728</v>
      </c>
      <c r="D27" s="61">
        <f>+D25-D26</f>
        <v>-1327228</v>
      </c>
      <c r="E27" s="61">
        <f>+E25-E26</f>
        <v>0</v>
      </c>
      <c r="F27" s="61">
        <f>+F25-F26</f>
        <v>0</v>
      </c>
      <c r="G27" s="61">
        <f>+G25-G26</f>
        <v>0</v>
      </c>
      <c r="H27" s="46"/>
      <c r="I27" s="46"/>
      <c r="J27" s="46"/>
      <c r="K27" s="46"/>
      <c r="L27" s="46"/>
      <c r="M27" s="97">
        <f t="shared" si="0"/>
        <v>23</v>
      </c>
      <c r="N27" s="95" t="str">
        <f t="shared" si="1"/>
        <v>1982 SVEUČILIŠTE U ZAGREBU - AKADEMIJA LIKOVNIH UMJETNOSTI</v>
      </c>
      <c r="O27" s="95">
        <v>1982</v>
      </c>
      <c r="P27" s="98" t="s">
        <v>395</v>
      </c>
      <c r="Q27" s="99" t="s">
        <v>387</v>
      </c>
      <c r="R27" s="100" t="s">
        <v>396</v>
      </c>
      <c r="S27" s="98" t="s">
        <v>265</v>
      </c>
      <c r="T27" s="96">
        <v>3207919</v>
      </c>
      <c r="U27" s="92" t="s">
        <v>397</v>
      </c>
      <c r="V27" s="93" t="s">
        <v>43</v>
      </c>
      <c r="W27" s="94" t="s">
        <v>42</v>
      </c>
      <c r="X27" s="46"/>
      <c r="Y27" s="46"/>
      <c r="Z27" s="46"/>
      <c r="AA27" s="46"/>
      <c r="AB27" s="46"/>
    </row>
    <row r="28" spans="1:28" ht="30">
      <c r="A28" s="63" t="s">
        <v>10</v>
      </c>
      <c r="B28" s="122" t="s">
        <v>2862</v>
      </c>
      <c r="C28" s="278"/>
      <c r="D28" s="247">
        <v>2303441.98</v>
      </c>
      <c r="E28" s="62">
        <f>+'Unos prijenosa'!D5</f>
        <v>976214</v>
      </c>
      <c r="F28" s="62">
        <f>+'Unos prijenosa'!D13</f>
        <v>0</v>
      </c>
      <c r="G28" s="62">
        <f>+'Unos prijenosa'!D21</f>
        <v>0</v>
      </c>
      <c r="H28" s="46"/>
      <c r="I28" s="46"/>
      <c r="J28" s="46"/>
      <c r="K28" s="46"/>
      <c r="L28" s="46"/>
      <c r="M28" s="97">
        <f t="shared" si="0"/>
        <v>24</v>
      </c>
      <c r="N28" s="95" t="str">
        <f t="shared" si="1"/>
        <v>1999 SVEUČILIŠTE U ZAGREBU - MUZIČKA AKADEMIJA</v>
      </c>
      <c r="O28" s="95">
        <v>1999</v>
      </c>
      <c r="P28" s="98" t="s">
        <v>452</v>
      </c>
      <c r="Q28" s="99" t="s">
        <v>387</v>
      </c>
      <c r="R28" s="100" t="s">
        <v>1195</v>
      </c>
      <c r="S28" s="98" t="s">
        <v>265</v>
      </c>
      <c r="T28" s="96">
        <v>3205002</v>
      </c>
      <c r="U28" s="92" t="s">
        <v>453</v>
      </c>
      <c r="V28" s="93" t="s">
        <v>43</v>
      </c>
      <c r="W28" s="94" t="s">
        <v>42</v>
      </c>
      <c r="X28" s="46"/>
      <c r="Y28" s="46"/>
      <c r="Z28" s="46"/>
      <c r="AA28" s="46"/>
      <c r="AB28" s="46"/>
    </row>
    <row r="29" spans="1:28" ht="30">
      <c r="A29" s="63" t="s">
        <v>11</v>
      </c>
      <c r="B29" s="122" t="s">
        <v>3652</v>
      </c>
      <c r="C29" s="279"/>
      <c r="D29" s="248">
        <v>-976214</v>
      </c>
      <c r="E29" s="65">
        <f>+'Unos prijenosa'!D7</f>
        <v>0</v>
      </c>
      <c r="F29" s="65">
        <f>+'Unos prijenosa'!D15</f>
        <v>0</v>
      </c>
      <c r="G29" s="66">
        <f>+'Unos prijenosa'!D23</f>
        <v>0</v>
      </c>
      <c r="H29" s="46"/>
      <c r="I29" s="71"/>
      <c r="J29" s="46"/>
      <c r="K29" s="46"/>
      <c r="L29" s="46"/>
      <c r="M29" s="97">
        <f t="shared" si="0"/>
        <v>25</v>
      </c>
      <c r="N29" s="95" t="str">
        <f t="shared" si="1"/>
        <v>2006 SVEUČILIŠTE U ZAGREBU - KINEZIOLOŠKI FAKULTET</v>
      </c>
      <c r="O29" s="95">
        <v>2006</v>
      </c>
      <c r="P29" s="98" t="s">
        <v>443</v>
      </c>
      <c r="Q29" s="99" t="s">
        <v>387</v>
      </c>
      <c r="R29" s="100" t="s">
        <v>444</v>
      </c>
      <c r="S29" s="98" t="s">
        <v>265</v>
      </c>
      <c r="T29" s="96">
        <v>3274080</v>
      </c>
      <c r="U29" s="92" t="s">
        <v>445</v>
      </c>
      <c r="V29" s="93" t="s">
        <v>43</v>
      </c>
      <c r="W29" s="94" t="s">
        <v>42</v>
      </c>
      <c r="X29" s="46"/>
      <c r="Y29" s="46"/>
      <c r="Z29" s="46"/>
      <c r="AA29" s="46"/>
      <c r="AB29" s="46"/>
    </row>
    <row r="30" spans="1:28" ht="18.75" customHeight="1">
      <c r="A30" s="53"/>
      <c r="B30" s="53" t="s">
        <v>14</v>
      </c>
      <c r="C30" s="61">
        <f>+C27+C28+C29</f>
        <v>1324728</v>
      </c>
      <c r="D30" s="61">
        <f>+D27+D28+D29</f>
        <v>-2.0000000018626451E-2</v>
      </c>
      <c r="E30" s="61">
        <f>+E27+E28+E29</f>
        <v>976214</v>
      </c>
      <c r="F30" s="61">
        <f>+F27+F28+F29</f>
        <v>0</v>
      </c>
      <c r="G30" s="61">
        <f>+G27+G28+G29</f>
        <v>0</v>
      </c>
      <c r="H30" s="46"/>
      <c r="I30" s="46"/>
      <c r="J30" s="46"/>
      <c r="K30" s="46"/>
      <c r="L30" s="46"/>
      <c r="M30" s="97">
        <f t="shared" si="0"/>
        <v>26</v>
      </c>
      <c r="N30" s="95" t="str">
        <f t="shared" si="1"/>
        <v xml:space="preserve">2014 SVEUČILIŠTE U ZAGREBU - FARMACEUTSKO-BIOKEMIJSKI FAKULTET </v>
      </c>
      <c r="O30" s="95">
        <v>2014</v>
      </c>
      <c r="P30" s="98" t="s">
        <v>425</v>
      </c>
      <c r="Q30" s="99" t="s">
        <v>387</v>
      </c>
      <c r="R30" s="100" t="s">
        <v>426</v>
      </c>
      <c r="S30" s="98" t="s">
        <v>265</v>
      </c>
      <c r="T30" s="96">
        <v>3205037</v>
      </c>
      <c r="U30" s="92" t="s">
        <v>427</v>
      </c>
      <c r="V30" s="93" t="s">
        <v>43</v>
      </c>
      <c r="W30" s="94" t="s">
        <v>42</v>
      </c>
      <c r="X30" s="46"/>
      <c r="Y30" s="46"/>
      <c r="Z30" s="46"/>
      <c r="AA30" s="46"/>
      <c r="AB30" s="46"/>
    </row>
    <row r="31" spans="1:28" ht="15.75">
      <c r="B31" s="288"/>
      <c r="C31" s="288"/>
      <c r="D31" s="288"/>
      <c r="E31" s="289"/>
      <c r="F31" s="289"/>
      <c r="G31" s="289"/>
      <c r="H31" s="72"/>
      <c r="I31" s="73"/>
      <c r="J31" s="73"/>
      <c r="K31" s="73"/>
      <c r="L31" s="73"/>
      <c r="M31" s="97">
        <f t="shared" si="0"/>
        <v>27</v>
      </c>
      <c r="N31" s="95" t="str">
        <f t="shared" si="1"/>
        <v>2022 SVEUČILIŠTE U ZAGREBU - VETERINARSKI FAKULTET</v>
      </c>
      <c r="O31" s="95">
        <v>2022</v>
      </c>
      <c r="P31" s="98" t="s">
        <v>475</v>
      </c>
      <c r="Q31" s="99" t="s">
        <v>387</v>
      </c>
      <c r="R31" s="100" t="s">
        <v>476</v>
      </c>
      <c r="S31" s="98" t="s">
        <v>265</v>
      </c>
      <c r="T31" s="96">
        <v>3225755</v>
      </c>
      <c r="U31" s="92" t="s">
        <v>477</v>
      </c>
      <c r="V31" s="93" t="s">
        <v>43</v>
      </c>
      <c r="W31" s="94" t="s">
        <v>42</v>
      </c>
      <c r="X31" s="73"/>
      <c r="Y31" s="73"/>
      <c r="Z31" s="73"/>
      <c r="AA31" s="73"/>
      <c r="AB31" s="73"/>
    </row>
    <row r="32" spans="1:28" ht="24.6" customHeight="1">
      <c r="A32" s="69"/>
      <c r="B32" s="69" t="s">
        <v>2863</v>
      </c>
      <c r="C32" s="70">
        <f>+C20+C30</f>
        <v>-551158.4299999997</v>
      </c>
      <c r="D32" s="70">
        <f>+D20+D30</f>
        <v>9.9999999161809683E-2</v>
      </c>
      <c r="E32" s="70">
        <f>+E20+E30</f>
        <v>0</v>
      </c>
      <c r="F32" s="70">
        <f>+F20+F30</f>
        <v>0</v>
      </c>
      <c r="G32" s="70">
        <f>+G20+G30</f>
        <v>0</v>
      </c>
      <c r="H32" s="46"/>
      <c r="I32" s="46"/>
      <c r="J32" s="46"/>
      <c r="K32" s="46"/>
      <c r="L32" s="46"/>
      <c r="M32" s="97">
        <f t="shared" si="0"/>
        <v>28</v>
      </c>
      <c r="N32" s="95" t="str">
        <f t="shared" si="1"/>
        <v>2047 SVEUČILIŠTE U ZAGREBU - RUDARSKO-GEOLOŠKO-NAFTNI FAKULTET</v>
      </c>
      <c r="O32" s="95">
        <v>2047</v>
      </c>
      <c r="P32" s="98" t="s">
        <v>462</v>
      </c>
      <c r="Q32" s="99" t="s">
        <v>387</v>
      </c>
      <c r="R32" s="100" t="s">
        <v>463</v>
      </c>
      <c r="S32" s="98" t="s">
        <v>265</v>
      </c>
      <c r="T32" s="96">
        <v>3207005</v>
      </c>
      <c r="U32" s="92" t="s">
        <v>464</v>
      </c>
      <c r="V32" s="93" t="s">
        <v>43</v>
      </c>
      <c r="W32" s="94" t="s">
        <v>42</v>
      </c>
      <c r="X32" s="46"/>
      <c r="Y32" s="46"/>
      <c r="Z32" s="46"/>
      <c r="AA32" s="46"/>
      <c r="AB32" s="46"/>
    </row>
    <row r="33" spans="1:28" ht="15.75">
      <c r="A33" s="51"/>
      <c r="B33" s="51"/>
      <c r="C33" s="51"/>
      <c r="D33" s="51"/>
      <c r="E33" s="46"/>
      <c r="F33" s="46"/>
      <c r="G33" s="46"/>
      <c r="H33" s="46"/>
      <c r="I33" s="46"/>
      <c r="J33" s="46"/>
      <c r="K33" s="46"/>
      <c r="L33" s="46"/>
      <c r="M33" s="97">
        <f t="shared" si="0"/>
        <v>29</v>
      </c>
      <c r="N33" s="95" t="str">
        <f t="shared" si="1"/>
        <v>2063 FAKULTET ORGANIZACIJE I INFORMATIKE U VARAŽDINU</v>
      </c>
      <c r="O33" s="95">
        <v>2063</v>
      </c>
      <c r="P33" s="98" t="s">
        <v>478</v>
      </c>
      <c r="Q33" s="99" t="s">
        <v>387</v>
      </c>
      <c r="R33" s="100" t="s">
        <v>479</v>
      </c>
      <c r="S33" s="98" t="s">
        <v>435</v>
      </c>
      <c r="T33" s="96">
        <v>3006107</v>
      </c>
      <c r="U33" s="92" t="s">
        <v>480</v>
      </c>
      <c r="V33" s="93" t="s">
        <v>43</v>
      </c>
      <c r="W33" s="94" t="s">
        <v>42</v>
      </c>
      <c r="X33" s="46"/>
      <c r="Y33" s="46"/>
      <c r="Z33" s="46"/>
      <c r="AA33" s="46"/>
      <c r="AB33" s="46"/>
    </row>
    <row r="34" spans="1:28" ht="15.75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97">
        <f t="shared" si="0"/>
        <v>30</v>
      </c>
      <c r="N34" s="95" t="str">
        <f t="shared" si="1"/>
        <v>2071 SVEUČILIŠTE U ZAGREBU - METALURŠKI FAKULTET SISAK</v>
      </c>
      <c r="O34" s="95">
        <v>2071</v>
      </c>
      <c r="P34" s="98" t="s">
        <v>449</v>
      </c>
      <c r="Q34" s="99" t="s">
        <v>387</v>
      </c>
      <c r="R34" s="100" t="s">
        <v>450</v>
      </c>
      <c r="S34" s="98" t="s">
        <v>1194</v>
      </c>
      <c r="T34" s="96">
        <v>3313786</v>
      </c>
      <c r="U34" s="92" t="s">
        <v>451</v>
      </c>
      <c r="V34" s="93" t="s">
        <v>43</v>
      </c>
      <c r="W34" s="94" t="s">
        <v>42</v>
      </c>
      <c r="X34" s="46"/>
      <c r="Y34" s="46"/>
      <c r="Z34" s="46"/>
      <c r="AA34" s="46"/>
      <c r="AB34" s="46"/>
    </row>
    <row r="35" spans="1:28" ht="15.75">
      <c r="A35" s="46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97">
        <f t="shared" si="0"/>
        <v>31</v>
      </c>
      <c r="N35" s="95" t="str">
        <f t="shared" si="1"/>
        <v>2080 SVEUČILIŠTE U ZAGREBU - GRAFIČKI FAKULTET</v>
      </c>
      <c r="O35" s="95">
        <v>2080</v>
      </c>
      <c r="P35" s="98" t="s">
        <v>440</v>
      </c>
      <c r="Q35" s="99" t="s">
        <v>387</v>
      </c>
      <c r="R35" s="100" t="s">
        <v>441</v>
      </c>
      <c r="S35" s="98" t="s">
        <v>265</v>
      </c>
      <c r="T35" s="96">
        <v>3219763</v>
      </c>
      <c r="U35" s="92" t="s">
        <v>442</v>
      </c>
      <c r="V35" s="93" t="s">
        <v>43</v>
      </c>
      <c r="W35" s="94" t="s">
        <v>42</v>
      </c>
      <c r="X35" s="46"/>
      <c r="Y35" s="46"/>
      <c r="Z35" s="46"/>
      <c r="AA35" s="46"/>
      <c r="AB35" s="46"/>
    </row>
    <row r="36" spans="1:28" ht="15.75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97">
        <f t="shared" si="0"/>
        <v>32</v>
      </c>
      <c r="N36" s="95" t="str">
        <f t="shared" si="1"/>
        <v>2102 SVEUČILIŠTE U ZAGREBU - GEOTEHNIČKI FAKULTET</v>
      </c>
      <c r="O36" s="95">
        <v>2102</v>
      </c>
      <c r="P36" s="98" t="s">
        <v>433</v>
      </c>
      <c r="Q36" s="99" t="s">
        <v>387</v>
      </c>
      <c r="R36" s="100" t="s">
        <v>434</v>
      </c>
      <c r="S36" s="98" t="s">
        <v>435</v>
      </c>
      <c r="T36" s="96">
        <v>3042316</v>
      </c>
      <c r="U36" s="92" t="s">
        <v>436</v>
      </c>
      <c r="V36" s="93" t="s">
        <v>43</v>
      </c>
      <c r="W36" s="94" t="s">
        <v>42</v>
      </c>
      <c r="X36" s="46"/>
      <c r="Y36" s="46"/>
      <c r="Z36" s="46"/>
      <c r="AA36" s="46"/>
      <c r="AB36" s="46"/>
    </row>
    <row r="37" spans="1:28" ht="15.75" hidden="1">
      <c r="A37" s="46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97">
        <f t="shared" si="0"/>
        <v>33</v>
      </c>
      <c r="N37" s="95" t="str">
        <f t="shared" ref="N37:N63" si="2">O37&amp;" "&amp;P37</f>
        <v xml:space="preserve">2135 SVEUČILIŠTE U ZAGREBU - KATOLIČKI BOGOSLOVNI FAKULTET </v>
      </c>
      <c r="O37" s="95">
        <v>2135</v>
      </c>
      <c r="P37" s="98" t="s">
        <v>411</v>
      </c>
      <c r="Q37" s="99" t="s">
        <v>387</v>
      </c>
      <c r="R37" s="100" t="s">
        <v>412</v>
      </c>
      <c r="S37" s="98" t="s">
        <v>265</v>
      </c>
      <c r="T37" s="96">
        <v>3703088</v>
      </c>
      <c r="U37" s="92">
        <v>48987767944</v>
      </c>
      <c r="V37" s="93" t="s">
        <v>43</v>
      </c>
      <c r="W37" s="94" t="s">
        <v>42</v>
      </c>
      <c r="X37" s="46"/>
      <c r="Y37" s="46"/>
      <c r="Z37" s="46"/>
      <c r="AA37" s="46"/>
      <c r="AB37" s="46"/>
    </row>
    <row r="38" spans="1:28" ht="15.75" hidden="1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97">
        <f t="shared" si="0"/>
        <v>34</v>
      </c>
      <c r="N38" s="95" t="str">
        <f t="shared" si="2"/>
        <v>2151 SVEUČILIŠTE U RIJECI - TEHNIČKI FAKULTET</v>
      </c>
      <c r="O38" s="95">
        <v>2151</v>
      </c>
      <c r="P38" s="98" t="s">
        <v>339</v>
      </c>
      <c r="Q38" s="99" t="s">
        <v>308</v>
      </c>
      <c r="R38" s="100" t="s">
        <v>340</v>
      </c>
      <c r="S38" s="98" t="s">
        <v>310</v>
      </c>
      <c r="T38" s="96">
        <v>3334317</v>
      </c>
      <c r="U38" s="92" t="s">
        <v>341</v>
      </c>
      <c r="V38" s="93" t="s">
        <v>43</v>
      </c>
      <c r="W38" s="94" t="s">
        <v>42</v>
      </c>
      <c r="X38" s="46"/>
      <c r="Y38" s="46"/>
      <c r="Z38" s="46"/>
      <c r="AA38" s="46"/>
      <c r="AB38" s="46"/>
    </row>
    <row r="39" spans="1:28" ht="15.75" hidden="1">
      <c r="A39" s="46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97">
        <f t="shared" si="0"/>
        <v>35</v>
      </c>
      <c r="N39" s="95" t="str">
        <f t="shared" si="2"/>
        <v>2160 SVEUČILIŠTE U RIJECI - GRAĐEVINSKI FAKULTET</v>
      </c>
      <c r="O39" s="95">
        <v>2160</v>
      </c>
      <c r="P39" s="98" t="s">
        <v>1183</v>
      </c>
      <c r="Q39" s="99" t="s">
        <v>308</v>
      </c>
      <c r="R39" s="100" t="s">
        <v>325</v>
      </c>
      <c r="S39" s="98" t="s">
        <v>310</v>
      </c>
      <c r="T39" s="96">
        <v>3395855</v>
      </c>
      <c r="U39" s="92" t="s">
        <v>326</v>
      </c>
      <c r="V39" s="93" t="s">
        <v>43</v>
      </c>
      <c r="W39" s="94" t="s">
        <v>42</v>
      </c>
      <c r="X39" s="46"/>
      <c r="Y39" s="46"/>
      <c r="Z39" s="46"/>
      <c r="AA39" s="46"/>
      <c r="AB39" s="46"/>
    </row>
    <row r="40" spans="1:28" ht="15.75" hidden="1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97">
        <f t="shared" si="0"/>
        <v>36</v>
      </c>
      <c r="N40" s="95" t="str">
        <f t="shared" si="2"/>
        <v>2186 SVEUČILIŠTE U RIJECI - EKONOMSKI FAKULTET</v>
      </c>
      <c r="O40" s="95">
        <v>2186</v>
      </c>
      <c r="P40" s="98" t="s">
        <v>315</v>
      </c>
      <c r="Q40" s="99" t="s">
        <v>308</v>
      </c>
      <c r="R40" s="100" t="s">
        <v>316</v>
      </c>
      <c r="S40" s="98" t="s">
        <v>310</v>
      </c>
      <c r="T40" s="96">
        <v>3328627</v>
      </c>
      <c r="U40" s="92" t="s">
        <v>317</v>
      </c>
      <c r="V40" s="93" t="s">
        <v>43</v>
      </c>
      <c r="W40" s="94" t="s">
        <v>42</v>
      </c>
      <c r="X40" s="46"/>
      <c r="Y40" s="46"/>
      <c r="Z40" s="46"/>
      <c r="AA40" s="46"/>
      <c r="AB40" s="46"/>
    </row>
    <row r="41" spans="1:28" ht="15.75" hidden="1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97">
        <f t="shared" si="0"/>
        <v>37</v>
      </c>
      <c r="N41" s="95" t="str">
        <f t="shared" si="2"/>
        <v>2194 SVEUČILIŠTE U RIJECI - FAKULTET ZA MENADŽMENT U TURIZMU I UGOSTITELJSTVU</v>
      </c>
      <c r="O41" s="95">
        <v>2194</v>
      </c>
      <c r="P41" s="98" t="s">
        <v>318</v>
      </c>
      <c r="Q41" s="99" t="s">
        <v>308</v>
      </c>
      <c r="R41" s="100" t="s">
        <v>319</v>
      </c>
      <c r="S41" s="98" t="s">
        <v>320</v>
      </c>
      <c r="T41" s="96">
        <v>3091732</v>
      </c>
      <c r="U41" s="92" t="s">
        <v>321</v>
      </c>
      <c r="V41" s="93" t="s">
        <v>43</v>
      </c>
      <c r="W41" s="94" t="s">
        <v>42</v>
      </c>
      <c r="X41" s="46"/>
      <c r="Y41" s="46"/>
      <c r="Z41" s="46"/>
      <c r="AA41" s="46"/>
      <c r="AB41" s="46"/>
    </row>
    <row r="42" spans="1:28" ht="15.75" hidden="1">
      <c r="A42" s="46"/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97">
        <f t="shared" si="0"/>
        <v>38</v>
      </c>
      <c r="N42" s="95" t="str">
        <f t="shared" si="2"/>
        <v>2217 SVEUČILIŠTE U RIJECI - PRAVNI FAKULTET</v>
      </c>
      <c r="O42" s="95">
        <v>2217</v>
      </c>
      <c r="P42" s="98" t="s">
        <v>333</v>
      </c>
      <c r="Q42" s="99" t="s">
        <v>308</v>
      </c>
      <c r="R42" s="100" t="s">
        <v>334</v>
      </c>
      <c r="S42" s="98" t="s">
        <v>310</v>
      </c>
      <c r="T42" s="96">
        <v>3328562</v>
      </c>
      <c r="U42" s="92" t="s">
        <v>335</v>
      </c>
      <c r="V42" s="93" t="s">
        <v>43</v>
      </c>
      <c r="W42" s="94" t="s">
        <v>42</v>
      </c>
      <c r="X42" s="46"/>
      <c r="Y42" s="46"/>
      <c r="Z42" s="46"/>
      <c r="AA42" s="46"/>
      <c r="AB42" s="46"/>
    </row>
    <row r="43" spans="1:28" ht="15.75" hidden="1">
      <c r="A43" s="46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97">
        <f t="shared" si="0"/>
        <v>39</v>
      </c>
      <c r="N43" s="95" t="str">
        <f t="shared" si="2"/>
        <v>2225 SVEUČILIŠTE U RIJECI - MEDICINSKI FAKULTET</v>
      </c>
      <c r="O43" s="95">
        <v>2225</v>
      </c>
      <c r="P43" s="98" t="s">
        <v>327</v>
      </c>
      <c r="Q43" s="99" t="s">
        <v>308</v>
      </c>
      <c r="R43" s="100" t="s">
        <v>328</v>
      </c>
      <c r="S43" s="98" t="s">
        <v>310</v>
      </c>
      <c r="T43" s="96">
        <v>3328554</v>
      </c>
      <c r="U43" s="92" t="s">
        <v>329</v>
      </c>
      <c r="V43" s="93" t="s">
        <v>43</v>
      </c>
      <c r="W43" s="94" t="s">
        <v>42</v>
      </c>
      <c r="X43" s="46"/>
      <c r="Y43" s="46"/>
      <c r="Z43" s="46"/>
      <c r="AA43" s="46"/>
      <c r="AB43" s="46"/>
    </row>
    <row r="44" spans="1:28" ht="15.75" hidden="1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97">
        <f t="shared" si="0"/>
        <v>40</v>
      </c>
      <c r="N44" s="95" t="str">
        <f t="shared" si="2"/>
        <v>2250 SVEUČILIŠTE J. J. STROSSMAYERA U OSIJEKU - GRAĐEVINSKI I ARHITEKTONSKI FAKULTET OSIJEK</v>
      </c>
      <c r="O44" s="95">
        <v>2250</v>
      </c>
      <c r="P44" s="98" t="s">
        <v>1227</v>
      </c>
      <c r="Q44" s="99" t="s">
        <v>266</v>
      </c>
      <c r="R44" s="100" t="s">
        <v>1179</v>
      </c>
      <c r="S44" s="98" t="s">
        <v>268</v>
      </c>
      <c r="T44" s="96">
        <v>3397335</v>
      </c>
      <c r="U44" s="92" t="s">
        <v>278</v>
      </c>
      <c r="V44" s="93" t="s">
        <v>43</v>
      </c>
      <c r="W44" s="94" t="s">
        <v>42</v>
      </c>
      <c r="X44" s="46"/>
      <c r="Y44" s="46"/>
      <c r="Z44" s="46"/>
      <c r="AA44" s="46"/>
      <c r="AB44" s="46"/>
    </row>
    <row r="45" spans="1:28" ht="15.75" hidden="1">
      <c r="A45" s="46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97">
        <f t="shared" si="0"/>
        <v>41</v>
      </c>
      <c r="N45" s="95" t="str">
        <f t="shared" si="2"/>
        <v>2268 SVEUČILIŠTE J. J. STROSSMAYERA U OSIJEKU - FAKULTET AGROBIOTEHNIČKIH ZNANOSTI OSIJEK</v>
      </c>
      <c r="O45" s="95">
        <v>2268</v>
      </c>
      <c r="P45" s="98" t="s">
        <v>1221</v>
      </c>
      <c r="Q45" s="99" t="s">
        <v>266</v>
      </c>
      <c r="R45" s="100" t="s">
        <v>281</v>
      </c>
      <c r="S45" s="98" t="s">
        <v>268</v>
      </c>
      <c r="T45" s="96">
        <v>3058212</v>
      </c>
      <c r="U45" s="92" t="s">
        <v>282</v>
      </c>
      <c r="V45" s="93" t="s">
        <v>43</v>
      </c>
      <c r="W45" s="94" t="s">
        <v>42</v>
      </c>
      <c r="X45" s="46"/>
      <c r="Y45" s="46"/>
      <c r="Z45" s="46"/>
      <c r="AA45" s="46"/>
      <c r="AB45" s="46"/>
    </row>
    <row r="46" spans="1:28" ht="15.75" hidden="1">
      <c r="A46" s="46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97">
        <f t="shared" si="0"/>
        <v>42</v>
      </c>
      <c r="N46" s="95" t="str">
        <f t="shared" si="2"/>
        <v>2276 SVEUČILIŠTE J. J. STROSSMAYERA U OSIJEKU - PREHRAMBENO TEHNOLOŠKI FAKULTET</v>
      </c>
      <c r="O46" s="95">
        <v>2276</v>
      </c>
      <c r="P46" s="98" t="s">
        <v>1234</v>
      </c>
      <c r="Q46" s="99" t="s">
        <v>266</v>
      </c>
      <c r="R46" s="100" t="s">
        <v>1235</v>
      </c>
      <c r="S46" s="98" t="s">
        <v>268</v>
      </c>
      <c r="T46" s="96">
        <v>3058204</v>
      </c>
      <c r="U46" s="92" t="s">
        <v>285</v>
      </c>
      <c r="V46" s="93" t="s">
        <v>43</v>
      </c>
      <c r="W46" s="94" t="s">
        <v>42</v>
      </c>
      <c r="X46" s="46"/>
      <c r="Y46" s="46"/>
      <c r="Z46" s="46"/>
      <c r="AA46" s="46"/>
      <c r="AB46" s="46"/>
    </row>
    <row r="47" spans="1:28" ht="15.75" hidden="1">
      <c r="A47" s="46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97">
        <f t="shared" si="0"/>
        <v>43</v>
      </c>
      <c r="N47" s="95" t="str">
        <f t="shared" si="2"/>
        <v>2284 SVEUČILIŠTE J. J. STROSSMAYERA U OSIJEKU - EKONOMSKI FAKULTET</v>
      </c>
      <c r="O47" s="95">
        <v>2284</v>
      </c>
      <c r="P47" s="98" t="s">
        <v>1220</v>
      </c>
      <c r="Q47" s="99" t="s">
        <v>266</v>
      </c>
      <c r="R47" s="100" t="s">
        <v>270</v>
      </c>
      <c r="S47" s="98" t="s">
        <v>268</v>
      </c>
      <c r="T47" s="96">
        <v>3021645</v>
      </c>
      <c r="U47" s="92" t="s">
        <v>271</v>
      </c>
      <c r="V47" s="93" t="s">
        <v>43</v>
      </c>
      <c r="W47" s="94" t="s">
        <v>42</v>
      </c>
      <c r="X47" s="46"/>
      <c r="Y47" s="46"/>
      <c r="Z47" s="46"/>
      <c r="AA47" s="46"/>
      <c r="AB47" s="46"/>
    </row>
    <row r="48" spans="1:28" ht="15.75" hidden="1">
      <c r="A48" s="46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97">
        <f t="shared" si="0"/>
        <v>44</v>
      </c>
      <c r="N48" s="95" t="str">
        <f t="shared" si="2"/>
        <v>2292 SVEUČILIŠTE J. J. STROSSMAYERA U OSIJEKU - PRAVNI FAKULTET</v>
      </c>
      <c r="O48" s="95">
        <v>2292</v>
      </c>
      <c r="P48" s="98" t="s">
        <v>1233</v>
      </c>
      <c r="Q48" s="99" t="s">
        <v>266</v>
      </c>
      <c r="R48" s="100" t="s">
        <v>283</v>
      </c>
      <c r="S48" s="98" t="s">
        <v>268</v>
      </c>
      <c r="T48" s="96">
        <v>3014193</v>
      </c>
      <c r="U48" s="92" t="s">
        <v>284</v>
      </c>
      <c r="V48" s="93" t="s">
        <v>43</v>
      </c>
      <c r="W48" s="94" t="s">
        <v>42</v>
      </c>
      <c r="X48" s="46"/>
      <c r="Y48" s="46"/>
      <c r="Z48" s="46"/>
      <c r="AA48" s="46"/>
      <c r="AB48" s="46"/>
    </row>
    <row r="49" spans="1:28" ht="15.75" hidden="1">
      <c r="A49" s="46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97">
        <f t="shared" si="0"/>
        <v>45</v>
      </c>
      <c r="N49" s="95" t="str">
        <f t="shared" si="2"/>
        <v>2313 SVEUČILIŠTE J. J. STROSSMAYERA U OSIJEKU - FAKULTET ELEKTROTEHNIKE, RAČUNARSTVA I INFORMACIJSKIH TEHNOLOGIJA OSIJEK</v>
      </c>
      <c r="O49" s="95">
        <v>2313</v>
      </c>
      <c r="P49" s="98" t="s">
        <v>1222</v>
      </c>
      <c r="Q49" s="99" t="s">
        <v>266</v>
      </c>
      <c r="R49" s="100" t="s">
        <v>272</v>
      </c>
      <c r="S49" s="98" t="s">
        <v>268</v>
      </c>
      <c r="T49" s="96">
        <v>3392589</v>
      </c>
      <c r="U49" s="92" t="s">
        <v>273</v>
      </c>
      <c r="V49" s="93" t="s">
        <v>43</v>
      </c>
      <c r="W49" s="94" t="s">
        <v>42</v>
      </c>
      <c r="X49" s="46"/>
      <c r="Y49" s="46"/>
      <c r="Z49" s="46"/>
      <c r="AA49" s="46"/>
      <c r="AB49" s="46"/>
    </row>
    <row r="50" spans="1:28" ht="15.75" hidden="1">
      <c r="A50" s="46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97">
        <f t="shared" si="0"/>
        <v>46</v>
      </c>
      <c r="N50" s="95" t="str">
        <f t="shared" si="2"/>
        <v>2321 SVEUČILIŠTE J. J. STROSSMAYERA U OSIJEKU - FILOZOFSKI FAKULTET</v>
      </c>
      <c r="O50" s="95">
        <v>2321</v>
      </c>
      <c r="P50" s="98" t="s">
        <v>1225</v>
      </c>
      <c r="Q50" s="99" t="s">
        <v>266</v>
      </c>
      <c r="R50" s="100" t="s">
        <v>274</v>
      </c>
      <c r="S50" s="98" t="s">
        <v>268</v>
      </c>
      <c r="T50" s="96">
        <v>3014185</v>
      </c>
      <c r="U50" s="92" t="s">
        <v>275</v>
      </c>
      <c r="V50" s="93" t="s">
        <v>43</v>
      </c>
      <c r="W50" s="94" t="s">
        <v>42</v>
      </c>
      <c r="X50" s="46"/>
      <c r="Y50" s="46"/>
      <c r="Z50" s="46"/>
      <c r="AA50" s="46"/>
      <c r="AB50" s="46"/>
    </row>
    <row r="51" spans="1:28" ht="15.75" hidden="1">
      <c r="A51" s="46"/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97">
        <f t="shared" si="0"/>
        <v>47</v>
      </c>
      <c r="N51" s="95" t="str">
        <f t="shared" si="2"/>
        <v>2330 SVEUČILIŠTE U SPLITU - FAKULTET ELEKTROTEHNIKE, STROJARSTVA I BRODOGRADNJE</v>
      </c>
      <c r="O51" s="95">
        <v>2330</v>
      </c>
      <c r="P51" s="98" t="s">
        <v>355</v>
      </c>
      <c r="Q51" s="99" t="s">
        <v>349</v>
      </c>
      <c r="R51" s="100" t="s">
        <v>356</v>
      </c>
      <c r="S51" s="98" t="s">
        <v>350</v>
      </c>
      <c r="T51" s="96">
        <v>3118339</v>
      </c>
      <c r="U51" s="92" t="s">
        <v>357</v>
      </c>
      <c r="V51" s="93" t="s">
        <v>43</v>
      </c>
      <c r="W51" s="94" t="s">
        <v>42</v>
      </c>
      <c r="X51" s="46"/>
      <c r="Y51" s="46"/>
      <c r="Z51" s="46"/>
      <c r="AA51" s="46"/>
      <c r="AB51" s="46"/>
    </row>
    <row r="52" spans="1:28" ht="15.75" hidden="1">
      <c r="A52" s="46"/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97">
        <f t="shared" si="0"/>
        <v>48</v>
      </c>
      <c r="N52" s="95" t="str">
        <f t="shared" si="2"/>
        <v>2348 SVEUČILIŠTE U SPLITU - FAKULTET GRAĐEVINARSTVA, ARHITEKTURE I GEODEZIJE</v>
      </c>
      <c r="O52" s="95">
        <v>2348</v>
      </c>
      <c r="P52" s="98" t="s">
        <v>361</v>
      </c>
      <c r="Q52" s="99" t="s">
        <v>349</v>
      </c>
      <c r="R52" s="100" t="s">
        <v>362</v>
      </c>
      <c r="S52" s="98" t="s">
        <v>350</v>
      </c>
      <c r="T52" s="96">
        <v>3149463</v>
      </c>
      <c r="U52" s="92" t="s">
        <v>363</v>
      </c>
      <c r="V52" s="93" t="s">
        <v>43</v>
      </c>
      <c r="W52" s="94" t="s">
        <v>42</v>
      </c>
      <c r="X52" s="46"/>
      <c r="Y52" s="46"/>
      <c r="Z52" s="46"/>
      <c r="AA52" s="46"/>
      <c r="AB52" s="46"/>
    </row>
    <row r="53" spans="1:28" ht="15.75" hidden="1">
      <c r="A53" s="46"/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97">
        <f t="shared" si="0"/>
        <v>49</v>
      </c>
      <c r="N53" s="95" t="str">
        <f t="shared" si="2"/>
        <v>2356 SVEUČILIŠTE U SPLITU - KEMIJSKO-TEHNOLOŠKI FAKULTET</v>
      </c>
      <c r="O53" s="95">
        <v>2356</v>
      </c>
      <c r="P53" s="98" t="s">
        <v>364</v>
      </c>
      <c r="Q53" s="99" t="s">
        <v>349</v>
      </c>
      <c r="R53" s="100" t="s">
        <v>1184</v>
      </c>
      <c r="S53" s="98" t="s">
        <v>350</v>
      </c>
      <c r="T53" s="96">
        <v>3119068</v>
      </c>
      <c r="U53" s="92" t="s">
        <v>365</v>
      </c>
      <c r="V53" s="93" t="s">
        <v>43</v>
      </c>
      <c r="W53" s="94" t="s">
        <v>42</v>
      </c>
      <c r="X53" s="46"/>
      <c r="Y53" s="46"/>
      <c r="Z53" s="46"/>
      <c r="AA53" s="46"/>
      <c r="AB53" s="46"/>
    </row>
    <row r="54" spans="1:28" ht="15" hidden="1" customHeight="1">
      <c r="A54" s="46"/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97">
        <f t="shared" si="0"/>
        <v>50</v>
      </c>
      <c r="N54" s="95" t="str">
        <f t="shared" si="2"/>
        <v>2372 SVEUČILIŠTE U SPLITU - EKONOMSKI FAKULTET</v>
      </c>
      <c r="O54" s="95">
        <v>2372</v>
      </c>
      <c r="P54" s="98" t="s">
        <v>352</v>
      </c>
      <c r="Q54" s="99" t="s">
        <v>349</v>
      </c>
      <c r="R54" s="100" t="s">
        <v>353</v>
      </c>
      <c r="S54" s="98" t="s">
        <v>350</v>
      </c>
      <c r="T54" s="96">
        <v>3119076</v>
      </c>
      <c r="U54" s="92" t="s">
        <v>354</v>
      </c>
      <c r="V54" s="93" t="s">
        <v>43</v>
      </c>
      <c r="W54" s="94" t="s">
        <v>42</v>
      </c>
      <c r="X54" s="46"/>
      <c r="Y54" s="46"/>
      <c r="Z54" s="46"/>
      <c r="AA54" s="46"/>
      <c r="AB54" s="46"/>
    </row>
    <row r="55" spans="1:28" ht="15.75" hidden="1">
      <c r="A55" s="46"/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97">
        <f t="shared" si="0"/>
        <v>51</v>
      </c>
      <c r="N55" s="95" t="str">
        <f t="shared" si="2"/>
        <v>2397 SVEUČILIŠTE U SPLITU - PRAVNI FAKULTET</v>
      </c>
      <c r="O55" s="95">
        <v>2397</v>
      </c>
      <c r="P55" s="98" t="s">
        <v>376</v>
      </c>
      <c r="Q55" s="99" t="s">
        <v>349</v>
      </c>
      <c r="R55" s="100" t="s">
        <v>377</v>
      </c>
      <c r="S55" s="98" t="s">
        <v>350</v>
      </c>
      <c r="T55" s="96">
        <v>3118347</v>
      </c>
      <c r="U55" s="92" t="s">
        <v>378</v>
      </c>
      <c r="V55" s="93" t="s">
        <v>43</v>
      </c>
      <c r="W55" s="94" t="s">
        <v>42</v>
      </c>
      <c r="X55" s="46"/>
      <c r="Y55" s="46"/>
      <c r="Z55" s="46"/>
      <c r="AA55" s="46"/>
      <c r="AB55" s="46"/>
    </row>
    <row r="56" spans="1:28" ht="15" hidden="1" customHeight="1">
      <c r="A56" s="46"/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97">
        <f t="shared" si="0"/>
        <v>52</v>
      </c>
      <c r="N56" s="95" t="str">
        <f t="shared" si="2"/>
        <v>2410 SVEUČILIŠTE U SPLITU - PRIRODOSLOVNO - MATEMATIČKI FAKULTET</v>
      </c>
      <c r="O56" s="95">
        <v>2410</v>
      </c>
      <c r="P56" s="98" t="s">
        <v>379</v>
      </c>
      <c r="Q56" s="99" t="s">
        <v>349</v>
      </c>
      <c r="R56" s="100" t="s">
        <v>1186</v>
      </c>
      <c r="S56" s="98" t="s">
        <v>350</v>
      </c>
      <c r="T56" s="96">
        <v>3199622</v>
      </c>
      <c r="U56" s="92" t="s">
        <v>380</v>
      </c>
      <c r="V56" s="93" t="s">
        <v>43</v>
      </c>
      <c r="W56" s="94" t="s">
        <v>42</v>
      </c>
      <c r="X56" s="46"/>
      <c r="Y56" s="46"/>
      <c r="Z56" s="46"/>
      <c r="AA56" s="46"/>
      <c r="AB56" s="46"/>
    </row>
    <row r="57" spans="1:28" ht="15.75" hidden="1">
      <c r="A57" s="46"/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97">
        <f t="shared" si="0"/>
        <v>53</v>
      </c>
      <c r="N57" s="95" t="str">
        <f t="shared" si="2"/>
        <v>2436 SVEUČILIŠTE U ZAGREBU</v>
      </c>
      <c r="O57" s="95">
        <v>2436</v>
      </c>
      <c r="P57" s="98" t="s">
        <v>387</v>
      </c>
      <c r="Q57" s="99" t="s">
        <v>387</v>
      </c>
      <c r="R57" s="100" t="s">
        <v>455</v>
      </c>
      <c r="S57" s="98" t="s">
        <v>265</v>
      </c>
      <c r="T57" s="96">
        <v>3211592</v>
      </c>
      <c r="U57" s="92" t="s">
        <v>388</v>
      </c>
      <c r="V57" s="93" t="s">
        <v>43</v>
      </c>
      <c r="W57" s="94" t="s">
        <v>42</v>
      </c>
      <c r="X57" s="46"/>
      <c r="Y57" s="46"/>
      <c r="Z57" s="46"/>
      <c r="AA57" s="46"/>
      <c r="AB57" s="46"/>
    </row>
    <row r="58" spans="1:28" ht="15" hidden="1" customHeight="1">
      <c r="A58" s="46"/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97">
        <f t="shared" si="0"/>
        <v>54</v>
      </c>
      <c r="N58" s="95" t="str">
        <f t="shared" si="2"/>
        <v>2444 SVEUČILIŠTE U RIJECI</v>
      </c>
      <c r="O58" s="95">
        <v>2444</v>
      </c>
      <c r="P58" s="98" t="s">
        <v>308</v>
      </c>
      <c r="Q58" s="99" t="s">
        <v>308</v>
      </c>
      <c r="R58" s="100" t="s">
        <v>309</v>
      </c>
      <c r="S58" s="98" t="s">
        <v>310</v>
      </c>
      <c r="T58" s="96">
        <v>3337413</v>
      </c>
      <c r="U58" s="92" t="s">
        <v>311</v>
      </c>
      <c r="V58" s="93" t="s">
        <v>43</v>
      </c>
      <c r="W58" s="94" t="s">
        <v>42</v>
      </c>
      <c r="X58" s="46"/>
      <c r="Y58" s="46"/>
      <c r="Z58" s="46"/>
      <c r="AA58" s="46"/>
      <c r="AB58" s="46"/>
    </row>
    <row r="59" spans="1:28" ht="15" hidden="1" customHeight="1">
      <c r="A59" s="46"/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97">
        <f t="shared" si="0"/>
        <v>55</v>
      </c>
      <c r="N59" s="95" t="str">
        <f t="shared" si="2"/>
        <v>2452 SVEUČILIŠTE J. J. STROSSMAYERA U OSIJEKU</v>
      </c>
      <c r="O59" s="95">
        <v>2452</v>
      </c>
      <c r="P59" s="98" t="s">
        <v>1218</v>
      </c>
      <c r="Q59" s="99" t="s">
        <v>266</v>
      </c>
      <c r="R59" s="100" t="s">
        <v>267</v>
      </c>
      <c r="S59" s="98" t="s">
        <v>268</v>
      </c>
      <c r="T59" s="96">
        <v>3049779</v>
      </c>
      <c r="U59" s="92" t="s">
        <v>269</v>
      </c>
      <c r="V59" s="93" t="s">
        <v>43</v>
      </c>
      <c r="W59" s="94" t="s">
        <v>42</v>
      </c>
      <c r="X59" s="46"/>
      <c r="Y59" s="46"/>
      <c r="Z59" s="46"/>
      <c r="AA59" s="46"/>
      <c r="AB59" s="46"/>
    </row>
    <row r="60" spans="1:28" ht="15.75" hidden="1">
      <c r="A60" s="46"/>
      <c r="B60" s="46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97">
        <f t="shared" si="0"/>
        <v>56</v>
      </c>
      <c r="N60" s="95" t="str">
        <f t="shared" si="2"/>
        <v>2469 SVEUČILIŠTE U SPLITU</v>
      </c>
      <c r="O60" s="95">
        <v>2469</v>
      </c>
      <c r="P60" s="98" t="s">
        <v>349</v>
      </c>
      <c r="Q60" s="99" t="s">
        <v>349</v>
      </c>
      <c r="R60" s="100" t="s">
        <v>359</v>
      </c>
      <c r="S60" s="98" t="s">
        <v>350</v>
      </c>
      <c r="T60" s="96">
        <v>3129306</v>
      </c>
      <c r="U60" s="92" t="s">
        <v>351</v>
      </c>
      <c r="V60" s="93" t="s">
        <v>43</v>
      </c>
      <c r="W60" s="94" t="s">
        <v>42</v>
      </c>
      <c r="X60" s="46"/>
      <c r="Y60" s="46"/>
      <c r="Z60" s="46"/>
      <c r="AA60" s="46"/>
      <c r="AB60" s="46"/>
    </row>
    <row r="61" spans="1:28" ht="15" hidden="1" customHeight="1">
      <c r="A61" s="46"/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97">
        <f t="shared" si="0"/>
        <v>57</v>
      </c>
      <c r="N61" s="95" t="str">
        <f t="shared" si="2"/>
        <v>2493 SVEUČILIŠTE U RIJECI - SVEUČILIŠNA KNJIŽNICA</v>
      </c>
      <c r="O61" s="95">
        <v>2493</v>
      </c>
      <c r="P61" s="98" t="s">
        <v>336</v>
      </c>
      <c r="Q61" s="99" t="s">
        <v>308</v>
      </c>
      <c r="R61" s="100" t="s">
        <v>337</v>
      </c>
      <c r="S61" s="98" t="s">
        <v>310</v>
      </c>
      <c r="T61" s="96">
        <v>3328686</v>
      </c>
      <c r="U61" s="92" t="s">
        <v>338</v>
      </c>
      <c r="V61" s="93" t="s">
        <v>43</v>
      </c>
      <c r="W61" s="94" t="s">
        <v>42</v>
      </c>
      <c r="X61" s="46"/>
      <c r="Y61" s="46"/>
      <c r="Z61" s="46"/>
      <c r="AA61" s="46"/>
      <c r="AB61" s="46"/>
    </row>
    <row r="62" spans="1:28" ht="15.75" hidden="1">
      <c r="A62" s="46"/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97">
        <f t="shared" si="0"/>
        <v>58</v>
      </c>
      <c r="N62" s="95" t="str">
        <f t="shared" si="2"/>
        <v>2508 SVEUČILIŠTE J. J. STROSSMAYERA U OSIJEKU - GRADSKA I SVEUČILIŠNA KNJIŽNICA</v>
      </c>
      <c r="O62" s="95">
        <v>2508</v>
      </c>
      <c r="P62" s="98" t="s">
        <v>1226</v>
      </c>
      <c r="Q62" s="99" t="s">
        <v>266</v>
      </c>
      <c r="R62" s="100" t="s">
        <v>276</v>
      </c>
      <c r="S62" s="98" t="s">
        <v>268</v>
      </c>
      <c r="T62" s="96">
        <v>3014347</v>
      </c>
      <c r="U62" s="92" t="s">
        <v>277</v>
      </c>
      <c r="V62" s="93" t="s">
        <v>43</v>
      </c>
      <c r="W62" s="94" t="s">
        <v>42</v>
      </c>
      <c r="X62" s="46"/>
      <c r="Y62" s="46"/>
      <c r="Z62" s="46"/>
      <c r="AA62" s="46"/>
      <c r="AB62" s="46"/>
    </row>
    <row r="63" spans="1:28" ht="15" hidden="1" customHeight="1">
      <c r="A63" s="46"/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97">
        <f t="shared" si="0"/>
        <v>59</v>
      </c>
      <c r="N63" s="95" t="str">
        <f t="shared" si="2"/>
        <v>2524 SVEUČILIŠTE U SPLITU - SVEUČILIŠNA KNJIŽNICA</v>
      </c>
      <c r="O63" s="95">
        <v>2524</v>
      </c>
      <c r="P63" s="98" t="s">
        <v>381</v>
      </c>
      <c r="Q63" s="99" t="s">
        <v>349</v>
      </c>
      <c r="R63" s="100" t="s">
        <v>382</v>
      </c>
      <c r="S63" s="98" t="s">
        <v>350</v>
      </c>
      <c r="T63" s="96">
        <v>3118436</v>
      </c>
      <c r="U63" s="92" t="s">
        <v>383</v>
      </c>
      <c r="V63" s="93" t="s">
        <v>43</v>
      </c>
      <c r="W63" s="94" t="s">
        <v>42</v>
      </c>
      <c r="X63" s="46"/>
      <c r="Y63" s="46"/>
      <c r="Z63" s="46"/>
      <c r="AA63" s="46"/>
      <c r="AB63" s="46"/>
    </row>
    <row r="64" spans="1:28" ht="15.75" hidden="1">
      <c r="A64" s="46"/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97">
        <f t="shared" si="0"/>
        <v>60</v>
      </c>
      <c r="N64" s="95"/>
      <c r="O64" s="95">
        <v>2532</v>
      </c>
      <c r="P64" s="98" t="s">
        <v>3695</v>
      </c>
      <c r="Q64" s="99" t="s">
        <v>305</v>
      </c>
      <c r="R64" s="100"/>
      <c r="S64" s="98"/>
      <c r="T64" s="96" t="s">
        <v>3696</v>
      </c>
      <c r="U64" s="92" t="s">
        <v>3697</v>
      </c>
      <c r="V64" s="93" t="s">
        <v>43</v>
      </c>
      <c r="W64" s="94" t="s">
        <v>42</v>
      </c>
      <c r="X64" s="46"/>
      <c r="Y64" s="46"/>
      <c r="Z64" s="46"/>
      <c r="AA64" s="46"/>
      <c r="AB64" s="46"/>
    </row>
    <row r="65" spans="1:28" ht="15.75" hidden="1">
      <c r="A65" s="46"/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97">
        <f t="shared" si="0"/>
        <v>61</v>
      </c>
      <c r="N65" s="95" t="str">
        <f t="shared" ref="N65:N96" si="3">O65&amp;" "&amp;P65</f>
        <v>2900 INSTITUT ZA OCEANOGRAFIJU I RIBARSTVO</v>
      </c>
      <c r="O65" s="95">
        <v>2900</v>
      </c>
      <c r="P65" s="98" t="s">
        <v>573</v>
      </c>
      <c r="Q65" s="99" t="s">
        <v>3698</v>
      </c>
      <c r="R65" s="100" t="s">
        <v>1202</v>
      </c>
      <c r="S65" s="98" t="s">
        <v>350</v>
      </c>
      <c r="T65" s="96">
        <v>3118355</v>
      </c>
      <c r="U65" s="92" t="s">
        <v>574</v>
      </c>
      <c r="V65" s="93" t="s">
        <v>640</v>
      </c>
      <c r="W65" s="94" t="s">
        <v>523</v>
      </c>
      <c r="X65" s="46"/>
      <c r="Y65" s="46"/>
      <c r="Z65" s="46"/>
      <c r="AA65" s="46"/>
      <c r="AB65" s="46"/>
    </row>
    <row r="66" spans="1:28" ht="15.75" hidden="1">
      <c r="A66" s="46"/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97">
        <f t="shared" si="0"/>
        <v>62</v>
      </c>
      <c r="N66" s="95" t="str">
        <f t="shared" si="3"/>
        <v>2918 EKONOMSKI INSTITUT ZAGREB</v>
      </c>
      <c r="O66" s="95">
        <v>2918</v>
      </c>
      <c r="P66" s="98" t="s">
        <v>524</v>
      </c>
      <c r="Q66" s="99" t="s">
        <v>3698</v>
      </c>
      <c r="R66" s="100" t="s">
        <v>525</v>
      </c>
      <c r="S66" s="98" t="s">
        <v>265</v>
      </c>
      <c r="T66" s="96">
        <v>3219925</v>
      </c>
      <c r="U66" s="92" t="s">
        <v>526</v>
      </c>
      <c r="V66" s="93" t="s">
        <v>640</v>
      </c>
      <c r="W66" s="94" t="s">
        <v>523</v>
      </c>
      <c r="X66" s="46"/>
      <c r="Y66" s="46"/>
      <c r="Z66" s="46"/>
      <c r="AA66" s="46"/>
      <c r="AB66" s="46"/>
    </row>
    <row r="67" spans="1:28" ht="15.75" hidden="1">
      <c r="A67" s="46"/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97">
        <f t="shared" si="0"/>
        <v>63</v>
      </c>
      <c r="N67" s="95" t="str">
        <f t="shared" si="3"/>
        <v>2934 HRVATSKI INSTITUT ZA POVIJEST</v>
      </c>
      <c r="O67" s="95">
        <v>2934</v>
      </c>
      <c r="P67" s="98" t="s">
        <v>527</v>
      </c>
      <c r="Q67" s="99" t="s">
        <v>3698</v>
      </c>
      <c r="R67" s="100" t="s">
        <v>528</v>
      </c>
      <c r="S67" s="98" t="s">
        <v>265</v>
      </c>
      <c r="T67" s="96">
        <v>3207153</v>
      </c>
      <c r="U67" s="92" t="s">
        <v>529</v>
      </c>
      <c r="V67" s="93" t="s">
        <v>640</v>
      </c>
      <c r="W67" s="94" t="s">
        <v>523</v>
      </c>
      <c r="X67" s="46"/>
      <c r="Y67" s="46"/>
      <c r="Z67" s="46"/>
      <c r="AA67" s="46"/>
      <c r="AB67" s="46"/>
    </row>
    <row r="68" spans="1:28" ht="15.75" hidden="1">
      <c r="A68" s="46"/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97">
        <f t="shared" si="0"/>
        <v>64</v>
      </c>
      <c r="N68" s="95" t="str">
        <f t="shared" si="3"/>
        <v>2942 INSTITUT ZA POVIJEST UMJETNOSTI</v>
      </c>
      <c r="O68" s="95">
        <v>2942</v>
      </c>
      <c r="P68" s="98" t="s">
        <v>579</v>
      </c>
      <c r="Q68" s="99" t="s">
        <v>3698</v>
      </c>
      <c r="R68" s="100" t="s">
        <v>580</v>
      </c>
      <c r="S68" s="98" t="s">
        <v>265</v>
      </c>
      <c r="T68" s="96">
        <v>1339958</v>
      </c>
      <c r="U68" s="92" t="s">
        <v>581</v>
      </c>
      <c r="V68" s="93" t="s">
        <v>640</v>
      </c>
      <c r="W68" s="94" t="s">
        <v>523</v>
      </c>
      <c r="X68" s="46"/>
      <c r="Y68" s="46"/>
      <c r="Z68" s="46"/>
      <c r="AA68" s="46"/>
      <c r="AB68" s="46"/>
    </row>
    <row r="69" spans="1:28" ht="15" hidden="1" customHeight="1">
      <c r="A69" s="46"/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97">
        <f t="shared" si="0"/>
        <v>65</v>
      </c>
      <c r="N69" s="95" t="str">
        <f t="shared" si="3"/>
        <v>2959 INSTITUT ZA MEDICINSKA ISTRAŽIVANJA I MEDICINU RADA</v>
      </c>
      <c r="O69" s="95">
        <v>2959</v>
      </c>
      <c r="P69" s="98" t="s">
        <v>565</v>
      </c>
      <c r="Q69" s="99" t="s">
        <v>3698</v>
      </c>
      <c r="R69" s="100" t="s">
        <v>566</v>
      </c>
      <c r="S69" s="98" t="s">
        <v>265</v>
      </c>
      <c r="T69" s="96">
        <v>3270475</v>
      </c>
      <c r="U69" s="92" t="s">
        <v>567</v>
      </c>
      <c r="V69" s="93" t="s">
        <v>640</v>
      </c>
      <c r="W69" s="94" t="s">
        <v>523</v>
      </c>
      <c r="X69" s="46"/>
      <c r="Y69" s="46"/>
      <c r="Z69" s="46"/>
      <c r="AA69" s="46"/>
      <c r="AB69" s="46"/>
    </row>
    <row r="70" spans="1:28" ht="15.75" hidden="1">
      <c r="A70" s="46"/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97">
        <f t="shared" si="0"/>
        <v>66</v>
      </c>
      <c r="N70" s="95" t="str">
        <f t="shared" si="3"/>
        <v>2967 HRVATSKI ŠUMARSKI INSTITUT</v>
      </c>
      <c r="O70" s="95">
        <v>2967</v>
      </c>
      <c r="P70" s="98" t="s">
        <v>588</v>
      </c>
      <c r="Q70" s="99" t="s">
        <v>3698</v>
      </c>
      <c r="R70" s="100" t="s">
        <v>589</v>
      </c>
      <c r="S70" s="98" t="s">
        <v>590</v>
      </c>
      <c r="T70" s="96">
        <v>3115879</v>
      </c>
      <c r="U70" s="92" t="s">
        <v>591</v>
      </c>
      <c r="V70" s="93" t="s">
        <v>640</v>
      </c>
      <c r="W70" s="94" t="s">
        <v>523</v>
      </c>
      <c r="X70" s="46"/>
      <c r="Y70" s="46"/>
      <c r="Z70" s="46"/>
      <c r="AA70" s="46"/>
      <c r="AB70" s="46"/>
    </row>
    <row r="71" spans="1:28" ht="15.75" hidden="1">
      <c r="A71" s="46"/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97">
        <f t="shared" si="0"/>
        <v>67</v>
      </c>
      <c r="N71" s="95" t="str">
        <f t="shared" si="3"/>
        <v>2975 INSTITUT ZA FIZIKU</v>
      </c>
      <c r="O71" s="95">
        <v>2975</v>
      </c>
      <c r="P71" s="98" t="s">
        <v>551</v>
      </c>
      <c r="Q71" s="99" t="s">
        <v>3698</v>
      </c>
      <c r="R71" s="100" t="s">
        <v>536</v>
      </c>
      <c r="S71" s="98" t="s">
        <v>265</v>
      </c>
      <c r="T71" s="96">
        <v>3270424</v>
      </c>
      <c r="U71" s="92" t="s">
        <v>552</v>
      </c>
      <c r="V71" s="93" t="s">
        <v>640</v>
      </c>
      <c r="W71" s="94" t="s">
        <v>523</v>
      </c>
      <c r="X71" s="46"/>
      <c r="Y71" s="46"/>
      <c r="Z71" s="46"/>
      <c r="AA71" s="46"/>
      <c r="AB71" s="46"/>
    </row>
    <row r="72" spans="1:28" ht="15.75" hidden="1">
      <c r="A72" s="46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97">
        <f t="shared" ref="M72:M135" si="4">+M71+1</f>
        <v>68</v>
      </c>
      <c r="N72" s="95" t="str">
        <f t="shared" si="3"/>
        <v>2991 POLJOPRIVREDNI INSTITUT OSIJEK</v>
      </c>
      <c r="O72" s="95">
        <v>2991</v>
      </c>
      <c r="P72" s="98" t="s">
        <v>1203</v>
      </c>
      <c r="Q72" s="99" t="s">
        <v>3698</v>
      </c>
      <c r="R72" s="100" t="s">
        <v>1204</v>
      </c>
      <c r="S72" s="98" t="s">
        <v>268</v>
      </c>
      <c r="T72" s="96">
        <v>3058239</v>
      </c>
      <c r="U72" s="92" t="s">
        <v>1205</v>
      </c>
      <c r="V72" s="93" t="s">
        <v>640</v>
      </c>
      <c r="W72" s="94" t="s">
        <v>523</v>
      </c>
      <c r="X72" s="46"/>
      <c r="Y72" s="46"/>
      <c r="Z72" s="46"/>
      <c r="AA72" s="46"/>
      <c r="AB72" s="46"/>
    </row>
    <row r="73" spans="1:28" ht="15.75" hidden="1">
      <c r="A73" s="46"/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97">
        <f t="shared" si="4"/>
        <v>69</v>
      </c>
      <c r="N73" s="95" t="str">
        <f t="shared" si="3"/>
        <v>3009 INSTITUT ZA MIGRACIJE I NARODNOSTI</v>
      </c>
      <c r="O73" s="95">
        <v>3009</v>
      </c>
      <c r="P73" s="98" t="s">
        <v>570</v>
      </c>
      <c r="Q73" s="99" t="s">
        <v>3698</v>
      </c>
      <c r="R73" s="100" t="s">
        <v>571</v>
      </c>
      <c r="S73" s="98" t="s">
        <v>265</v>
      </c>
      <c r="T73" s="96">
        <v>3287572</v>
      </c>
      <c r="U73" s="92" t="s">
        <v>572</v>
      </c>
      <c r="V73" s="93" t="s">
        <v>640</v>
      </c>
      <c r="W73" s="94" t="s">
        <v>523</v>
      </c>
      <c r="X73" s="46"/>
      <c r="Y73" s="46"/>
      <c r="Z73" s="46"/>
      <c r="AA73" s="46"/>
      <c r="AB73" s="46"/>
    </row>
    <row r="74" spans="1:28" ht="15" hidden="1" customHeight="1">
      <c r="A74" s="46"/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97">
        <f t="shared" si="4"/>
        <v>70</v>
      </c>
      <c r="N74" s="95" t="str">
        <f t="shared" si="3"/>
        <v>3025 INSTITUT ZA JADRANSKE KULTURE I MELIORACIJU KRŠA</v>
      </c>
      <c r="O74" s="95">
        <v>3025</v>
      </c>
      <c r="P74" s="98" t="s">
        <v>559</v>
      </c>
      <c r="Q74" s="99" t="s">
        <v>3698</v>
      </c>
      <c r="R74" s="100" t="s">
        <v>560</v>
      </c>
      <c r="S74" s="98" t="s">
        <v>350</v>
      </c>
      <c r="T74" s="96">
        <v>3140792</v>
      </c>
      <c r="U74" s="92" t="s">
        <v>561</v>
      </c>
      <c r="V74" s="93" t="s">
        <v>640</v>
      </c>
      <c r="W74" s="94" t="s">
        <v>523</v>
      </c>
      <c r="X74" s="46"/>
      <c r="Y74" s="46"/>
      <c r="Z74" s="46"/>
      <c r="AA74" s="46"/>
      <c r="AB74" s="46"/>
    </row>
    <row r="75" spans="1:28" ht="15.75" hidden="1">
      <c r="A75" s="46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97">
        <f t="shared" si="4"/>
        <v>71</v>
      </c>
      <c r="N75" s="95" t="str">
        <f t="shared" si="3"/>
        <v>3041 INSTITUT RUĐER BOŠKOVIĆ</v>
      </c>
      <c r="O75" s="95">
        <v>3041</v>
      </c>
      <c r="P75" s="98" t="s">
        <v>535</v>
      </c>
      <c r="Q75" s="99" t="s">
        <v>3698</v>
      </c>
      <c r="R75" s="100" t="s">
        <v>536</v>
      </c>
      <c r="S75" s="98" t="s">
        <v>265</v>
      </c>
      <c r="T75" s="96">
        <v>3270289</v>
      </c>
      <c r="U75" s="92" t="s">
        <v>537</v>
      </c>
      <c r="V75" s="93" t="s">
        <v>640</v>
      </c>
      <c r="W75" s="94" t="s">
        <v>523</v>
      </c>
      <c r="X75" s="46"/>
      <c r="Y75" s="46"/>
      <c r="Z75" s="46"/>
      <c r="AA75" s="46"/>
      <c r="AB75" s="46"/>
    </row>
    <row r="76" spans="1:28" ht="15.75" hidden="1">
      <c r="A76" s="46"/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97">
        <f t="shared" si="4"/>
        <v>72</v>
      </c>
      <c r="N76" s="95" t="str">
        <f t="shared" si="3"/>
        <v>3050 INSTITUT ZA DRUŠTVENA ISTRAŽIVANJA</v>
      </c>
      <c r="O76" s="95">
        <v>3050</v>
      </c>
      <c r="P76" s="98" t="s">
        <v>543</v>
      </c>
      <c r="Q76" s="99" t="s">
        <v>3698</v>
      </c>
      <c r="R76" s="100" t="s">
        <v>544</v>
      </c>
      <c r="S76" s="98" t="s">
        <v>265</v>
      </c>
      <c r="T76" s="96">
        <v>3205118</v>
      </c>
      <c r="U76" s="92" t="s">
        <v>545</v>
      </c>
      <c r="V76" s="93" t="s">
        <v>640</v>
      </c>
      <c r="W76" s="94" t="s">
        <v>523</v>
      </c>
      <c r="X76" s="46"/>
      <c r="Y76" s="46"/>
      <c r="Z76" s="46"/>
      <c r="AA76" s="46"/>
      <c r="AB76" s="46"/>
    </row>
    <row r="77" spans="1:28" ht="15.75" hidden="1">
      <c r="A77" s="46"/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97">
        <f t="shared" si="4"/>
        <v>73</v>
      </c>
      <c r="N77" s="95" t="str">
        <f t="shared" si="3"/>
        <v>3068 INSTITUT ZA TURIZAM</v>
      </c>
      <c r="O77" s="95">
        <v>3068</v>
      </c>
      <c r="P77" s="98" t="s">
        <v>582</v>
      </c>
      <c r="Q77" s="99" t="s">
        <v>3698</v>
      </c>
      <c r="R77" s="100" t="s">
        <v>583</v>
      </c>
      <c r="S77" s="98" t="s">
        <v>265</v>
      </c>
      <c r="T77" s="96">
        <v>3208001</v>
      </c>
      <c r="U77" s="92" t="s">
        <v>584</v>
      </c>
      <c r="V77" s="93" t="s">
        <v>640</v>
      </c>
      <c r="W77" s="94" t="s">
        <v>523</v>
      </c>
      <c r="X77" s="46"/>
      <c r="Y77" s="46"/>
      <c r="Z77" s="46"/>
      <c r="AA77" s="46"/>
      <c r="AB77" s="46"/>
    </row>
    <row r="78" spans="1:28" ht="15.75" hidden="1">
      <c r="A78" s="46"/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97">
        <f t="shared" si="4"/>
        <v>74</v>
      </c>
      <c r="N78" s="95" t="str">
        <f t="shared" si="3"/>
        <v>3076 INSTITUT ZA POLJOPRIVREDU I TURIZAM</v>
      </c>
      <c r="O78" s="95">
        <v>3076</v>
      </c>
      <c r="P78" s="98" t="s">
        <v>575</v>
      </c>
      <c r="Q78" s="99" t="s">
        <v>3698</v>
      </c>
      <c r="R78" s="100" t="s">
        <v>576</v>
      </c>
      <c r="S78" s="98" t="s">
        <v>577</v>
      </c>
      <c r="T78" s="96">
        <v>3421031</v>
      </c>
      <c r="U78" s="92" t="s">
        <v>578</v>
      </c>
      <c r="V78" s="93" t="s">
        <v>640</v>
      </c>
      <c r="W78" s="94" t="s">
        <v>523</v>
      </c>
      <c r="X78" s="46"/>
      <c r="Y78" s="46"/>
      <c r="Z78" s="46"/>
      <c r="AA78" s="46"/>
      <c r="AB78" s="46"/>
    </row>
    <row r="79" spans="1:28" ht="15.75" hidden="1">
      <c r="A79" s="46"/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97">
        <f t="shared" si="4"/>
        <v>75</v>
      </c>
      <c r="N79" s="95" t="str">
        <f t="shared" si="3"/>
        <v>3084 INSTITUT ZA ETNOLOGIJU I FOLKLORISTIKU</v>
      </c>
      <c r="O79" s="95">
        <v>3084</v>
      </c>
      <c r="P79" s="98" t="s">
        <v>546</v>
      </c>
      <c r="Q79" s="99" t="s">
        <v>3698</v>
      </c>
      <c r="R79" s="100" t="s">
        <v>547</v>
      </c>
      <c r="S79" s="98" t="s">
        <v>265</v>
      </c>
      <c r="T79" s="96">
        <v>3724042</v>
      </c>
      <c r="U79" s="92" t="s">
        <v>548</v>
      </c>
      <c r="V79" s="93" t="s">
        <v>640</v>
      </c>
      <c r="W79" s="94" t="s">
        <v>523</v>
      </c>
      <c r="X79" s="46"/>
      <c r="Y79" s="46"/>
      <c r="Z79" s="46"/>
      <c r="AA79" s="46"/>
      <c r="AB79" s="46"/>
    </row>
    <row r="80" spans="1:28" ht="15.75" hidden="1">
      <c r="A80" s="46"/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97">
        <f t="shared" si="4"/>
        <v>76</v>
      </c>
      <c r="N80" s="95" t="str">
        <f t="shared" si="3"/>
        <v>3092 INSTITUT ZA FILOZOFIJU</v>
      </c>
      <c r="O80" s="95">
        <v>3092</v>
      </c>
      <c r="P80" s="98" t="s">
        <v>549</v>
      </c>
      <c r="Q80" s="99" t="s">
        <v>3698</v>
      </c>
      <c r="R80" s="100" t="s">
        <v>1200</v>
      </c>
      <c r="S80" s="98" t="s">
        <v>265</v>
      </c>
      <c r="T80" s="96">
        <v>3772047</v>
      </c>
      <c r="U80" s="92" t="s">
        <v>550</v>
      </c>
      <c r="V80" s="93" t="s">
        <v>640</v>
      </c>
      <c r="W80" s="94" t="s">
        <v>523</v>
      </c>
      <c r="X80" s="46"/>
      <c r="Y80" s="46"/>
      <c r="Z80" s="46"/>
      <c r="AA80" s="46"/>
      <c r="AB80" s="46"/>
    </row>
    <row r="81" spans="1:28" ht="15.75" hidden="1">
      <c r="A81" s="46"/>
      <c r="B81" s="46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97">
        <f t="shared" si="4"/>
        <v>77</v>
      </c>
      <c r="N81" s="95" t="str">
        <f t="shared" si="3"/>
        <v>3105 INSTITUT DRUŠTVENIH ZNANOSTI IVO PILAR</v>
      </c>
      <c r="O81" s="95">
        <v>3105</v>
      </c>
      <c r="P81" s="98" t="s">
        <v>532</v>
      </c>
      <c r="Q81" s="99" t="s">
        <v>3698</v>
      </c>
      <c r="R81" s="100" t="s">
        <v>533</v>
      </c>
      <c r="S81" s="98" t="s">
        <v>265</v>
      </c>
      <c r="T81" s="96">
        <v>3793028</v>
      </c>
      <c r="U81" s="92" t="s">
        <v>534</v>
      </c>
      <c r="V81" s="93" t="s">
        <v>640</v>
      </c>
      <c r="W81" s="94" t="s">
        <v>523</v>
      </c>
      <c r="X81" s="46"/>
      <c r="Y81" s="46"/>
      <c r="Z81" s="46"/>
      <c r="AA81" s="46"/>
      <c r="AB81" s="46"/>
    </row>
    <row r="82" spans="1:28" ht="15.75" hidden="1">
      <c r="A82" s="46"/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97">
        <f t="shared" si="4"/>
        <v>78</v>
      </c>
      <c r="N82" s="95" t="str">
        <f t="shared" si="3"/>
        <v>3113 INSTITUT ZA ANTROPOLOGIJU</v>
      </c>
      <c r="O82" s="95">
        <v>3113</v>
      </c>
      <c r="P82" s="98" t="s">
        <v>538</v>
      </c>
      <c r="Q82" s="99" t="s">
        <v>3698</v>
      </c>
      <c r="R82" s="100" t="s">
        <v>539</v>
      </c>
      <c r="S82" s="98" t="s">
        <v>265</v>
      </c>
      <c r="T82" s="96">
        <v>3817121</v>
      </c>
      <c r="U82" s="92" t="s">
        <v>540</v>
      </c>
      <c r="V82" s="93" t="s">
        <v>640</v>
      </c>
      <c r="W82" s="94" t="s">
        <v>523</v>
      </c>
      <c r="X82" s="46"/>
      <c r="Y82" s="46"/>
      <c r="Z82" s="46"/>
      <c r="AA82" s="46"/>
      <c r="AB82" s="46"/>
    </row>
    <row r="83" spans="1:28" ht="15.75" hidden="1">
      <c r="A83" s="46"/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97">
        <f t="shared" si="4"/>
        <v>79</v>
      </c>
      <c r="N83" s="95" t="str">
        <f t="shared" si="3"/>
        <v>3121 INSTITUT ZA ARHEOLOGIJU</v>
      </c>
      <c r="O83" s="95">
        <v>3121</v>
      </c>
      <c r="P83" s="98" t="s">
        <v>541</v>
      </c>
      <c r="Q83" s="99" t="s">
        <v>3698</v>
      </c>
      <c r="R83" s="100" t="s">
        <v>539</v>
      </c>
      <c r="S83" s="98" t="s">
        <v>265</v>
      </c>
      <c r="T83" s="96">
        <v>3937658</v>
      </c>
      <c r="U83" s="92" t="s">
        <v>542</v>
      </c>
      <c r="V83" s="93" t="s">
        <v>640</v>
      </c>
      <c r="W83" s="94" t="s">
        <v>523</v>
      </c>
      <c r="X83" s="46"/>
      <c r="Y83" s="46"/>
      <c r="Z83" s="46"/>
      <c r="AA83" s="46"/>
      <c r="AB83" s="46"/>
    </row>
    <row r="84" spans="1:28" ht="15.75" hidden="1">
      <c r="A84" s="46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97">
        <f t="shared" si="4"/>
        <v>80</v>
      </c>
      <c r="N84" s="95" t="str">
        <f t="shared" si="3"/>
        <v>6154 SVEUČILIŠTE U ZAGREBU - FAKULTET FILOZOFIJE I RELIGIJSKIH ZNANOSTI</v>
      </c>
      <c r="O84" s="95">
        <v>6154</v>
      </c>
      <c r="P84" s="98" t="s">
        <v>1189</v>
      </c>
      <c r="Q84" s="99" t="s">
        <v>387</v>
      </c>
      <c r="R84" s="100" t="s">
        <v>409</v>
      </c>
      <c r="S84" s="98" t="s">
        <v>265</v>
      </c>
      <c r="T84" s="96">
        <v>1235664</v>
      </c>
      <c r="U84" s="92" t="s">
        <v>410</v>
      </c>
      <c r="V84" s="93" t="s">
        <v>43</v>
      </c>
      <c r="W84" s="94" t="s">
        <v>42</v>
      </c>
      <c r="X84" s="46"/>
      <c r="Y84" s="46"/>
      <c r="Z84" s="46"/>
      <c r="AA84" s="46"/>
      <c r="AB84" s="46"/>
    </row>
    <row r="85" spans="1:28" ht="15.75" hidden="1">
      <c r="A85" s="46"/>
      <c r="B85" s="46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97">
        <f t="shared" si="4"/>
        <v>81</v>
      </c>
      <c r="N85" s="95" t="str">
        <f t="shared" si="3"/>
        <v>6179 DRŽAVNI ZAVOD ZA INTELEKTUALNO VLASNIŠTVO</v>
      </c>
      <c r="O85" s="95">
        <v>6179</v>
      </c>
      <c r="P85" s="98" t="s">
        <v>593</v>
      </c>
      <c r="Q85" s="99" t="s">
        <v>1206</v>
      </c>
      <c r="R85" s="100" t="s">
        <v>594</v>
      </c>
      <c r="S85" s="98" t="s">
        <v>265</v>
      </c>
      <c r="T85" s="96">
        <v>3899772</v>
      </c>
      <c r="U85" s="92" t="s">
        <v>595</v>
      </c>
      <c r="V85" s="93" t="s">
        <v>1206</v>
      </c>
      <c r="W85" s="94" t="s">
        <v>762</v>
      </c>
      <c r="X85" s="46"/>
      <c r="Y85" s="46"/>
      <c r="Z85" s="46"/>
      <c r="AA85" s="46"/>
      <c r="AB85" s="46"/>
    </row>
    <row r="86" spans="1:28" ht="15.75" hidden="1">
      <c r="A86" s="46"/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97">
        <f t="shared" si="4"/>
        <v>82</v>
      </c>
      <c r="N86" s="95" t="str">
        <f t="shared" si="3"/>
        <v>21053 VELEUČILIŠTE U KARLOVCU</v>
      </c>
      <c r="O86" s="95">
        <v>21053</v>
      </c>
      <c r="P86" s="98" t="s">
        <v>501</v>
      </c>
      <c r="Q86" s="99" t="s">
        <v>3699</v>
      </c>
      <c r="R86" s="100" t="s">
        <v>502</v>
      </c>
      <c r="S86" s="98" t="s">
        <v>503</v>
      </c>
      <c r="T86" s="96">
        <v>1286030</v>
      </c>
      <c r="U86" s="92" t="s">
        <v>504</v>
      </c>
      <c r="V86" s="93" t="s">
        <v>43</v>
      </c>
      <c r="W86" s="94" t="s">
        <v>42</v>
      </c>
      <c r="X86" s="46"/>
      <c r="Y86" s="46"/>
      <c r="Z86" s="46"/>
      <c r="AA86" s="46"/>
      <c r="AB86" s="46"/>
    </row>
    <row r="87" spans="1:28" ht="15.75" hidden="1">
      <c r="A87" s="46"/>
      <c r="B87" s="46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97">
        <f t="shared" si="4"/>
        <v>83</v>
      </c>
      <c r="N87" s="95" t="str">
        <f t="shared" si="3"/>
        <v>21061 INSTITUT ZA HRVATSKI JEZIK I JEZIKOSLOVLJE</v>
      </c>
      <c r="O87" s="95">
        <v>21061</v>
      </c>
      <c r="P87" s="98" t="s">
        <v>556</v>
      </c>
      <c r="Q87" s="99" t="s">
        <v>3698</v>
      </c>
      <c r="R87" s="100" t="s">
        <v>557</v>
      </c>
      <c r="S87" s="98" t="s">
        <v>265</v>
      </c>
      <c r="T87" s="96">
        <v>1259571</v>
      </c>
      <c r="U87" s="92" t="s">
        <v>558</v>
      </c>
      <c r="V87" s="93" t="s">
        <v>640</v>
      </c>
      <c r="W87" s="94" t="s">
        <v>523</v>
      </c>
      <c r="X87" s="46"/>
      <c r="Y87" s="46"/>
      <c r="Z87" s="46"/>
      <c r="AA87" s="46"/>
      <c r="AB87" s="46"/>
    </row>
    <row r="88" spans="1:28" ht="15.75" hidden="1">
      <c r="A88" s="46"/>
      <c r="B88" s="46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97">
        <f t="shared" si="4"/>
        <v>84</v>
      </c>
      <c r="N88" s="95" t="str">
        <f t="shared" si="3"/>
        <v>21070 STAROSLAVENSKI INSTITUT</v>
      </c>
      <c r="O88" s="95">
        <v>21070</v>
      </c>
      <c r="P88" s="98" t="s">
        <v>585</v>
      </c>
      <c r="Q88" s="99" t="s">
        <v>3698</v>
      </c>
      <c r="R88" s="100" t="s">
        <v>586</v>
      </c>
      <c r="S88" s="98" t="s">
        <v>265</v>
      </c>
      <c r="T88" s="96">
        <v>1259563</v>
      </c>
      <c r="U88" s="92" t="s">
        <v>587</v>
      </c>
      <c r="V88" s="93" t="s">
        <v>640</v>
      </c>
      <c r="W88" s="94" t="s">
        <v>523</v>
      </c>
      <c r="X88" s="46"/>
      <c r="Y88" s="46"/>
      <c r="Z88" s="46"/>
      <c r="AA88" s="46"/>
      <c r="AB88" s="46"/>
    </row>
    <row r="89" spans="1:28" ht="15.75" hidden="1">
      <c r="A89" s="46"/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97">
        <f t="shared" si="4"/>
        <v>85</v>
      </c>
      <c r="N89" s="95" t="str">
        <f t="shared" si="3"/>
        <v>21836 NACIONALNA I SVEUČILIŠNA KNJIŽNICA U ZAGREBU</v>
      </c>
      <c r="O89" s="95">
        <v>21836</v>
      </c>
      <c r="P89" s="98" t="s">
        <v>596</v>
      </c>
      <c r="Q89" s="99" t="s">
        <v>3700</v>
      </c>
      <c r="R89" s="100" t="s">
        <v>597</v>
      </c>
      <c r="S89" s="98" t="s">
        <v>265</v>
      </c>
      <c r="T89" s="96">
        <v>3205363</v>
      </c>
      <c r="U89" s="92" t="s">
        <v>598</v>
      </c>
      <c r="V89" s="93" t="s">
        <v>619</v>
      </c>
      <c r="W89" s="94" t="s">
        <v>592</v>
      </c>
      <c r="X89" s="46"/>
      <c r="Y89" s="46"/>
      <c r="Z89" s="46"/>
      <c r="AA89" s="46"/>
      <c r="AB89" s="46"/>
    </row>
    <row r="90" spans="1:28" ht="15.75" hidden="1">
      <c r="A90" s="46"/>
      <c r="B90" s="46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97">
        <f t="shared" si="4"/>
        <v>86</v>
      </c>
      <c r="N90" s="95" t="str">
        <f t="shared" si="3"/>
        <v>21852 HRVATSKA AKADEMSKA I ISTRAŽIVAČKA MREŽA - CARNET</v>
      </c>
      <c r="O90" s="95">
        <v>21852</v>
      </c>
      <c r="P90" s="98" t="s">
        <v>599</v>
      </c>
      <c r="Q90" s="99" t="s">
        <v>3700</v>
      </c>
      <c r="R90" s="100" t="s">
        <v>600</v>
      </c>
      <c r="S90" s="98" t="s">
        <v>265</v>
      </c>
      <c r="T90" s="96">
        <v>1147820</v>
      </c>
      <c r="U90" s="92" t="s">
        <v>601</v>
      </c>
      <c r="V90" s="93" t="s">
        <v>619</v>
      </c>
      <c r="W90" s="94" t="s">
        <v>592</v>
      </c>
      <c r="X90" s="46"/>
      <c r="Y90" s="46"/>
      <c r="Z90" s="46"/>
      <c r="AA90" s="46"/>
      <c r="AB90" s="46"/>
    </row>
    <row r="91" spans="1:28" ht="15.75" hidden="1">
      <c r="A91" s="46"/>
      <c r="B91" s="46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97">
        <f t="shared" si="4"/>
        <v>87</v>
      </c>
      <c r="N91" s="95" t="str">
        <f t="shared" si="3"/>
        <v>21869 LEKSIKOGRAFSKI ZAVOD MIROSLAV KRLEŽA</v>
      </c>
      <c r="O91" s="95">
        <v>21869</v>
      </c>
      <c r="P91" s="98" t="s">
        <v>602</v>
      </c>
      <c r="Q91" s="99" t="s">
        <v>3700</v>
      </c>
      <c r="R91" s="100" t="s">
        <v>603</v>
      </c>
      <c r="S91" s="98" t="s">
        <v>265</v>
      </c>
      <c r="T91" s="96">
        <v>3211622</v>
      </c>
      <c r="U91" s="92" t="s">
        <v>604</v>
      </c>
      <c r="V91" s="93" t="s">
        <v>619</v>
      </c>
      <c r="W91" s="94" t="s">
        <v>592</v>
      </c>
      <c r="X91" s="46"/>
      <c r="Y91" s="46"/>
      <c r="Z91" s="46"/>
      <c r="AA91" s="46"/>
      <c r="AB91" s="46"/>
    </row>
    <row r="92" spans="1:28" ht="15.75" hidden="1">
      <c r="A92" s="46"/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97">
        <f t="shared" si="4"/>
        <v>88</v>
      </c>
      <c r="N92" s="95" t="str">
        <f t="shared" si="3"/>
        <v>22371 VISOKO GOSPODARSKO UČILIŠTE U KRIŽEVCIMA</v>
      </c>
      <c r="O92" s="95">
        <v>22371</v>
      </c>
      <c r="P92" s="98" t="s">
        <v>516</v>
      </c>
      <c r="Q92" s="99" t="s">
        <v>3699</v>
      </c>
      <c r="R92" s="100" t="s">
        <v>517</v>
      </c>
      <c r="S92" s="98" t="s">
        <v>518</v>
      </c>
      <c r="T92" s="96">
        <v>1411942</v>
      </c>
      <c r="U92" s="92" t="s">
        <v>519</v>
      </c>
      <c r="V92" s="93" t="s">
        <v>43</v>
      </c>
      <c r="W92" s="94" t="s">
        <v>42</v>
      </c>
      <c r="X92" s="46"/>
      <c r="Y92" s="46"/>
      <c r="Z92" s="46"/>
      <c r="AA92" s="46"/>
      <c r="AB92" s="46"/>
    </row>
    <row r="93" spans="1:28" ht="15.75" hidden="1">
      <c r="A93" s="46"/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97">
        <f t="shared" si="4"/>
        <v>89</v>
      </c>
      <c r="N93" s="95" t="str">
        <f t="shared" si="3"/>
        <v>22427 TEHNIČKO VELEUČILIŠTE U ZAGREBU</v>
      </c>
      <c r="O93" s="95">
        <v>22427</v>
      </c>
      <c r="P93" s="98" t="s">
        <v>486</v>
      </c>
      <c r="Q93" s="99" t="s">
        <v>3699</v>
      </c>
      <c r="R93" s="100" t="s">
        <v>487</v>
      </c>
      <c r="S93" s="98" t="s">
        <v>265</v>
      </c>
      <c r="T93" s="96">
        <v>1398270</v>
      </c>
      <c r="U93" s="92" t="s">
        <v>488</v>
      </c>
      <c r="V93" s="93" t="s">
        <v>43</v>
      </c>
      <c r="W93" s="94" t="s">
        <v>42</v>
      </c>
      <c r="X93" s="46"/>
      <c r="Y93" s="46"/>
      <c r="Z93" s="46"/>
      <c r="AA93" s="46"/>
      <c r="AB93" s="46"/>
    </row>
    <row r="94" spans="1:28" ht="15.75" hidden="1">
      <c r="A94" s="46"/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97">
        <f t="shared" si="4"/>
        <v>90</v>
      </c>
      <c r="N94" s="95" t="str">
        <f t="shared" si="3"/>
        <v>22435 SVEUČILIŠTE U SPLITU - FILOZOFSKI FAKULTET</v>
      </c>
      <c r="O94" s="95">
        <v>22435</v>
      </c>
      <c r="P94" s="98" t="s">
        <v>358</v>
      </c>
      <c r="Q94" s="99" t="s">
        <v>349</v>
      </c>
      <c r="R94" s="100" t="s">
        <v>359</v>
      </c>
      <c r="S94" s="98" t="s">
        <v>350</v>
      </c>
      <c r="T94" s="96">
        <v>1413236</v>
      </c>
      <c r="U94" s="92" t="s">
        <v>360</v>
      </c>
      <c r="V94" s="93" t="s">
        <v>43</v>
      </c>
      <c r="W94" s="94" t="s">
        <v>42</v>
      </c>
      <c r="X94" s="46"/>
      <c r="Y94" s="46"/>
      <c r="Z94" s="46"/>
      <c r="AA94" s="46"/>
      <c r="AB94" s="46"/>
    </row>
    <row r="95" spans="1:28" ht="15.75" hidden="1">
      <c r="A95" s="46"/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97">
        <f t="shared" si="4"/>
        <v>91</v>
      </c>
      <c r="N95" s="95" t="str">
        <f t="shared" si="3"/>
        <v>22451 SVEUČILIŠTE U SPLITU - MEDICINSKI FAKULTET</v>
      </c>
      <c r="O95" s="95">
        <v>22451</v>
      </c>
      <c r="P95" s="98" t="s">
        <v>371</v>
      </c>
      <c r="Q95" s="99" t="s">
        <v>349</v>
      </c>
      <c r="R95" s="100" t="s">
        <v>372</v>
      </c>
      <c r="S95" s="98" t="s">
        <v>350</v>
      </c>
      <c r="T95" s="96">
        <v>1315366</v>
      </c>
      <c r="U95" s="92" t="s">
        <v>373</v>
      </c>
      <c r="V95" s="93" t="s">
        <v>43</v>
      </c>
      <c r="W95" s="94" t="s">
        <v>42</v>
      </c>
      <c r="X95" s="46"/>
      <c r="Y95" s="46"/>
      <c r="Z95" s="46"/>
      <c r="AA95" s="46"/>
      <c r="AB95" s="46"/>
    </row>
    <row r="96" spans="1:28" ht="15.75" hidden="1">
      <c r="A96" s="46"/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97">
        <f t="shared" si="4"/>
        <v>92</v>
      </c>
      <c r="N96" s="95" t="str">
        <f t="shared" si="3"/>
        <v>22460 SVEUČILIŠTE U SPLITU - POMORSKI FAKULTET</v>
      </c>
      <c r="O96" s="95">
        <v>22460</v>
      </c>
      <c r="P96" s="98" t="s">
        <v>374</v>
      </c>
      <c r="Q96" s="99" t="s">
        <v>349</v>
      </c>
      <c r="R96" s="100" t="s">
        <v>1185</v>
      </c>
      <c r="S96" s="98" t="s">
        <v>350</v>
      </c>
      <c r="T96" s="96">
        <v>1406043</v>
      </c>
      <c r="U96" s="92" t="s">
        <v>375</v>
      </c>
      <c r="V96" s="93" t="s">
        <v>43</v>
      </c>
      <c r="W96" s="94" t="s">
        <v>42</v>
      </c>
      <c r="X96" s="46"/>
      <c r="Y96" s="46"/>
      <c r="Z96" s="46"/>
      <c r="AA96" s="46"/>
      <c r="AB96" s="46"/>
    </row>
    <row r="97" spans="1:28" ht="15.75" hidden="1">
      <c r="A97" s="46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97">
        <f t="shared" si="4"/>
        <v>93</v>
      </c>
      <c r="N97" s="95" t="str">
        <f t="shared" ref="N97:N128" si="5">O97&amp;" "&amp;P97</f>
        <v>22478 SVEUČILIŠTE U SPLITU - UMJETNIČKA AKADEMIJA</v>
      </c>
      <c r="O97" s="95">
        <v>22478</v>
      </c>
      <c r="P97" s="98" t="s">
        <v>384</v>
      </c>
      <c r="Q97" s="99" t="s">
        <v>349</v>
      </c>
      <c r="R97" s="100" t="s">
        <v>385</v>
      </c>
      <c r="S97" s="98" t="s">
        <v>350</v>
      </c>
      <c r="T97" s="96">
        <v>1321358</v>
      </c>
      <c r="U97" s="92" t="s">
        <v>386</v>
      </c>
      <c r="V97" s="93" t="s">
        <v>43</v>
      </c>
      <c r="W97" s="94" t="s">
        <v>42</v>
      </c>
      <c r="X97" s="46"/>
      <c r="Y97" s="46"/>
      <c r="Z97" s="46"/>
      <c r="AA97" s="46"/>
      <c r="AB97" s="46"/>
    </row>
    <row r="98" spans="1:28" ht="15.75" hidden="1">
      <c r="A98" s="46"/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97">
        <f t="shared" si="4"/>
        <v>94</v>
      </c>
      <c r="N98" s="95" t="str">
        <f t="shared" si="5"/>
        <v>22486 SVEUČILIŠTE J. J. STROSSMAYERA U OSIJEKU - FAKULTET ZA ODGOJNE I OBRAZOVNE ZNANOSTI</v>
      </c>
      <c r="O98" s="95">
        <v>22486</v>
      </c>
      <c r="P98" s="98" t="s">
        <v>1224</v>
      </c>
      <c r="Q98" s="99" t="s">
        <v>266</v>
      </c>
      <c r="R98" s="100" t="s">
        <v>286</v>
      </c>
      <c r="S98" s="98" t="s">
        <v>268</v>
      </c>
      <c r="T98" s="96">
        <v>1404881</v>
      </c>
      <c r="U98" s="92" t="s">
        <v>287</v>
      </c>
      <c r="V98" s="93" t="s">
        <v>43</v>
      </c>
      <c r="W98" s="94" t="s">
        <v>42</v>
      </c>
      <c r="X98" s="46"/>
      <c r="Y98" s="46"/>
      <c r="Z98" s="46"/>
      <c r="AA98" s="46"/>
      <c r="AB98" s="46"/>
    </row>
    <row r="99" spans="1:28" ht="15.75" hidden="1">
      <c r="A99" s="46"/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97">
        <f t="shared" si="4"/>
        <v>95</v>
      </c>
      <c r="N99" s="95" t="str">
        <f t="shared" si="5"/>
        <v>22494 VELEUČILIŠTE U RIJECI</v>
      </c>
      <c r="O99" s="95">
        <v>22494</v>
      </c>
      <c r="P99" s="98" t="s">
        <v>506</v>
      </c>
      <c r="Q99" s="99" t="s">
        <v>3699</v>
      </c>
      <c r="R99" s="100" t="s">
        <v>507</v>
      </c>
      <c r="S99" s="98" t="s">
        <v>310</v>
      </c>
      <c r="T99" s="96">
        <v>1387332</v>
      </c>
      <c r="U99" s="92" t="s">
        <v>508</v>
      </c>
      <c r="V99" s="93" t="s">
        <v>43</v>
      </c>
      <c r="W99" s="94" t="s">
        <v>42</v>
      </c>
      <c r="X99" s="46"/>
      <c r="Y99" s="46"/>
      <c r="Z99" s="46"/>
      <c r="AA99" s="46"/>
      <c r="AB99" s="46"/>
    </row>
    <row r="100" spans="1:28" ht="15.75" hidden="1">
      <c r="A100" s="46"/>
      <c r="B100" s="46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97">
        <f t="shared" si="4"/>
        <v>96</v>
      </c>
      <c r="N100" s="95" t="str">
        <f t="shared" si="5"/>
        <v xml:space="preserve">22525 HRVATSKI GEOLOŠKI INSTITUT </v>
      </c>
      <c r="O100" s="95">
        <v>22525</v>
      </c>
      <c r="P100" s="98" t="s">
        <v>553</v>
      </c>
      <c r="Q100" s="99" t="s">
        <v>3698</v>
      </c>
      <c r="R100" s="100" t="s">
        <v>554</v>
      </c>
      <c r="S100" s="98" t="s">
        <v>265</v>
      </c>
      <c r="T100" s="96">
        <v>3219518</v>
      </c>
      <c r="U100" s="92" t="s">
        <v>555</v>
      </c>
      <c r="V100" s="93" t="s">
        <v>640</v>
      </c>
      <c r="W100" s="94" t="s">
        <v>523</v>
      </c>
      <c r="X100" s="46"/>
      <c r="Y100" s="46"/>
      <c r="Z100" s="46"/>
      <c r="AA100" s="46"/>
      <c r="AB100" s="46"/>
    </row>
    <row r="101" spans="1:28" ht="15.75" hidden="1">
      <c r="A101" s="46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97">
        <f t="shared" si="4"/>
        <v>97</v>
      </c>
      <c r="N101" s="95" t="str">
        <f t="shared" si="5"/>
        <v>22568 SVEUČILIŠTE U RIJECI - POMORSKI FAKULTET</v>
      </c>
      <c r="O101" s="95">
        <v>22568</v>
      </c>
      <c r="P101" s="98" t="s">
        <v>330</v>
      </c>
      <c r="Q101" s="99" t="s">
        <v>308</v>
      </c>
      <c r="R101" s="100" t="s">
        <v>331</v>
      </c>
      <c r="S101" s="98" t="s">
        <v>310</v>
      </c>
      <c r="T101" s="96">
        <v>1580485</v>
      </c>
      <c r="U101" s="92" t="s">
        <v>332</v>
      </c>
      <c r="V101" s="93" t="s">
        <v>43</v>
      </c>
      <c r="W101" s="94" t="s">
        <v>42</v>
      </c>
      <c r="X101" s="46"/>
      <c r="Y101" s="46"/>
      <c r="Z101" s="46"/>
      <c r="AA101" s="46"/>
      <c r="AB101" s="46"/>
    </row>
    <row r="102" spans="1:28" ht="15.75" hidden="1">
      <c r="A102" s="46"/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97">
        <f t="shared" si="4"/>
        <v>98</v>
      </c>
      <c r="N102" s="95" t="str">
        <f t="shared" si="5"/>
        <v>22621 INSTITUT ZA RAZVOJ I MEĐUNARODNE ODNOSE</v>
      </c>
      <c r="O102" s="95">
        <v>22621</v>
      </c>
      <c r="P102" s="98" t="s">
        <v>568</v>
      </c>
      <c r="Q102" s="99" t="s">
        <v>3698</v>
      </c>
      <c r="R102" s="100" t="s">
        <v>1201</v>
      </c>
      <c r="S102" s="98" t="s">
        <v>265</v>
      </c>
      <c r="T102" s="96">
        <v>3205177</v>
      </c>
      <c r="U102" s="92" t="s">
        <v>569</v>
      </c>
      <c r="V102" s="93" t="s">
        <v>640</v>
      </c>
      <c r="W102" s="94" t="s">
        <v>523</v>
      </c>
      <c r="X102" s="46"/>
      <c r="Y102" s="46"/>
      <c r="Z102" s="46"/>
      <c r="AA102" s="46"/>
      <c r="AB102" s="46"/>
    </row>
    <row r="103" spans="1:28" ht="15.75" hidden="1">
      <c r="A103" s="46"/>
      <c r="B103" s="46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97">
        <f t="shared" si="4"/>
        <v>99</v>
      </c>
      <c r="N103" s="95" t="str">
        <f t="shared" si="5"/>
        <v>22824 VELEUČILIŠTE U ŠIBENIKU</v>
      </c>
      <c r="O103" s="95">
        <v>22824</v>
      </c>
      <c r="P103" s="98" t="s">
        <v>509</v>
      </c>
      <c r="Q103" s="99" t="s">
        <v>3699</v>
      </c>
      <c r="R103" s="100" t="s">
        <v>510</v>
      </c>
      <c r="S103" s="98" t="s">
        <v>511</v>
      </c>
      <c r="T103" s="96">
        <v>2100673</v>
      </c>
      <c r="U103" s="92" t="s">
        <v>512</v>
      </c>
      <c r="V103" s="93" t="s">
        <v>43</v>
      </c>
      <c r="W103" s="94" t="s">
        <v>42</v>
      </c>
      <c r="X103" s="46"/>
      <c r="Y103" s="46"/>
      <c r="Z103" s="46"/>
      <c r="AA103" s="46"/>
      <c r="AB103" s="46"/>
    </row>
    <row r="104" spans="1:28" ht="15.75" hidden="1">
      <c r="A104" s="46"/>
      <c r="B104" s="46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97">
        <f t="shared" si="4"/>
        <v>100</v>
      </c>
      <c r="N104" s="95" t="str">
        <f t="shared" si="5"/>
        <v>22832 ZDRAVSTVENO VELEUČILIŠTE</v>
      </c>
      <c r="O104" s="95">
        <v>22832</v>
      </c>
      <c r="P104" s="98" t="s">
        <v>520</v>
      </c>
      <c r="Q104" s="99" t="s">
        <v>3699</v>
      </c>
      <c r="R104" s="100" t="s">
        <v>521</v>
      </c>
      <c r="S104" s="98" t="s">
        <v>265</v>
      </c>
      <c r="T104" s="96">
        <v>1274597</v>
      </c>
      <c r="U104" s="92" t="s">
        <v>522</v>
      </c>
      <c r="V104" s="93" t="s">
        <v>43</v>
      </c>
      <c r="W104" s="94" t="s">
        <v>42</v>
      </c>
      <c r="X104" s="46"/>
      <c r="Y104" s="46"/>
      <c r="Z104" s="46"/>
      <c r="AA104" s="46"/>
      <c r="AB104" s="46"/>
    </row>
    <row r="105" spans="1:28" ht="15.75" hidden="1">
      <c r="A105" s="46"/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97">
        <f t="shared" si="4"/>
        <v>101</v>
      </c>
      <c r="N105" s="95" t="str">
        <f t="shared" si="5"/>
        <v>22849 SVEUČILIŠTE J. J. STROSSMAYERA U OSIJEKU - MEDICINSKI FAKULTET</v>
      </c>
      <c r="O105" s="95">
        <v>22849</v>
      </c>
      <c r="P105" s="98" t="s">
        <v>1232</v>
      </c>
      <c r="Q105" s="99" t="s">
        <v>266</v>
      </c>
      <c r="R105" s="100" t="s">
        <v>279</v>
      </c>
      <c r="S105" s="98" t="s">
        <v>268</v>
      </c>
      <c r="T105" s="96">
        <v>1388142</v>
      </c>
      <c r="U105" s="92" t="s">
        <v>280</v>
      </c>
      <c r="V105" s="93" t="s">
        <v>43</v>
      </c>
      <c r="W105" s="94" t="s">
        <v>42</v>
      </c>
      <c r="X105" s="46"/>
      <c r="Y105" s="46"/>
      <c r="Z105" s="46"/>
      <c r="AA105" s="46"/>
      <c r="AB105" s="46"/>
    </row>
    <row r="106" spans="1:28" ht="15.75" hidden="1">
      <c r="A106" s="46"/>
      <c r="B106" s="46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97">
        <f t="shared" si="4"/>
        <v>102</v>
      </c>
      <c r="N106" s="95" t="str">
        <f t="shared" si="5"/>
        <v>22857 SVEUČILIŠTE U RIJECI - FILOZOFSKI FAKULTET</v>
      </c>
      <c r="O106" s="95">
        <v>22857</v>
      </c>
      <c r="P106" s="98" t="s">
        <v>322</v>
      </c>
      <c r="Q106" s="99" t="s">
        <v>308</v>
      </c>
      <c r="R106" s="100" t="s">
        <v>323</v>
      </c>
      <c r="S106" s="98" t="s">
        <v>310</v>
      </c>
      <c r="T106" s="96">
        <v>3368491</v>
      </c>
      <c r="U106" s="92" t="s">
        <v>324</v>
      </c>
      <c r="V106" s="93" t="s">
        <v>43</v>
      </c>
      <c r="W106" s="94" t="s">
        <v>42</v>
      </c>
      <c r="X106" s="46"/>
      <c r="Y106" s="46"/>
      <c r="Z106" s="46"/>
      <c r="AA106" s="46"/>
      <c r="AB106" s="46"/>
    </row>
    <row r="107" spans="1:28" ht="15.75" hidden="1">
      <c r="A107" s="46"/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97">
        <f t="shared" si="4"/>
        <v>103</v>
      </c>
      <c r="N107" s="95" t="str">
        <f t="shared" si="5"/>
        <v>23286 INSTITUT ZA JAVNE FINANCIJE</v>
      </c>
      <c r="O107" s="95">
        <v>23286</v>
      </c>
      <c r="P107" s="98" t="s">
        <v>562</v>
      </c>
      <c r="Q107" s="99" t="s">
        <v>3698</v>
      </c>
      <c r="R107" s="100" t="s">
        <v>563</v>
      </c>
      <c r="S107" s="98" t="s">
        <v>265</v>
      </c>
      <c r="T107" s="96">
        <v>3226344</v>
      </c>
      <c r="U107" s="92" t="s">
        <v>564</v>
      </c>
      <c r="V107" s="93" t="s">
        <v>640</v>
      </c>
      <c r="W107" s="94" t="s">
        <v>523</v>
      </c>
      <c r="X107" s="46"/>
      <c r="Y107" s="46"/>
      <c r="Z107" s="46"/>
      <c r="AA107" s="46"/>
      <c r="AB107" s="46"/>
    </row>
    <row r="108" spans="1:28" ht="15.75" hidden="1">
      <c r="A108" s="46"/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97">
        <f t="shared" si="4"/>
        <v>104</v>
      </c>
      <c r="N108" s="95" t="str">
        <f t="shared" si="5"/>
        <v>23368 SVEUČILIŠTE U SPLITU - KATOLIČKI BOGOSLOVNI FAKULTET</v>
      </c>
      <c r="O108" s="95">
        <v>23368</v>
      </c>
      <c r="P108" s="98" t="s">
        <v>369</v>
      </c>
      <c r="Q108" s="99" t="s">
        <v>349</v>
      </c>
      <c r="R108" s="100" t="s">
        <v>370</v>
      </c>
      <c r="S108" s="98" t="s">
        <v>350</v>
      </c>
      <c r="T108" s="96">
        <v>1465643</v>
      </c>
      <c r="U108" s="92">
        <v>36149548625</v>
      </c>
      <c r="V108" s="93" t="s">
        <v>43</v>
      </c>
      <c r="W108" s="94" t="s">
        <v>42</v>
      </c>
      <c r="X108" s="46"/>
      <c r="Y108" s="46"/>
      <c r="Z108" s="46"/>
      <c r="AA108" s="46"/>
      <c r="AB108" s="46"/>
    </row>
    <row r="109" spans="1:28" ht="15.75" hidden="1">
      <c r="A109" s="46"/>
      <c r="B109" s="46"/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97">
        <f t="shared" si="4"/>
        <v>105</v>
      </c>
      <c r="N109" s="95" t="str">
        <f t="shared" si="5"/>
        <v>23665 SVEUČILIŠTE U ZAGREBU - SVEUČILIŠNI RAČUNSKI CENTAR - SRCE</v>
      </c>
      <c r="O109" s="95">
        <v>23665</v>
      </c>
      <c r="P109" s="98" t="s">
        <v>605</v>
      </c>
      <c r="Q109" s="99" t="s">
        <v>3700</v>
      </c>
      <c r="R109" s="100" t="s">
        <v>600</v>
      </c>
      <c r="S109" s="98" t="s">
        <v>265</v>
      </c>
      <c r="T109" s="96">
        <v>3283020</v>
      </c>
      <c r="U109" s="92" t="s">
        <v>606</v>
      </c>
      <c r="V109" s="93" t="s">
        <v>619</v>
      </c>
      <c r="W109" s="94" t="s">
        <v>592</v>
      </c>
      <c r="X109" s="46"/>
      <c r="Y109" s="46"/>
      <c r="Z109" s="46"/>
      <c r="AA109" s="46"/>
      <c r="AB109" s="46"/>
    </row>
    <row r="110" spans="1:28" ht="15.75" hidden="1">
      <c r="A110" s="46"/>
      <c r="B110" s="46"/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97">
        <f t="shared" si="4"/>
        <v>106</v>
      </c>
      <c r="N110" s="95" t="str">
        <f t="shared" si="5"/>
        <v>23815 SVEUČILIŠTE U ZADRU</v>
      </c>
      <c r="O110" s="95">
        <v>23815</v>
      </c>
      <c r="P110" s="98" t="s">
        <v>305</v>
      </c>
      <c r="Q110" s="99" t="s">
        <v>305</v>
      </c>
      <c r="R110" s="100" t="s">
        <v>1187</v>
      </c>
      <c r="S110" s="98" t="s">
        <v>306</v>
      </c>
      <c r="T110" s="96">
        <v>1695525</v>
      </c>
      <c r="U110" s="92" t="s">
        <v>307</v>
      </c>
      <c r="V110" s="93" t="s">
        <v>43</v>
      </c>
      <c r="W110" s="94" t="s">
        <v>42</v>
      </c>
      <c r="X110" s="46"/>
      <c r="Y110" s="46"/>
      <c r="Z110" s="46"/>
      <c r="AA110" s="46"/>
      <c r="AB110" s="46"/>
    </row>
    <row r="111" spans="1:28" ht="15.75" hidden="1">
      <c r="A111" s="46"/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97">
        <f t="shared" si="4"/>
        <v>107</v>
      </c>
      <c r="N111" s="95" t="str">
        <f t="shared" si="5"/>
        <v>23962 AGENCIJA ZA ODGOJ I OBRAZOVANJE</v>
      </c>
      <c r="O111" s="95">
        <v>23962</v>
      </c>
      <c r="P111" s="98" t="s">
        <v>607</v>
      </c>
      <c r="Q111" s="99" t="s">
        <v>3700</v>
      </c>
      <c r="R111" s="100" t="s">
        <v>264</v>
      </c>
      <c r="S111" s="98" t="s">
        <v>265</v>
      </c>
      <c r="T111" s="96">
        <v>1778129</v>
      </c>
      <c r="U111" s="92" t="s">
        <v>608</v>
      </c>
      <c r="V111" s="93" t="s">
        <v>619</v>
      </c>
      <c r="W111" s="94" t="s">
        <v>592</v>
      </c>
      <c r="X111" s="46"/>
      <c r="Y111" s="46"/>
      <c r="Z111" s="46"/>
      <c r="AA111" s="46"/>
      <c r="AB111" s="46"/>
    </row>
    <row r="112" spans="1:28" ht="15.75" hidden="1">
      <c r="A112" s="46"/>
      <c r="B112" s="46"/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97">
        <f t="shared" si="4"/>
        <v>108</v>
      </c>
      <c r="N112" s="95" t="str">
        <f t="shared" si="5"/>
        <v>24141 SVEUČILIŠTE U DUBROVNIKU</v>
      </c>
      <c r="O112" s="95">
        <v>24141</v>
      </c>
      <c r="P112" s="98" t="s">
        <v>301</v>
      </c>
      <c r="Q112" s="99" t="s">
        <v>301</v>
      </c>
      <c r="R112" s="100" t="s">
        <v>302</v>
      </c>
      <c r="S112" s="98" t="s">
        <v>303</v>
      </c>
      <c r="T112" s="96">
        <v>1787578</v>
      </c>
      <c r="U112" s="92" t="s">
        <v>304</v>
      </c>
      <c r="V112" s="93" t="s">
        <v>43</v>
      </c>
      <c r="W112" s="94" t="s">
        <v>42</v>
      </c>
      <c r="X112" s="46"/>
      <c r="Y112" s="46"/>
      <c r="Z112" s="46"/>
      <c r="AA112" s="46"/>
      <c r="AB112" s="46"/>
    </row>
    <row r="113" spans="1:28" ht="15.75" hidden="1">
      <c r="A113" s="46"/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97">
        <f t="shared" si="4"/>
        <v>109</v>
      </c>
      <c r="N113" s="95" t="str">
        <f t="shared" si="5"/>
        <v>38438 VELEUČILIŠTE MARKO MARULIĆ U KNINU</v>
      </c>
      <c r="O113" s="95">
        <v>38438</v>
      </c>
      <c r="P113" s="98" t="s">
        <v>493</v>
      </c>
      <c r="Q113" s="99" t="s">
        <v>3699</v>
      </c>
      <c r="R113" s="100" t="s">
        <v>494</v>
      </c>
      <c r="S113" s="98" t="s">
        <v>495</v>
      </c>
      <c r="T113" s="96">
        <v>1963813</v>
      </c>
      <c r="U113" s="92" t="s">
        <v>496</v>
      </c>
      <c r="V113" s="93" t="s">
        <v>43</v>
      </c>
      <c r="W113" s="94" t="s">
        <v>42</v>
      </c>
      <c r="X113" s="46"/>
      <c r="Y113" s="46"/>
      <c r="Z113" s="46"/>
      <c r="AA113" s="46"/>
      <c r="AB113" s="46"/>
    </row>
    <row r="114" spans="1:28" ht="15.75" hidden="1">
      <c r="A114" s="46"/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97">
        <f t="shared" si="4"/>
        <v>110</v>
      </c>
      <c r="N114" s="95" t="str">
        <f t="shared" si="5"/>
        <v>38446 VELEUČILIŠTE LAVOSLAV RUŽIČKA U VUKOVARU</v>
      </c>
      <c r="O114" s="95">
        <v>38446</v>
      </c>
      <c r="P114" s="98" t="s">
        <v>489</v>
      </c>
      <c r="Q114" s="99" t="s">
        <v>3699</v>
      </c>
      <c r="R114" s="100" t="s">
        <v>490</v>
      </c>
      <c r="S114" s="98" t="s">
        <v>491</v>
      </c>
      <c r="T114" s="96">
        <v>1970828</v>
      </c>
      <c r="U114" s="92" t="s">
        <v>492</v>
      </c>
      <c r="V114" s="93" t="s">
        <v>43</v>
      </c>
      <c r="W114" s="94" t="s">
        <v>42</v>
      </c>
      <c r="X114" s="46"/>
      <c r="Y114" s="46"/>
      <c r="Z114" s="46"/>
      <c r="AA114" s="46"/>
      <c r="AB114" s="46"/>
    </row>
    <row r="115" spans="1:28" ht="15.75" hidden="1">
      <c r="A115" s="46"/>
      <c r="B115" s="46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97">
        <f t="shared" si="4"/>
        <v>111</v>
      </c>
      <c r="N115" s="95" t="str">
        <f t="shared" si="5"/>
        <v>38454 SVEUČILIŠTE U RIJECI - AKADEMIJA PRIMJENJENIH UMJETNOSTI</v>
      </c>
      <c r="O115" s="95">
        <v>38454</v>
      </c>
      <c r="P115" s="98" t="s">
        <v>312</v>
      </c>
      <c r="Q115" s="99" t="s">
        <v>308</v>
      </c>
      <c r="R115" s="100" t="s">
        <v>313</v>
      </c>
      <c r="S115" s="98" t="s">
        <v>310</v>
      </c>
      <c r="T115" s="96">
        <v>1954253</v>
      </c>
      <c r="U115" s="92" t="s">
        <v>314</v>
      </c>
      <c r="V115" s="93" t="s">
        <v>43</v>
      </c>
      <c r="W115" s="94" t="s">
        <v>42</v>
      </c>
      <c r="X115" s="46"/>
      <c r="Y115" s="46"/>
      <c r="Z115" s="46"/>
      <c r="AA115" s="46"/>
      <c r="AB115" s="46"/>
    </row>
    <row r="116" spans="1:28" ht="15.75" hidden="1">
      <c r="A116" s="46"/>
      <c r="B116" s="46"/>
      <c r="C116" s="46"/>
      <c r="D116" s="46"/>
      <c r="E116" s="46"/>
      <c r="F116" s="46"/>
      <c r="G116" s="46"/>
      <c r="H116" s="46"/>
      <c r="I116" s="46"/>
      <c r="J116" s="46"/>
      <c r="K116" s="46"/>
      <c r="L116" s="46"/>
      <c r="M116" s="97">
        <f t="shared" si="4"/>
        <v>112</v>
      </c>
      <c r="N116" s="95" t="str">
        <f t="shared" si="5"/>
        <v>38479 SVEUČILIŠTE J. J. STROSSMAYERA U OSIJEKU - KATOLIČKI BOGOSLOVNI FAKULTET U ĐAKOVU</v>
      </c>
      <c r="O116" s="95">
        <v>38479</v>
      </c>
      <c r="P116" s="98" t="s">
        <v>1228</v>
      </c>
      <c r="Q116" s="99" t="s">
        <v>266</v>
      </c>
      <c r="R116" s="100" t="s">
        <v>288</v>
      </c>
      <c r="S116" s="98" t="s">
        <v>289</v>
      </c>
      <c r="T116" s="96">
        <v>1986490</v>
      </c>
      <c r="U116" s="92" t="s">
        <v>290</v>
      </c>
      <c r="V116" s="93" t="s">
        <v>43</v>
      </c>
      <c r="W116" s="94" t="s">
        <v>42</v>
      </c>
      <c r="X116" s="46"/>
      <c r="Y116" s="46"/>
      <c r="Z116" s="46"/>
      <c r="AA116" s="46"/>
      <c r="AB116" s="46"/>
    </row>
    <row r="117" spans="1:28" ht="15.75" hidden="1">
      <c r="A117" s="46"/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97">
        <f t="shared" si="4"/>
        <v>113</v>
      </c>
      <c r="N117" s="95" t="str">
        <f t="shared" si="5"/>
        <v>38487 AGENCIJA ZA ZNANOST I VISOKO OBRAZOVANJE</v>
      </c>
      <c r="O117" s="95">
        <v>38487</v>
      </c>
      <c r="P117" s="98" t="s">
        <v>609</v>
      </c>
      <c r="Q117" s="99" t="s">
        <v>3700</v>
      </c>
      <c r="R117" s="100" t="s">
        <v>610</v>
      </c>
      <c r="S117" s="98" t="s">
        <v>265</v>
      </c>
      <c r="T117" s="96">
        <v>1922548</v>
      </c>
      <c r="U117" s="92" t="s">
        <v>611</v>
      </c>
      <c r="V117" s="93" t="s">
        <v>619</v>
      </c>
      <c r="W117" s="94" t="s">
        <v>592</v>
      </c>
      <c r="X117" s="46"/>
      <c r="Y117" s="46"/>
      <c r="Z117" s="46"/>
      <c r="AA117" s="46"/>
      <c r="AB117" s="46"/>
    </row>
    <row r="118" spans="1:28" ht="15.75" hidden="1">
      <c r="A118" s="46"/>
      <c r="B118" s="46"/>
      <c r="C118" s="46"/>
      <c r="D118" s="46"/>
      <c r="E118" s="46"/>
      <c r="F118" s="46"/>
      <c r="G118" s="46"/>
      <c r="H118" s="46"/>
      <c r="I118" s="46"/>
      <c r="J118" s="46"/>
      <c r="K118" s="46"/>
      <c r="L118" s="46"/>
      <c r="M118" s="97">
        <f t="shared" si="4"/>
        <v>114</v>
      </c>
      <c r="N118" s="95" t="str">
        <f t="shared" si="5"/>
        <v>40883 NACIONALNI CENTAR ZA VANJSKO VREDNOVANJE OBRAZOVANJA</v>
      </c>
      <c r="O118" s="95">
        <v>40883</v>
      </c>
      <c r="P118" s="98" t="s">
        <v>612</v>
      </c>
      <c r="Q118" s="99" t="s">
        <v>3700</v>
      </c>
      <c r="R118" s="100" t="s">
        <v>1242</v>
      </c>
      <c r="S118" s="98" t="s">
        <v>1243</v>
      </c>
      <c r="T118" s="96">
        <v>1943430</v>
      </c>
      <c r="U118" s="92" t="s">
        <v>613</v>
      </c>
      <c r="V118" s="93" t="s">
        <v>619</v>
      </c>
      <c r="W118" s="94" t="s">
        <v>592</v>
      </c>
      <c r="X118" s="46"/>
      <c r="Y118" s="46"/>
      <c r="Z118" s="46"/>
      <c r="AA118" s="46"/>
      <c r="AB118" s="46"/>
    </row>
    <row r="119" spans="1:28" ht="15.75" hidden="1">
      <c r="A119" s="46"/>
      <c r="B119" s="46"/>
      <c r="C119" s="46"/>
      <c r="D119" s="46"/>
      <c r="E119" s="46"/>
      <c r="F119" s="46"/>
      <c r="G119" s="46"/>
      <c r="H119" s="46"/>
      <c r="I119" s="46"/>
      <c r="J119" s="46"/>
      <c r="K119" s="46"/>
      <c r="L119" s="46"/>
      <c r="M119" s="97">
        <f t="shared" si="4"/>
        <v>115</v>
      </c>
      <c r="N119" s="95" t="str">
        <f t="shared" si="5"/>
        <v>40947 SVEUČILIŠTE U RIJECI - UČITELJSKI FAKULTET</v>
      </c>
      <c r="O119" s="95">
        <v>40947</v>
      </c>
      <c r="P119" s="98" t="s">
        <v>342</v>
      </c>
      <c r="Q119" s="99" t="s">
        <v>308</v>
      </c>
      <c r="R119" s="100" t="s">
        <v>343</v>
      </c>
      <c r="S119" s="98" t="s">
        <v>310</v>
      </c>
      <c r="T119" s="96">
        <v>2116073</v>
      </c>
      <c r="U119" s="92" t="s">
        <v>344</v>
      </c>
      <c r="V119" s="93" t="s">
        <v>43</v>
      </c>
      <c r="W119" s="94" t="s">
        <v>42</v>
      </c>
      <c r="X119" s="46"/>
      <c r="Y119" s="46"/>
      <c r="Z119" s="46"/>
      <c r="AA119" s="46"/>
      <c r="AB119" s="46"/>
    </row>
    <row r="120" spans="1:28" ht="15.75" hidden="1">
      <c r="A120" s="46"/>
      <c r="B120" s="46"/>
      <c r="C120" s="46"/>
      <c r="D120" s="46"/>
      <c r="E120" s="46"/>
      <c r="F120" s="46"/>
      <c r="G120" s="46"/>
      <c r="H120" s="46"/>
      <c r="I120" s="46"/>
      <c r="J120" s="46"/>
      <c r="K120" s="46"/>
      <c r="L120" s="46"/>
      <c r="M120" s="97">
        <f t="shared" si="4"/>
        <v>116</v>
      </c>
      <c r="N120" s="95" t="str">
        <f t="shared" si="5"/>
        <v>41185 VELEUČILIŠTE NIKOLA TESLA U GOSPIĆU</v>
      </c>
      <c r="O120" s="95">
        <v>41185</v>
      </c>
      <c r="P120" s="98" t="s">
        <v>497</v>
      </c>
      <c r="Q120" s="99" t="s">
        <v>3699</v>
      </c>
      <c r="R120" s="100" t="s">
        <v>498</v>
      </c>
      <c r="S120" s="98" t="s">
        <v>499</v>
      </c>
      <c r="T120" s="96">
        <v>2103133</v>
      </c>
      <c r="U120" s="92" t="s">
        <v>500</v>
      </c>
      <c r="V120" s="93" t="s">
        <v>43</v>
      </c>
      <c r="W120" s="94" t="s">
        <v>42</v>
      </c>
      <c r="X120" s="46"/>
      <c r="Y120" s="46"/>
      <c r="Z120" s="46"/>
      <c r="AA120" s="46"/>
      <c r="AB120" s="46"/>
    </row>
    <row r="121" spans="1:28" ht="15.75" hidden="1">
      <c r="A121" s="46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97">
        <f t="shared" si="4"/>
        <v>117</v>
      </c>
      <c r="N121" s="95" t="str">
        <f t="shared" si="5"/>
        <v>42024 SVEUČILIŠTE JURJA DOBRILE U PULI</v>
      </c>
      <c r="O121" s="95">
        <v>42024</v>
      </c>
      <c r="P121" s="98" t="s">
        <v>294</v>
      </c>
      <c r="Q121" s="99" t="s">
        <v>1244</v>
      </c>
      <c r="R121" s="100" t="s">
        <v>295</v>
      </c>
      <c r="S121" s="98" t="s">
        <v>296</v>
      </c>
      <c r="T121" s="96">
        <v>2161753</v>
      </c>
      <c r="U121" s="92" t="s">
        <v>297</v>
      </c>
      <c r="V121" s="93" t="s">
        <v>43</v>
      </c>
      <c r="W121" s="94" t="s">
        <v>42</v>
      </c>
      <c r="X121" s="46"/>
      <c r="Y121" s="46"/>
      <c r="Z121" s="46"/>
      <c r="AA121" s="46"/>
      <c r="AB121" s="46"/>
    </row>
    <row r="122" spans="1:28" ht="15.75" hidden="1">
      <c r="A122" s="46"/>
      <c r="B122" s="46"/>
      <c r="C122" s="46"/>
      <c r="D122" s="46"/>
      <c r="E122" s="46"/>
      <c r="F122" s="46"/>
      <c r="G122" s="46"/>
      <c r="H122" s="46"/>
      <c r="I122" s="46"/>
      <c r="J122" s="46"/>
      <c r="K122" s="46"/>
      <c r="L122" s="46"/>
      <c r="M122" s="97">
        <f t="shared" si="4"/>
        <v>118</v>
      </c>
      <c r="N122" s="95" t="str">
        <f t="shared" si="5"/>
        <v>42993 VELEUČILIŠTE U VIROVITICI</v>
      </c>
      <c r="O122" s="95">
        <v>42993</v>
      </c>
      <c r="P122" s="98" t="s">
        <v>1240</v>
      </c>
      <c r="Q122" s="99" t="s">
        <v>3699</v>
      </c>
      <c r="R122" s="100" t="s">
        <v>513</v>
      </c>
      <c r="S122" s="98" t="s">
        <v>514</v>
      </c>
      <c r="T122" s="96">
        <v>2282208</v>
      </c>
      <c r="U122" s="92" t="s">
        <v>515</v>
      </c>
      <c r="V122" s="93" t="s">
        <v>43</v>
      </c>
      <c r="W122" s="94" t="s">
        <v>42</v>
      </c>
      <c r="X122" s="46"/>
      <c r="Y122" s="46"/>
      <c r="Z122" s="46"/>
      <c r="AA122" s="46"/>
      <c r="AB122" s="46"/>
    </row>
    <row r="123" spans="1:28" ht="15.75" hidden="1">
      <c r="A123" s="46"/>
      <c r="B123" s="46"/>
      <c r="C123" s="46"/>
      <c r="D123" s="46"/>
      <c r="E123" s="46"/>
      <c r="F123" s="46"/>
      <c r="G123" s="46"/>
      <c r="H123" s="46"/>
      <c r="I123" s="46"/>
      <c r="J123" s="46"/>
      <c r="K123" s="46"/>
      <c r="L123" s="46"/>
      <c r="M123" s="97">
        <f t="shared" si="4"/>
        <v>119</v>
      </c>
      <c r="N123" s="95" t="str">
        <f t="shared" si="5"/>
        <v>43335 AGENCIJA ZA MOBILNOST I PROGRAME EUROPSKE UNIJE</v>
      </c>
      <c r="O123" s="95">
        <v>43335</v>
      </c>
      <c r="P123" s="98" t="s">
        <v>614</v>
      </c>
      <c r="Q123" s="99" t="s">
        <v>3700</v>
      </c>
      <c r="R123" s="100" t="s">
        <v>603</v>
      </c>
      <c r="S123" s="98" t="s">
        <v>265</v>
      </c>
      <c r="T123" s="96">
        <v>2298007</v>
      </c>
      <c r="U123" s="92" t="s">
        <v>615</v>
      </c>
      <c r="V123" s="93" t="s">
        <v>619</v>
      </c>
      <c r="W123" s="94" t="s">
        <v>592</v>
      </c>
      <c r="X123" s="46"/>
      <c r="Y123" s="46"/>
      <c r="Z123" s="46"/>
      <c r="AA123" s="46"/>
      <c r="AB123" s="46"/>
    </row>
    <row r="124" spans="1:28" ht="15.75" hidden="1">
      <c r="A124" s="46"/>
      <c r="B124" s="46"/>
      <c r="C124" s="46"/>
      <c r="D124" s="46"/>
      <c r="E124" s="46"/>
      <c r="F124" s="46"/>
      <c r="G124" s="46"/>
      <c r="H124" s="46"/>
      <c r="I124" s="46"/>
      <c r="J124" s="46"/>
      <c r="K124" s="46"/>
      <c r="L124" s="46"/>
      <c r="M124" s="97">
        <f t="shared" si="4"/>
        <v>120</v>
      </c>
      <c r="N124" s="95" t="str">
        <f t="shared" si="5"/>
        <v>43749 MEĐIMURSKO VELEUČILIŠTE U ČAKOVCU</v>
      </c>
      <c r="O124" s="95">
        <v>43749</v>
      </c>
      <c r="P124" s="98" t="s">
        <v>481</v>
      </c>
      <c r="Q124" s="99" t="s">
        <v>3699</v>
      </c>
      <c r="R124" s="100" t="s">
        <v>483</v>
      </c>
      <c r="S124" s="98" t="s">
        <v>484</v>
      </c>
      <c r="T124" s="96">
        <v>2382512</v>
      </c>
      <c r="U124" s="92" t="s">
        <v>485</v>
      </c>
      <c r="V124" s="93" t="s">
        <v>43</v>
      </c>
      <c r="W124" s="94" t="s">
        <v>42</v>
      </c>
      <c r="X124" s="46"/>
      <c r="Y124" s="46"/>
      <c r="Z124" s="46"/>
      <c r="AA124" s="46"/>
      <c r="AB124" s="46"/>
    </row>
    <row r="125" spans="1:28" ht="15.75" hidden="1">
      <c r="A125" s="46"/>
      <c r="B125" s="46"/>
      <c r="C125" s="46"/>
      <c r="D125" s="46"/>
      <c r="E125" s="46"/>
      <c r="F125" s="46"/>
      <c r="G125" s="46"/>
      <c r="H125" s="46"/>
      <c r="I125" s="46"/>
      <c r="J125" s="46"/>
      <c r="K125" s="46"/>
      <c r="L125" s="46"/>
      <c r="M125" s="97">
        <f t="shared" si="4"/>
        <v>121</v>
      </c>
      <c r="N125" s="95" t="str">
        <f t="shared" si="5"/>
        <v>43773 SVEUČILIŠTE U SPLITU - KINEZIOLOŠKI FAKULTET</v>
      </c>
      <c r="O125" s="95">
        <v>43773</v>
      </c>
      <c r="P125" s="98" t="s">
        <v>366</v>
      </c>
      <c r="Q125" s="99" t="s">
        <v>349</v>
      </c>
      <c r="R125" s="100" t="s">
        <v>367</v>
      </c>
      <c r="S125" s="98" t="s">
        <v>350</v>
      </c>
      <c r="T125" s="96">
        <v>2393255</v>
      </c>
      <c r="U125" s="92" t="s">
        <v>368</v>
      </c>
      <c r="V125" s="93" t="s">
        <v>43</v>
      </c>
      <c r="W125" s="94" t="s">
        <v>42</v>
      </c>
      <c r="X125" s="46"/>
      <c r="Y125" s="46"/>
      <c r="Z125" s="46"/>
      <c r="AA125" s="46"/>
      <c r="AB125" s="46"/>
    </row>
    <row r="126" spans="1:28" ht="15.75" hidden="1">
      <c r="A126" s="46"/>
      <c r="B126" s="46"/>
      <c r="C126" s="46"/>
      <c r="D126" s="46"/>
      <c r="E126" s="46"/>
      <c r="F126" s="46"/>
      <c r="G126" s="46"/>
      <c r="H126" s="46"/>
      <c r="I126" s="46"/>
      <c r="J126" s="46"/>
      <c r="K126" s="46"/>
      <c r="L126" s="46"/>
      <c r="M126" s="97">
        <f t="shared" si="4"/>
        <v>122</v>
      </c>
      <c r="N126" s="95" t="str">
        <f t="shared" si="5"/>
        <v>46173 AGENCIJA ZA STRUKOVNO OBRAZOVANJE I OBRAZOVANJE ODRASLIH</v>
      </c>
      <c r="O126" s="95">
        <v>46173</v>
      </c>
      <c r="P126" s="98" t="s">
        <v>616</v>
      </c>
      <c r="Q126" s="99" t="s">
        <v>3700</v>
      </c>
      <c r="R126" s="100" t="s">
        <v>1241</v>
      </c>
      <c r="S126" s="98" t="s">
        <v>265</v>
      </c>
      <c r="T126" s="96">
        <v>2650029</v>
      </c>
      <c r="U126" s="92" t="s">
        <v>617</v>
      </c>
      <c r="V126" s="93" t="s">
        <v>619</v>
      </c>
      <c r="W126" s="94" t="s">
        <v>592</v>
      </c>
      <c r="X126" s="46"/>
      <c r="Y126" s="46"/>
      <c r="Z126" s="46"/>
      <c r="AA126" s="46"/>
      <c r="AB126" s="46"/>
    </row>
    <row r="127" spans="1:28" ht="15.75" hidden="1">
      <c r="A127" s="46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97">
        <f t="shared" si="4"/>
        <v>123</v>
      </c>
      <c r="N127" s="95" t="str">
        <f t="shared" si="5"/>
        <v>48023 SVEUČILIŠTE U RIJECI - FAKULTET ZDRAVSTVENIH STUDIJA U RIJECI</v>
      </c>
      <c r="O127" s="95">
        <v>48023</v>
      </c>
      <c r="P127" s="98" t="s">
        <v>345</v>
      </c>
      <c r="Q127" s="99" t="s">
        <v>308</v>
      </c>
      <c r="R127" s="100" t="s">
        <v>346</v>
      </c>
      <c r="S127" s="98" t="s">
        <v>310</v>
      </c>
      <c r="T127" s="96" t="s">
        <v>347</v>
      </c>
      <c r="U127" s="92" t="s">
        <v>348</v>
      </c>
      <c r="V127" s="93" t="s">
        <v>43</v>
      </c>
      <c r="W127" s="94" t="s">
        <v>42</v>
      </c>
      <c r="X127" s="46"/>
      <c r="Y127" s="46"/>
      <c r="Z127" s="46"/>
      <c r="AA127" s="46"/>
      <c r="AB127" s="46"/>
    </row>
    <row r="128" spans="1:28" ht="15.75" hidden="1">
      <c r="A128" s="46"/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97">
        <f t="shared" si="4"/>
        <v>124</v>
      </c>
      <c r="N128" s="95" t="str">
        <f t="shared" si="5"/>
        <v>48267 SVEUČILIŠTE SJEVER</v>
      </c>
      <c r="O128" s="95">
        <v>48267</v>
      </c>
      <c r="P128" s="98" t="s">
        <v>298</v>
      </c>
      <c r="Q128" s="99" t="s">
        <v>298</v>
      </c>
      <c r="R128" s="100" t="s">
        <v>1182</v>
      </c>
      <c r="S128" s="98" t="s">
        <v>299</v>
      </c>
      <c r="T128" s="96">
        <v>2752298</v>
      </c>
      <c r="U128" s="92" t="s">
        <v>300</v>
      </c>
      <c r="V128" s="93" t="s">
        <v>43</v>
      </c>
      <c r="W128" s="94" t="s">
        <v>42</v>
      </c>
      <c r="X128" s="46"/>
      <c r="Y128" s="46"/>
      <c r="Z128" s="46"/>
      <c r="AA128" s="46"/>
      <c r="AB128" s="46"/>
    </row>
    <row r="129" spans="1:28" ht="15.75" hidden="1">
      <c r="A129" s="46"/>
      <c r="B129" s="46"/>
      <c r="C129" s="46"/>
      <c r="D129" s="46"/>
      <c r="E129" s="46"/>
      <c r="F129" s="46"/>
      <c r="G129" s="46"/>
      <c r="H129" s="46"/>
      <c r="I129" s="46"/>
      <c r="J129" s="46"/>
      <c r="K129" s="46"/>
      <c r="L129" s="46"/>
      <c r="M129" s="97">
        <f t="shared" si="4"/>
        <v>125</v>
      </c>
      <c r="N129" s="95" t="str">
        <f t="shared" ref="N129:N138" si="6">O129&amp;" "&amp;P129</f>
        <v>49796 SVEUČILIŠTE J. J. STROSSMAYERA U OSIJEKU - FAKULTET ZA DENTALNU MEDICINU I ZDRAVSTVO</v>
      </c>
      <c r="O129" s="95">
        <v>49796</v>
      </c>
      <c r="P129" s="98" t="s">
        <v>1223</v>
      </c>
      <c r="Q129" s="99" t="s">
        <v>266</v>
      </c>
      <c r="R129" s="100" t="s">
        <v>291</v>
      </c>
      <c r="S129" s="98" t="s">
        <v>268</v>
      </c>
      <c r="T129" s="96">
        <v>4748875</v>
      </c>
      <c r="U129" s="92" t="s">
        <v>292</v>
      </c>
      <c r="V129" s="93" t="s">
        <v>43</v>
      </c>
      <c r="W129" s="94" t="s">
        <v>42</v>
      </c>
      <c r="X129" s="46"/>
      <c r="Y129" s="46"/>
      <c r="Z129" s="46"/>
      <c r="AA129" s="46"/>
      <c r="AB129" s="46"/>
    </row>
    <row r="130" spans="1:28" ht="15.75" hidden="1">
      <c r="A130" s="46"/>
      <c r="B130" s="46"/>
      <c r="C130" s="46"/>
      <c r="D130" s="46"/>
      <c r="E130" s="46"/>
      <c r="F130" s="46"/>
      <c r="G130" s="46"/>
      <c r="H130" s="46"/>
      <c r="I130" s="46"/>
      <c r="J130" s="46"/>
      <c r="K130" s="46"/>
      <c r="L130" s="46"/>
      <c r="M130" s="97">
        <f t="shared" si="4"/>
        <v>126</v>
      </c>
      <c r="N130" s="95" t="str">
        <f t="shared" si="6"/>
        <v>50215 SVEUČILIŠTE J. J. STROSSMAYERA U OSIJEKU - AKADEMIJA ZA UMJETNOST I KULTURU U OSIJEKU</v>
      </c>
      <c r="O130" s="95">
        <v>50215</v>
      </c>
      <c r="P130" s="98" t="s">
        <v>1219</v>
      </c>
      <c r="Q130" s="99" t="s">
        <v>266</v>
      </c>
      <c r="R130" s="100" t="s">
        <v>293</v>
      </c>
      <c r="S130" s="98" t="s">
        <v>268</v>
      </c>
      <c r="T130" s="96">
        <v>4907361</v>
      </c>
      <c r="U130" s="92" t="s">
        <v>1180</v>
      </c>
      <c r="V130" s="93" t="s">
        <v>43</v>
      </c>
      <c r="W130" s="94" t="s">
        <v>42</v>
      </c>
      <c r="X130" s="46"/>
      <c r="Y130" s="46"/>
      <c r="Z130" s="46"/>
      <c r="AA130" s="46"/>
      <c r="AB130" s="46"/>
    </row>
    <row r="131" spans="1:28" ht="15.75" hidden="1">
      <c r="A131" s="46"/>
      <c r="B131" s="46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97">
        <f t="shared" si="4"/>
        <v>127</v>
      </c>
      <c r="N131" s="95" t="str">
        <f t="shared" si="6"/>
        <v>50848 VELEUČILIŠTE HRVATSKO ZAGORJE KRAPINA</v>
      </c>
      <c r="O131" s="95">
        <v>50848</v>
      </c>
      <c r="P131" s="98" t="s">
        <v>1196</v>
      </c>
      <c r="Q131" s="99" t="s">
        <v>3699</v>
      </c>
      <c r="R131" s="100" t="s">
        <v>1197</v>
      </c>
      <c r="S131" s="98" t="s">
        <v>1198</v>
      </c>
      <c r="T131" s="96">
        <v>2271354</v>
      </c>
      <c r="U131" s="92" t="s">
        <v>1199</v>
      </c>
      <c r="V131" s="93" t="s">
        <v>43</v>
      </c>
      <c r="W131" s="94" t="s">
        <v>42</v>
      </c>
      <c r="X131" s="46"/>
      <c r="Y131" s="46"/>
      <c r="Z131" s="46"/>
      <c r="AA131" s="46"/>
      <c r="AB131" s="46"/>
    </row>
    <row r="132" spans="1:28" ht="15.75" hidden="1">
      <c r="A132" s="46"/>
      <c r="B132" s="46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97">
        <f t="shared" si="4"/>
        <v>128</v>
      </c>
      <c r="N132" s="95" t="str">
        <f t="shared" si="6"/>
        <v>51191 SVEUČILIŠTE U ZAGREBU - FAKULTET HRVATSKIH STUDIJA</v>
      </c>
      <c r="O132" s="95">
        <v>51191</v>
      </c>
      <c r="P132" s="98" t="s">
        <v>1190</v>
      </c>
      <c r="Q132" s="99" t="s">
        <v>387</v>
      </c>
      <c r="R132" s="100" t="s">
        <v>1191</v>
      </c>
      <c r="S132" s="98" t="s">
        <v>265</v>
      </c>
      <c r="T132" s="96">
        <v>5214068</v>
      </c>
      <c r="U132" s="92" t="s">
        <v>1192</v>
      </c>
      <c r="V132" s="93" t="s">
        <v>43</v>
      </c>
      <c r="W132" s="94" t="s">
        <v>42</v>
      </c>
      <c r="X132" s="46"/>
      <c r="Y132" s="46"/>
      <c r="Z132" s="46"/>
      <c r="AA132" s="46"/>
      <c r="AB132" s="46"/>
    </row>
    <row r="133" spans="1:28" ht="15.75" hidden="1">
      <c r="A133" s="46"/>
      <c r="B133" s="46"/>
      <c r="C133" s="46"/>
      <c r="D133" s="46"/>
      <c r="E133" s="46"/>
      <c r="F133" s="46"/>
      <c r="G133" s="46"/>
      <c r="H133" s="46"/>
      <c r="I133" s="46"/>
      <c r="J133" s="46"/>
      <c r="K133" s="46"/>
      <c r="L133" s="46"/>
      <c r="M133" s="97">
        <f t="shared" si="4"/>
        <v>129</v>
      </c>
      <c r="N133" s="95" t="str">
        <f t="shared" si="6"/>
        <v>51360 SVEUČILIŠTE U SLAVONSKOM BRODU</v>
      </c>
      <c r="O133" s="95">
        <v>51360</v>
      </c>
      <c r="P133" s="98" t="s">
        <v>1181</v>
      </c>
      <c r="Q133" s="99" t="s">
        <v>1181</v>
      </c>
      <c r="R133" s="100" t="s">
        <v>1236</v>
      </c>
      <c r="S133" s="98" t="s">
        <v>1237</v>
      </c>
      <c r="T133" s="96">
        <v>5290538</v>
      </c>
      <c r="U133" s="92" t="s">
        <v>1238</v>
      </c>
      <c r="V133" s="93" t="s">
        <v>43</v>
      </c>
      <c r="W133" s="94" t="s">
        <v>42</v>
      </c>
      <c r="X133" s="46"/>
      <c r="Y133" s="46"/>
      <c r="Z133" s="46"/>
      <c r="AA133" s="46"/>
      <c r="AB133" s="46"/>
    </row>
    <row r="134" spans="1:28" ht="15.75" hidden="1">
      <c r="A134" s="46"/>
      <c r="B134" s="46"/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97">
        <f t="shared" si="4"/>
        <v>130</v>
      </c>
      <c r="N134" s="95" t="str">
        <f t="shared" si="6"/>
        <v>51450 SVEUČILIŠTE J. J. STROSSMAYERA U OSIJEKU - KINEZIOLOŠKI FAKULTET OSIJEK</v>
      </c>
      <c r="O134" s="95">
        <v>51450</v>
      </c>
      <c r="P134" s="98" t="s">
        <v>1229</v>
      </c>
      <c r="Q134" s="99" t="s">
        <v>266</v>
      </c>
      <c r="R134" s="100" t="s">
        <v>1230</v>
      </c>
      <c r="S134" s="98" t="s">
        <v>268</v>
      </c>
      <c r="T134" s="96">
        <v>5302099</v>
      </c>
      <c r="U134" s="92" t="s">
        <v>1231</v>
      </c>
      <c r="V134" s="93" t="s">
        <v>43</v>
      </c>
      <c r="W134" s="94" t="s">
        <v>42</v>
      </c>
      <c r="X134" s="46"/>
      <c r="Y134" s="46"/>
      <c r="Z134" s="46"/>
      <c r="AA134" s="46"/>
      <c r="AB134" s="46"/>
    </row>
    <row r="135" spans="1:28" ht="15.75" hidden="1">
      <c r="A135" s="46"/>
      <c r="B135" s="46"/>
      <c r="C135" s="46"/>
      <c r="D135" s="46"/>
      <c r="E135" s="46"/>
      <c r="F135" s="46"/>
      <c r="G135" s="46"/>
      <c r="H135" s="46"/>
      <c r="I135" s="46"/>
      <c r="J135" s="46"/>
      <c r="K135" s="46"/>
      <c r="L135" s="46"/>
      <c r="M135" s="97">
        <f t="shared" si="4"/>
        <v>131</v>
      </c>
      <c r="N135" s="95" t="str">
        <f t="shared" si="6"/>
        <v>52209 HRVATSKA ZAKLADA ZA ZNANOST</v>
      </c>
      <c r="O135" s="95">
        <v>52209</v>
      </c>
      <c r="P135" s="98" t="s">
        <v>2138</v>
      </c>
      <c r="Q135" s="99" t="s">
        <v>3700</v>
      </c>
      <c r="R135" s="100" t="s">
        <v>2139</v>
      </c>
      <c r="S135" s="98" t="s">
        <v>265</v>
      </c>
      <c r="T135" s="96">
        <v>1626841</v>
      </c>
      <c r="U135" s="92">
        <v>88776522763</v>
      </c>
      <c r="V135" s="93" t="s">
        <v>619</v>
      </c>
      <c r="W135" s="94" t="s">
        <v>592</v>
      </c>
      <c r="X135" s="46"/>
      <c r="Y135" s="46"/>
      <c r="Z135" s="46"/>
      <c r="AA135" s="46"/>
      <c r="AB135" s="46"/>
    </row>
    <row r="136" spans="1:28" ht="15.75" hidden="1">
      <c r="A136" s="46"/>
      <c r="B136" s="46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97">
        <f>+M135+1</f>
        <v>132</v>
      </c>
      <c r="N136" s="95" t="str">
        <f t="shared" si="6"/>
        <v>52565 SVEUČILIŠTE J. J. STROSSMAYERA U OSIJEKU - FAKULTET TURIZMA I RURALNOG RAZVOJA U POŽEGI</v>
      </c>
      <c r="O136" s="95">
        <v>52565</v>
      </c>
      <c r="P136" s="98" t="s">
        <v>2941</v>
      </c>
      <c r="Q136" s="99" t="s">
        <v>266</v>
      </c>
      <c r="R136" s="100" t="s">
        <v>505</v>
      </c>
      <c r="S136" s="98" t="s">
        <v>268</v>
      </c>
      <c r="T136" s="96">
        <v>5619696</v>
      </c>
      <c r="U136" s="92" t="s">
        <v>2942</v>
      </c>
      <c r="V136" s="93" t="s">
        <v>43</v>
      </c>
      <c r="W136" s="94" t="s">
        <v>42</v>
      </c>
      <c r="X136" s="46"/>
      <c r="Y136" s="46"/>
      <c r="Z136" s="46"/>
      <c r="AA136" s="46"/>
      <c r="AB136" s="46"/>
    </row>
    <row r="137" spans="1:28" ht="15.75" hidden="1">
      <c r="A137" s="46"/>
      <c r="B137" s="46"/>
      <c r="C137" s="46"/>
      <c r="D137" s="46"/>
      <c r="E137" s="46"/>
      <c r="F137" s="46"/>
      <c r="G137" s="46"/>
      <c r="H137" s="46"/>
      <c r="I137" s="46"/>
      <c r="J137" s="46"/>
      <c r="K137" s="46"/>
      <c r="L137" s="46"/>
      <c r="M137" s="97">
        <f>+M136+1</f>
        <v>133</v>
      </c>
      <c r="N137" s="95" t="str">
        <f t="shared" si="6"/>
        <v>53919 SVEUČILIŠTE J. J. STROSSMAYERA U OSIJEKU - FAKULTET PRIMIJENJENE MATEMATIKE I INFORMATIKE</v>
      </c>
      <c r="O137" s="95">
        <v>53919</v>
      </c>
      <c r="P137" s="98" t="s">
        <v>3027</v>
      </c>
      <c r="Q137" s="99" t="s">
        <v>266</v>
      </c>
      <c r="R137" s="100"/>
      <c r="S137" s="98"/>
      <c r="T137" s="96"/>
      <c r="U137" s="92"/>
      <c r="V137" s="93" t="s">
        <v>43</v>
      </c>
      <c r="W137" s="94" t="s">
        <v>42</v>
      </c>
      <c r="X137" s="46"/>
      <c r="Y137" s="46"/>
      <c r="Z137" s="46"/>
      <c r="AA137" s="46"/>
      <c r="AB137" s="46"/>
    </row>
    <row r="138" spans="1:28" hidden="1">
      <c r="A138" s="46"/>
      <c r="B138" s="46"/>
      <c r="C138" s="46"/>
      <c r="D138" s="46"/>
      <c r="E138" s="46"/>
      <c r="F138" s="46"/>
      <c r="G138" s="46"/>
      <c r="H138" s="46"/>
      <c r="I138" s="46"/>
      <c r="J138" s="46"/>
      <c r="K138" s="46"/>
      <c r="L138" s="46"/>
      <c r="M138" s="46">
        <v>134</v>
      </c>
      <c r="N138" s="95" t="str">
        <f t="shared" si="6"/>
        <v>2532 SVEUČILIŠTE U ZADRU, ZNANSTVENA KNJIŽNICA</v>
      </c>
      <c r="O138" s="46">
        <v>2532</v>
      </c>
      <c r="P138" s="46" t="s">
        <v>6631</v>
      </c>
      <c r="Q138" s="46" t="s">
        <v>305</v>
      </c>
      <c r="R138" s="46"/>
      <c r="S138" s="46"/>
      <c r="T138" s="46"/>
      <c r="U138" s="46"/>
      <c r="V138" s="46" t="s">
        <v>43</v>
      </c>
      <c r="W138" s="46" t="s">
        <v>42</v>
      </c>
      <c r="X138" s="46"/>
      <c r="Y138" s="46"/>
      <c r="Z138" s="46"/>
      <c r="AA138" s="46"/>
      <c r="AB138" s="46"/>
    </row>
    <row r="139" spans="1:28" hidden="1">
      <c r="A139" s="46"/>
      <c r="B139" s="46"/>
      <c r="C139" s="46"/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</row>
    <row r="140" spans="1:28" hidden="1">
      <c r="A140" s="46"/>
      <c r="B140" s="46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</row>
    <row r="141" spans="1:28" hidden="1">
      <c r="A141" s="46"/>
      <c r="B141" s="46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</row>
    <row r="142" spans="1:28" hidden="1">
      <c r="A142" s="46"/>
      <c r="B142" s="46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</row>
    <row r="143" spans="1:28" hidden="1">
      <c r="A143" s="46"/>
      <c r="B143" s="46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</row>
    <row r="144" spans="1:28" hidden="1">
      <c r="A144" s="46"/>
      <c r="B144" s="46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</row>
    <row r="145" spans="1:28" hidden="1">
      <c r="A145" s="46"/>
      <c r="B145" s="46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</row>
    <row r="146" spans="1:28" hidden="1">
      <c r="A146" s="46"/>
      <c r="B146" s="46"/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</row>
    <row r="147" spans="1:28" hidden="1">
      <c r="A147" s="46"/>
      <c r="B147" s="46"/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</row>
    <row r="148" spans="1:28" hidden="1">
      <c r="A148" s="46"/>
      <c r="B148" s="46"/>
      <c r="C148" s="46"/>
      <c r="D148" s="46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</row>
    <row r="149" spans="1:28" hidden="1">
      <c r="A149" s="46"/>
      <c r="B149" s="46"/>
      <c r="C149" s="46"/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</row>
    <row r="150" spans="1:28" hidden="1">
      <c r="A150" s="46"/>
      <c r="B150" s="46"/>
      <c r="C150" s="46"/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</row>
    <row r="151" spans="1:28" hidden="1">
      <c r="A151" s="46"/>
      <c r="B151" s="46"/>
      <c r="C151" s="46"/>
      <c r="D151" s="46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</row>
    <row r="152" spans="1:28" hidden="1">
      <c r="A152" s="46"/>
      <c r="B152" s="46"/>
      <c r="C152" s="46"/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</row>
    <row r="153" spans="1:28" hidden="1">
      <c r="A153" s="46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</row>
    <row r="154" spans="1:28" hidden="1">
      <c r="A154" s="46"/>
      <c r="B154" s="46"/>
      <c r="C154" s="46"/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</row>
    <row r="155" spans="1:28" hidden="1">
      <c r="A155" s="46"/>
      <c r="B155" s="46"/>
      <c r="C155" s="46"/>
      <c r="D155" s="46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</row>
    <row r="156" spans="1:28" hidden="1">
      <c r="A156" s="46"/>
      <c r="B156" s="46"/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</row>
    <row r="157" spans="1:28" hidden="1">
      <c r="A157" s="46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</row>
    <row r="158" spans="1:28" hidden="1">
      <c r="A158" s="46"/>
      <c r="B158" s="46"/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</row>
    <row r="159" spans="1:28" hidden="1">
      <c r="A159" s="46"/>
      <c r="B159" s="46"/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</row>
    <row r="160" spans="1:28" hidden="1">
      <c r="A160" s="46"/>
      <c r="B160" s="46"/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</row>
    <row r="161" spans="1:28" hidden="1">
      <c r="A161" s="46"/>
      <c r="B161" s="46"/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</row>
    <row r="162" spans="1:28" hidden="1">
      <c r="A162" s="46"/>
      <c r="B162" s="46"/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</row>
    <row r="163" spans="1:28" hidden="1">
      <c r="A163" s="46"/>
      <c r="B163" s="46"/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</row>
    <row r="164" spans="1:28" hidden="1">
      <c r="A164" s="46"/>
      <c r="B164" s="46"/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</row>
    <row r="165" spans="1:28" hidden="1">
      <c r="A165" s="46"/>
      <c r="B165" s="46"/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</row>
    <row r="166" spans="1:28" hidden="1">
      <c r="A166" s="46"/>
      <c r="B166" s="46"/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</row>
    <row r="167" spans="1:28" hidden="1">
      <c r="A167" s="46"/>
      <c r="B167" s="46"/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</row>
    <row r="168" spans="1:28" hidden="1">
      <c r="A168" s="46"/>
      <c r="B168" s="46"/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</row>
    <row r="169" spans="1:28" hidden="1">
      <c r="A169" s="46"/>
      <c r="B169" s="46"/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</row>
    <row r="170" spans="1:28" hidden="1">
      <c r="A170" s="46"/>
      <c r="B170" s="46"/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</row>
    <row r="171" spans="1:28" hidden="1">
      <c r="A171" s="46"/>
      <c r="B171" s="46"/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</row>
    <row r="172" spans="1:28" hidden="1">
      <c r="A172" s="46"/>
      <c r="B172" s="46"/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</row>
    <row r="173" spans="1:28" hidden="1">
      <c r="A173" s="46"/>
      <c r="B173" s="46"/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</row>
    <row r="174" spans="1:28" hidden="1">
      <c r="A174" s="46"/>
      <c r="B174" s="46"/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</row>
    <row r="175" spans="1:28" hidden="1">
      <c r="A175" s="46"/>
      <c r="B175" s="46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</row>
    <row r="176" spans="1:28" hidden="1">
      <c r="A176" s="46"/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</row>
    <row r="177" spans="1:28" hidden="1">
      <c r="A177" s="46"/>
      <c r="B177" s="46"/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</row>
    <row r="178" spans="1:28" hidden="1">
      <c r="A178" s="46"/>
      <c r="B178" s="46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</row>
    <row r="179" spans="1:28" hidden="1">
      <c r="A179" s="46"/>
      <c r="B179" s="46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</row>
    <row r="180" spans="1:28" hidden="1">
      <c r="A180" s="46"/>
      <c r="B180" s="46"/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</row>
    <row r="181" spans="1:28" hidden="1">
      <c r="A181" s="46"/>
      <c r="B181" s="46"/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</row>
    <row r="182" spans="1:28" hidden="1">
      <c r="A182" s="46"/>
      <c r="B182" s="46"/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</row>
    <row r="183" spans="1:28" hidden="1">
      <c r="A183" s="46"/>
      <c r="B183" s="46"/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</row>
    <row r="184" spans="1:28" hidden="1">
      <c r="A184" s="46"/>
      <c r="B184" s="46"/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</row>
    <row r="185" spans="1:28" hidden="1">
      <c r="A185" s="46"/>
      <c r="B185" s="46"/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</row>
    <row r="186" spans="1:28" hidden="1">
      <c r="A186" s="46"/>
      <c r="B186" s="46"/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</row>
    <row r="187" spans="1:28" hidden="1">
      <c r="A187" s="46"/>
      <c r="B187" s="46"/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</row>
    <row r="188" spans="1:28" hidden="1">
      <c r="A188" s="46"/>
      <c r="B188" s="46"/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</row>
    <row r="189" spans="1:28" hidden="1">
      <c r="A189" s="46"/>
      <c r="B189" s="46"/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</row>
    <row r="190" spans="1:28" hidden="1">
      <c r="A190" s="46"/>
      <c r="B190" s="46"/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</row>
    <row r="191" spans="1:28" hidden="1">
      <c r="A191" s="46"/>
      <c r="B191" s="46"/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</row>
    <row r="192" spans="1:28" hidden="1">
      <c r="A192" s="46"/>
      <c r="B192" s="46"/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</row>
    <row r="193" spans="1:28" hidden="1">
      <c r="A193" s="46"/>
      <c r="B193" s="46"/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</row>
    <row r="194" spans="1:28" hidden="1">
      <c r="A194" s="46"/>
      <c r="B194" s="46"/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</row>
    <row r="195" spans="1:28" hidden="1">
      <c r="A195" s="46"/>
      <c r="B195" s="46"/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</row>
    <row r="196" spans="1:28" hidden="1">
      <c r="A196" s="46"/>
      <c r="B196" s="46"/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</row>
    <row r="197" spans="1:28" hidden="1">
      <c r="A197" s="46"/>
      <c r="B197" s="46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</row>
    <row r="198" spans="1:28" hidden="1">
      <c r="A198" s="46"/>
      <c r="B198" s="46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</row>
    <row r="199" spans="1:28" hidden="1">
      <c r="A199" s="46"/>
      <c r="B199" s="46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</row>
    <row r="200" spans="1:28" hidden="1">
      <c r="A200" s="46"/>
      <c r="B200" s="46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</row>
    <row r="201" spans="1:28" hidden="1">
      <c r="A201" s="46"/>
      <c r="B201" s="46"/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</row>
    <row r="202" spans="1:28" hidden="1">
      <c r="A202" s="46"/>
      <c r="B202" s="46"/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</row>
    <row r="203" spans="1:28" hidden="1">
      <c r="A203" s="46"/>
      <c r="B203" s="46"/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</row>
    <row r="204" spans="1:28" hidden="1">
      <c r="A204" s="46"/>
      <c r="B204" s="46"/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</row>
    <row r="205" spans="1:28" hidden="1">
      <c r="A205" s="46"/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</row>
    <row r="206" spans="1:28" hidden="1">
      <c r="A206" s="46"/>
      <c r="B206" s="46"/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</row>
    <row r="207" spans="1:28" hidden="1">
      <c r="A207" s="46"/>
      <c r="B207" s="46"/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</row>
    <row r="208" spans="1:28" hidden="1">
      <c r="A208" s="46"/>
      <c r="B208" s="46"/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</row>
    <row r="209" spans="1:28" hidden="1">
      <c r="A209" s="46"/>
      <c r="B209" s="46"/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</row>
    <row r="210" spans="1:28" hidden="1">
      <c r="A210" s="46"/>
      <c r="B210" s="46"/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</row>
    <row r="211" spans="1:28" hidden="1">
      <c r="A211" s="46"/>
      <c r="B211" s="46"/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</row>
    <row r="212" spans="1:28" hidden="1">
      <c r="A212" s="46"/>
      <c r="B212" s="46"/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</row>
    <row r="213" spans="1:28" hidden="1">
      <c r="A213" s="46"/>
      <c r="B213" s="46"/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</row>
    <row r="214" spans="1:28" hidden="1">
      <c r="A214" s="46"/>
      <c r="B214" s="46"/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</row>
    <row r="215" spans="1:28" hidden="1">
      <c r="A215" s="46"/>
      <c r="B215" s="46"/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</row>
    <row r="216" spans="1:28" hidden="1">
      <c r="A216" s="46"/>
      <c r="B216" s="46"/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</row>
    <row r="217" spans="1:28" hidden="1">
      <c r="A217" s="46"/>
      <c r="B217" s="46"/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</row>
    <row r="218" spans="1:28" hidden="1">
      <c r="A218" s="46"/>
      <c r="B218" s="46"/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</row>
    <row r="219" spans="1:28" hidden="1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</row>
    <row r="220" spans="1:28" hidden="1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</row>
    <row r="221" spans="1:28" hidden="1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</row>
    <row r="222" spans="1:28" hidden="1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</row>
    <row r="223" spans="1:28" hidden="1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6"/>
    </row>
    <row r="224" spans="1:28" hidden="1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6"/>
    </row>
    <row r="225" spans="1:28" hidden="1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6"/>
    </row>
    <row r="226" spans="1:28" hidden="1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</row>
    <row r="227" spans="1:28" hidden="1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6"/>
    </row>
    <row r="228" spans="1:28" hidden="1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6"/>
    </row>
    <row r="229" spans="1:28" hidden="1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6"/>
    </row>
    <row r="230" spans="1:28" hidden="1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6"/>
    </row>
    <row r="231" spans="1:28" hidden="1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6"/>
    </row>
    <row r="232" spans="1:28" hidden="1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6"/>
    </row>
    <row r="233" spans="1:28" hidden="1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6"/>
    </row>
    <row r="234" spans="1:28" hidden="1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6"/>
    </row>
    <row r="235" spans="1:28" hidden="1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6"/>
    </row>
    <row r="236" spans="1:28" hidden="1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6"/>
    </row>
    <row r="237" spans="1:28" hidden="1">
      <c r="A237" s="46"/>
      <c r="B237" s="46"/>
      <c r="C237" s="46"/>
      <c r="D237" s="4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46"/>
      <c r="AB237" s="46"/>
    </row>
    <row r="238" spans="1:28" hidden="1">
      <c r="A238" s="46"/>
      <c r="B238" s="46"/>
      <c r="C238" s="46"/>
      <c r="D238" s="4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  <c r="AA238" s="46"/>
      <c r="AB238" s="46"/>
    </row>
    <row r="239" spans="1:28" hidden="1">
      <c r="A239" s="46"/>
      <c r="B239" s="46"/>
      <c r="C239" s="46"/>
      <c r="D239" s="4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  <c r="AA239" s="46"/>
      <c r="AB239" s="46"/>
    </row>
    <row r="240" spans="1:28" hidden="1">
      <c r="A240" s="46"/>
      <c r="B240" s="46"/>
      <c r="C240" s="46"/>
      <c r="D240" s="46"/>
      <c r="E240" s="46"/>
      <c r="F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  <c r="AA240" s="46"/>
      <c r="AB240" s="46"/>
    </row>
    <row r="241" spans="1:28" hidden="1">
      <c r="A241" s="46"/>
      <c r="B241" s="46"/>
      <c r="C241" s="46"/>
      <c r="D241" s="46"/>
      <c r="E241" s="46"/>
      <c r="F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  <c r="AA241" s="46"/>
      <c r="AB241" s="46"/>
    </row>
    <row r="242" spans="1:28" hidden="1">
      <c r="A242" s="46"/>
      <c r="B242" s="46"/>
      <c r="C242" s="46"/>
      <c r="D242" s="46"/>
      <c r="E242" s="46"/>
      <c r="F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  <c r="AA242" s="46"/>
      <c r="AB242" s="46"/>
    </row>
    <row r="243" spans="1:28" hidden="1">
      <c r="A243" s="46"/>
      <c r="B243" s="46"/>
      <c r="C243" s="46"/>
      <c r="D243" s="46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  <c r="AA243" s="46"/>
      <c r="AB243" s="46"/>
    </row>
    <row r="244" spans="1:28" hidden="1">
      <c r="A244" s="46"/>
      <c r="B244" s="46"/>
      <c r="C244" s="46"/>
      <c r="D244" s="46"/>
      <c r="E244" s="46"/>
      <c r="F244" s="46"/>
      <c r="G244" s="46"/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  <c r="AA244" s="46"/>
      <c r="AB244" s="46"/>
    </row>
    <row r="245" spans="1:28" hidden="1">
      <c r="A245" s="46"/>
      <c r="B245" s="46"/>
      <c r="C245" s="46"/>
      <c r="D245" s="46"/>
      <c r="E245" s="46"/>
      <c r="F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  <c r="AA245" s="46"/>
      <c r="AB245" s="46"/>
    </row>
    <row r="246" spans="1:28" hidden="1">
      <c r="A246" s="46"/>
      <c r="B246" s="46"/>
      <c r="C246" s="46"/>
      <c r="D246" s="46"/>
      <c r="E246" s="46"/>
      <c r="F246" s="46"/>
      <c r="G246" s="46"/>
      <c r="H246" s="46"/>
      <c r="I246" s="46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  <c r="AA246" s="46"/>
      <c r="AB246" s="46"/>
    </row>
    <row r="247" spans="1:28" hidden="1">
      <c r="A247" s="46"/>
      <c r="B247" s="46"/>
      <c r="C247" s="46"/>
      <c r="D247" s="46"/>
      <c r="E247" s="46"/>
      <c r="F247" s="46"/>
      <c r="G247" s="46"/>
      <c r="H247" s="46"/>
      <c r="I247" s="46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  <c r="AA247" s="46"/>
      <c r="AB247" s="46"/>
    </row>
    <row r="248" spans="1:28" hidden="1">
      <c r="A248" s="46"/>
      <c r="B248" s="46"/>
      <c r="C248" s="46"/>
      <c r="D248" s="46"/>
      <c r="E248" s="46"/>
      <c r="F248" s="46"/>
      <c r="G248" s="46"/>
      <c r="H248" s="46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  <c r="AA248" s="46"/>
      <c r="AB248" s="46"/>
    </row>
    <row r="249" spans="1:28" hidden="1">
      <c r="A249" s="46"/>
      <c r="B249" s="46"/>
      <c r="C249" s="46"/>
      <c r="D249" s="46"/>
      <c r="E249" s="46"/>
      <c r="F249" s="46"/>
      <c r="G249" s="46"/>
      <c r="H249" s="46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  <c r="AA249" s="46"/>
      <c r="AB249" s="46"/>
    </row>
    <row r="250" spans="1:28" hidden="1">
      <c r="A250" s="46"/>
      <c r="B250" s="46"/>
      <c r="C250" s="46"/>
      <c r="D250" s="46"/>
      <c r="E250" s="46"/>
      <c r="F250" s="46"/>
      <c r="G250" s="46"/>
      <c r="H250" s="46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  <c r="AA250" s="46"/>
      <c r="AB250" s="46"/>
    </row>
    <row r="251" spans="1:28" hidden="1">
      <c r="A251" s="46"/>
      <c r="B251" s="46"/>
      <c r="C251" s="46"/>
      <c r="D251" s="46"/>
      <c r="E251" s="46"/>
      <c r="F251" s="46"/>
      <c r="G251" s="46"/>
      <c r="H251" s="46"/>
      <c r="I251" s="46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  <c r="AA251" s="46"/>
      <c r="AB251" s="46"/>
    </row>
    <row r="252" spans="1:28" hidden="1">
      <c r="A252" s="46"/>
      <c r="B252" s="46"/>
      <c r="C252" s="46"/>
      <c r="D252" s="46"/>
      <c r="E252" s="46"/>
      <c r="F252" s="46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  <c r="AA252" s="46"/>
      <c r="AB252" s="46"/>
    </row>
    <row r="253" spans="1:28" hidden="1">
      <c r="A253" s="46"/>
      <c r="B253" s="46"/>
      <c r="C253" s="46"/>
      <c r="D253" s="46"/>
      <c r="E253" s="46"/>
      <c r="F253" s="46"/>
      <c r="G253" s="46"/>
      <c r="H253" s="46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  <c r="AA253" s="46"/>
      <c r="AB253" s="46"/>
    </row>
    <row r="254" spans="1:28" hidden="1">
      <c r="A254" s="46"/>
      <c r="B254" s="46"/>
      <c r="C254" s="46"/>
      <c r="D254" s="46"/>
      <c r="E254" s="46"/>
      <c r="F254" s="46"/>
      <c r="G254" s="46"/>
      <c r="H254" s="46"/>
      <c r="I254" s="46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  <c r="AA254" s="46"/>
      <c r="AB254" s="46"/>
    </row>
    <row r="255" spans="1:28" hidden="1">
      <c r="A255" s="46"/>
      <c r="B255" s="46"/>
      <c r="C255" s="46"/>
      <c r="D255" s="46"/>
      <c r="E255" s="46"/>
      <c r="F255" s="46"/>
      <c r="G255" s="46"/>
      <c r="H255" s="46"/>
      <c r="I255" s="46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  <c r="AA255" s="46"/>
      <c r="AB255" s="46"/>
    </row>
    <row r="256" spans="1:28" hidden="1">
      <c r="A256" s="46"/>
      <c r="B256" s="46"/>
      <c r="C256" s="46"/>
      <c r="D256" s="46"/>
      <c r="E256" s="46"/>
      <c r="F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  <c r="AA256" s="46"/>
      <c r="AB256" s="46"/>
    </row>
    <row r="257" spans="1:28" hidden="1">
      <c r="A257" s="46"/>
      <c r="B257" s="46"/>
      <c r="C257" s="46"/>
      <c r="D257" s="46"/>
      <c r="E257" s="46"/>
      <c r="F257" s="46"/>
      <c r="G257" s="46"/>
      <c r="H257" s="46"/>
      <c r="I257" s="46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  <c r="AA257" s="46"/>
      <c r="AB257" s="46"/>
    </row>
    <row r="258" spans="1:28" hidden="1">
      <c r="A258" s="46"/>
      <c r="B258" s="46"/>
      <c r="C258" s="46"/>
      <c r="D258" s="46"/>
      <c r="E258" s="46"/>
      <c r="F258" s="46"/>
      <c r="G258" s="46"/>
      <c r="H258" s="46"/>
      <c r="I258" s="46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  <c r="AA258" s="46"/>
      <c r="AB258" s="46"/>
    </row>
    <row r="259" spans="1:28" hidden="1">
      <c r="A259" s="46"/>
      <c r="B259" s="46"/>
      <c r="C259" s="46"/>
      <c r="D259" s="46"/>
      <c r="E259" s="46"/>
      <c r="F259" s="46"/>
      <c r="G259" s="46"/>
      <c r="H259" s="46"/>
      <c r="I259" s="46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  <c r="AA259" s="46"/>
      <c r="AB259" s="46"/>
    </row>
    <row r="260" spans="1:28" hidden="1">
      <c r="A260" s="46"/>
      <c r="B260" s="46"/>
      <c r="C260" s="46"/>
      <c r="D260" s="46"/>
      <c r="E260" s="46"/>
      <c r="F260" s="46"/>
      <c r="G260" s="46"/>
      <c r="H260" s="46"/>
      <c r="I260" s="46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  <c r="AA260" s="46"/>
      <c r="AB260" s="46"/>
    </row>
    <row r="261" spans="1:28" hidden="1">
      <c r="A261" s="46"/>
      <c r="B261" s="46"/>
      <c r="C261" s="46"/>
      <c r="D261" s="46"/>
      <c r="E261" s="46"/>
      <c r="F261" s="46"/>
      <c r="G261" s="46"/>
      <c r="H261" s="46"/>
      <c r="I261" s="46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  <c r="AA261" s="46"/>
      <c r="AB261" s="46"/>
    </row>
    <row r="262" spans="1:28" hidden="1">
      <c r="A262" s="46"/>
      <c r="B262" s="46"/>
      <c r="C262" s="46"/>
      <c r="D262" s="46"/>
      <c r="E262" s="46"/>
      <c r="F262" s="46"/>
      <c r="G262" s="46"/>
      <c r="H262" s="46"/>
      <c r="I262" s="46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  <c r="AA262" s="46"/>
      <c r="AB262" s="46"/>
    </row>
    <row r="263" spans="1:28" hidden="1">
      <c r="A263" s="46"/>
      <c r="B263" s="46"/>
      <c r="C263" s="46"/>
      <c r="D263" s="46"/>
      <c r="E263" s="46"/>
      <c r="F263" s="46"/>
      <c r="G263" s="46"/>
      <c r="H263" s="46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  <c r="AA263" s="46"/>
      <c r="AB263" s="46"/>
    </row>
    <row r="264" spans="1:28" hidden="1">
      <c r="A264" s="46"/>
      <c r="B264" s="46"/>
      <c r="C264" s="46"/>
      <c r="D264" s="46"/>
      <c r="E264" s="46"/>
      <c r="F264" s="46"/>
      <c r="G264" s="46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  <c r="AA264" s="46"/>
      <c r="AB264" s="46"/>
    </row>
    <row r="265" spans="1:28" hidden="1">
      <c r="A265" s="46"/>
      <c r="B265" s="46"/>
      <c r="C265" s="46"/>
      <c r="D265" s="46"/>
      <c r="E265" s="46"/>
      <c r="F265" s="46"/>
      <c r="G265" s="46"/>
      <c r="H265" s="46"/>
      <c r="I265" s="46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  <c r="AA265" s="46"/>
      <c r="AB265" s="46"/>
    </row>
    <row r="266" spans="1:28" hidden="1">
      <c r="A266" s="46"/>
      <c r="B266" s="46"/>
      <c r="C266" s="46"/>
      <c r="D266" s="46"/>
      <c r="E266" s="46"/>
      <c r="F266" s="46"/>
      <c r="G266" s="46"/>
      <c r="H266" s="46"/>
      <c r="I266" s="46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  <c r="AA266" s="46"/>
      <c r="AB266" s="46"/>
    </row>
    <row r="267" spans="1:28" hidden="1">
      <c r="A267" s="46"/>
      <c r="B267" s="46"/>
      <c r="C267" s="46"/>
      <c r="D267" s="46"/>
      <c r="E267" s="46"/>
      <c r="F267" s="46"/>
      <c r="G267" s="46"/>
      <c r="H267" s="46"/>
      <c r="I267" s="46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  <c r="AA267" s="46"/>
      <c r="AB267" s="46"/>
    </row>
    <row r="268" spans="1:28" hidden="1">
      <c r="A268" s="46"/>
      <c r="B268" s="46"/>
      <c r="C268" s="46"/>
      <c r="D268" s="46"/>
      <c r="E268" s="46"/>
      <c r="F268" s="46"/>
      <c r="G268" s="46"/>
      <c r="H268" s="46"/>
      <c r="I268" s="46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  <c r="AA268" s="46"/>
      <c r="AB268" s="46"/>
    </row>
    <row r="269" spans="1:28" hidden="1">
      <c r="A269" s="46"/>
      <c r="B269" s="46"/>
      <c r="C269" s="46"/>
      <c r="D269" s="46"/>
      <c r="E269" s="46"/>
      <c r="F269" s="46"/>
      <c r="G269" s="46"/>
      <c r="H269" s="46"/>
      <c r="I269" s="46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  <c r="AA269" s="46"/>
      <c r="AB269" s="46"/>
    </row>
    <row r="270" spans="1:28" hidden="1">
      <c r="A270" s="46"/>
      <c r="B270" s="46"/>
      <c r="C270" s="46"/>
      <c r="D270" s="46"/>
      <c r="E270" s="46"/>
      <c r="F270" s="46"/>
      <c r="G270" s="46"/>
      <c r="H270" s="46"/>
      <c r="I270" s="46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  <c r="AA270" s="46"/>
      <c r="AB270" s="46"/>
    </row>
    <row r="271" spans="1:28" hidden="1">
      <c r="A271" s="46"/>
      <c r="B271" s="46"/>
      <c r="C271" s="46"/>
      <c r="D271" s="46"/>
      <c r="E271" s="46"/>
      <c r="F271" s="46"/>
      <c r="G271" s="46"/>
      <c r="H271" s="46"/>
      <c r="I271" s="46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  <c r="AA271" s="46"/>
      <c r="AB271" s="46"/>
    </row>
    <row r="272" spans="1:28" hidden="1">
      <c r="A272" s="46"/>
      <c r="B272" s="46"/>
      <c r="C272" s="46"/>
      <c r="D272" s="46"/>
      <c r="E272" s="46"/>
      <c r="F272" s="46"/>
      <c r="G272" s="46"/>
      <c r="H272" s="46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  <c r="AA272" s="46"/>
      <c r="AB272" s="46"/>
    </row>
    <row r="273" spans="1:28" hidden="1">
      <c r="A273" s="46"/>
      <c r="B273" s="46"/>
      <c r="C273" s="46"/>
      <c r="D273" s="46"/>
      <c r="E273" s="46"/>
      <c r="F273" s="46"/>
      <c r="G273" s="46"/>
      <c r="H273" s="46"/>
      <c r="I273" s="46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  <c r="AA273" s="46"/>
      <c r="AB273" s="46"/>
    </row>
    <row r="274" spans="1:28" hidden="1">
      <c r="A274" s="46"/>
      <c r="B274" s="46"/>
      <c r="C274" s="46"/>
      <c r="D274" s="46"/>
      <c r="E274" s="46"/>
      <c r="F274" s="46"/>
      <c r="G274" s="46"/>
      <c r="H274" s="46"/>
      <c r="I274" s="46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  <c r="AA274" s="46"/>
      <c r="AB274" s="46"/>
    </row>
    <row r="275" spans="1:28" hidden="1">
      <c r="A275" s="46"/>
      <c r="B275" s="46"/>
      <c r="C275" s="46"/>
      <c r="D275" s="46"/>
      <c r="E275" s="46"/>
      <c r="F275" s="46"/>
      <c r="G275" s="46"/>
      <c r="H275" s="46"/>
      <c r="I275" s="46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  <c r="AA275" s="46"/>
      <c r="AB275" s="46"/>
    </row>
    <row r="276" spans="1:28" hidden="1">
      <c r="A276" s="46"/>
      <c r="B276" s="46"/>
      <c r="C276" s="46"/>
      <c r="D276" s="46"/>
      <c r="E276" s="46"/>
      <c r="F276" s="46"/>
      <c r="G276" s="46"/>
      <c r="H276" s="46"/>
      <c r="I276" s="46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  <c r="AA276" s="46"/>
      <c r="AB276" s="46"/>
    </row>
    <row r="277" spans="1:28" hidden="1">
      <c r="A277" s="46"/>
      <c r="B277" s="46"/>
      <c r="C277" s="46"/>
      <c r="D277" s="46"/>
      <c r="E277" s="46"/>
      <c r="F277" s="46"/>
      <c r="G277" s="46"/>
      <c r="H277" s="46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  <c r="AA277" s="46"/>
      <c r="AB277" s="46"/>
    </row>
    <row r="278" spans="1:28" hidden="1">
      <c r="A278" s="46"/>
      <c r="B278" s="46"/>
      <c r="C278" s="46"/>
      <c r="D278" s="46"/>
      <c r="E278" s="46"/>
      <c r="F278" s="46"/>
      <c r="G278" s="46"/>
      <c r="H278" s="46"/>
      <c r="I278" s="46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  <c r="AA278" s="46"/>
      <c r="AB278" s="46"/>
    </row>
    <row r="279" spans="1:28" hidden="1">
      <c r="A279" s="46"/>
      <c r="B279" s="46"/>
      <c r="C279" s="46"/>
      <c r="D279" s="46"/>
      <c r="E279" s="46"/>
      <c r="F279" s="46"/>
      <c r="G279" s="46"/>
      <c r="H279" s="46"/>
      <c r="I279" s="46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  <c r="AA279" s="46"/>
      <c r="AB279" s="46"/>
    </row>
    <row r="280" spans="1:28" hidden="1">
      <c r="A280" s="46"/>
      <c r="B280" s="46"/>
      <c r="C280" s="46"/>
      <c r="D280" s="46"/>
      <c r="E280" s="46"/>
      <c r="F280" s="46"/>
      <c r="G280" s="46"/>
      <c r="H280" s="46"/>
      <c r="I280" s="46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  <c r="AA280" s="46"/>
      <c r="AB280" s="46"/>
    </row>
    <row r="281" spans="1:28" hidden="1">
      <c r="A281" s="46"/>
      <c r="B281" s="46"/>
      <c r="C281" s="46"/>
      <c r="D281" s="46"/>
      <c r="E281" s="46"/>
      <c r="F281" s="46"/>
      <c r="G281" s="46"/>
      <c r="H281" s="46"/>
      <c r="I281" s="46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  <c r="AA281" s="46"/>
      <c r="AB281" s="46"/>
    </row>
    <row r="282" spans="1:28" hidden="1">
      <c r="A282" s="46"/>
      <c r="B282" s="46"/>
      <c r="C282" s="46"/>
      <c r="D282" s="46"/>
      <c r="E282" s="46"/>
      <c r="F282" s="46"/>
      <c r="G282" s="46"/>
      <c r="H282" s="46"/>
      <c r="I282" s="46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  <c r="AA282" s="46"/>
      <c r="AB282" s="46"/>
    </row>
    <row r="283" spans="1:28" hidden="1">
      <c r="A283" s="46"/>
      <c r="B283" s="46"/>
      <c r="C283" s="46"/>
      <c r="D283" s="46"/>
      <c r="E283" s="46"/>
      <c r="F283" s="46"/>
      <c r="G283" s="46"/>
      <c r="H283" s="46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  <c r="AA283" s="46"/>
      <c r="AB283" s="46"/>
    </row>
    <row r="284" spans="1:28" hidden="1">
      <c r="A284" s="46"/>
      <c r="B284" s="46"/>
      <c r="C284" s="46"/>
      <c r="D284" s="46"/>
      <c r="E284" s="46"/>
      <c r="F284" s="46"/>
      <c r="G284" s="46"/>
      <c r="H284" s="46"/>
      <c r="I284" s="46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  <c r="AA284" s="46"/>
      <c r="AB284" s="46"/>
    </row>
    <row r="285" spans="1:28" hidden="1">
      <c r="A285" s="46"/>
      <c r="B285" s="46"/>
      <c r="C285" s="46"/>
      <c r="D285" s="46"/>
      <c r="E285" s="46"/>
      <c r="F285" s="46"/>
      <c r="G285" s="46"/>
      <c r="H285" s="46"/>
      <c r="I285" s="46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  <c r="AA285" s="46"/>
      <c r="AB285" s="46"/>
    </row>
    <row r="286" spans="1:28" hidden="1">
      <c r="A286" s="46"/>
      <c r="B286" s="46"/>
      <c r="C286" s="46"/>
      <c r="D286" s="46"/>
      <c r="E286" s="46"/>
      <c r="F286" s="46"/>
      <c r="G286" s="46"/>
      <c r="H286" s="46"/>
      <c r="I286" s="46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  <c r="AA286" s="46"/>
      <c r="AB286" s="46"/>
    </row>
    <row r="287" spans="1:28" hidden="1">
      <c r="A287" s="46"/>
      <c r="B287" s="46"/>
      <c r="C287" s="46"/>
      <c r="D287" s="46"/>
      <c r="E287" s="46"/>
      <c r="F287" s="46"/>
      <c r="G287" s="46"/>
      <c r="H287" s="46"/>
      <c r="I287" s="46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  <c r="AA287" s="46"/>
      <c r="AB287" s="46"/>
    </row>
    <row r="288" spans="1:28" hidden="1">
      <c r="A288" s="46"/>
      <c r="B288" s="46"/>
      <c r="C288" s="46"/>
      <c r="D288" s="46"/>
      <c r="E288" s="46"/>
      <c r="F288" s="46"/>
      <c r="G288" s="46"/>
      <c r="H288" s="46"/>
      <c r="I288" s="46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  <c r="AA288" s="46"/>
      <c r="AB288" s="46"/>
    </row>
    <row r="289" spans="1:28" hidden="1">
      <c r="A289" s="46"/>
      <c r="B289" s="46"/>
      <c r="C289" s="46"/>
      <c r="D289" s="46"/>
      <c r="E289" s="46"/>
      <c r="F289" s="46"/>
      <c r="G289" s="46"/>
      <c r="H289" s="46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  <c r="AA289" s="46"/>
      <c r="AB289" s="46"/>
    </row>
    <row r="290" spans="1:28" hidden="1">
      <c r="A290" s="46"/>
      <c r="B290" s="46"/>
      <c r="C290" s="46"/>
      <c r="D290" s="46"/>
      <c r="E290" s="46"/>
      <c r="F290" s="46"/>
      <c r="G290" s="46"/>
      <c r="H290" s="46"/>
      <c r="I290" s="46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  <c r="AA290" s="46"/>
      <c r="AB290" s="46"/>
    </row>
    <row r="291" spans="1:28" hidden="1">
      <c r="A291" s="46"/>
      <c r="B291" s="46"/>
      <c r="C291" s="46"/>
      <c r="D291" s="46"/>
      <c r="E291" s="46"/>
      <c r="F291" s="46"/>
      <c r="G291" s="46"/>
      <c r="H291" s="46"/>
      <c r="I291" s="46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  <c r="AA291" s="46"/>
      <c r="AB291" s="46"/>
    </row>
    <row r="292" spans="1:28" hidden="1">
      <c r="A292" s="46"/>
      <c r="B292" s="46"/>
      <c r="C292" s="46"/>
      <c r="D292" s="46"/>
      <c r="E292" s="46"/>
      <c r="F292" s="46"/>
      <c r="G292" s="46"/>
      <c r="H292" s="46"/>
      <c r="I292" s="46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  <c r="AA292" s="46"/>
      <c r="AB292" s="46"/>
    </row>
    <row r="293" spans="1:28" hidden="1">
      <c r="A293" s="46"/>
      <c r="B293" s="46"/>
      <c r="C293" s="46"/>
      <c r="D293" s="46"/>
      <c r="E293" s="46"/>
      <c r="F293" s="46"/>
      <c r="G293" s="46"/>
      <c r="H293" s="46"/>
      <c r="I293" s="46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  <c r="AA293" s="46"/>
      <c r="AB293" s="46"/>
    </row>
    <row r="294" spans="1:28" hidden="1">
      <c r="A294" s="46"/>
      <c r="B294" s="46"/>
      <c r="C294" s="46"/>
      <c r="D294" s="46"/>
      <c r="E294" s="46"/>
      <c r="F294" s="46"/>
      <c r="G294" s="46"/>
      <c r="H294" s="46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  <c r="AA294" s="46"/>
      <c r="AB294" s="46"/>
    </row>
    <row r="295" spans="1:28" hidden="1">
      <c r="A295" s="46"/>
      <c r="B295" s="46"/>
      <c r="C295" s="46"/>
      <c r="D295" s="46"/>
      <c r="E295" s="46"/>
      <c r="F295" s="46"/>
      <c r="G295" s="46"/>
      <c r="H295" s="46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  <c r="AA295" s="46"/>
      <c r="AB295" s="46"/>
    </row>
    <row r="296" spans="1:28" hidden="1">
      <c r="A296" s="46"/>
      <c r="B296" s="46"/>
      <c r="C296" s="46"/>
      <c r="D296" s="46"/>
      <c r="E296" s="46"/>
      <c r="F296" s="46"/>
      <c r="G296" s="46"/>
      <c r="H296" s="46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  <c r="AA296" s="46"/>
      <c r="AB296" s="46"/>
    </row>
    <row r="297" spans="1:28" hidden="1">
      <c r="A297" s="46"/>
      <c r="B297" s="46"/>
      <c r="C297" s="46"/>
      <c r="D297" s="46"/>
      <c r="E297" s="46"/>
      <c r="F297" s="46"/>
      <c r="G297" s="46"/>
      <c r="H297" s="46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  <c r="AA297" s="46"/>
      <c r="AB297" s="46"/>
    </row>
    <row r="298" spans="1:28" hidden="1">
      <c r="A298" s="46"/>
      <c r="B298" s="46"/>
      <c r="C298" s="46"/>
      <c r="D298" s="46"/>
      <c r="E298" s="46"/>
      <c r="F298" s="46"/>
      <c r="G298" s="46"/>
      <c r="H298" s="46"/>
      <c r="I298" s="46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  <c r="AA298" s="46"/>
      <c r="AB298" s="46"/>
    </row>
    <row r="299" spans="1:28" hidden="1">
      <c r="A299" s="46"/>
      <c r="B299" s="46"/>
      <c r="C299" s="46"/>
      <c r="D299" s="46"/>
      <c r="E299" s="46"/>
      <c r="F299" s="46"/>
      <c r="G299" s="46"/>
      <c r="H299" s="46"/>
      <c r="I299" s="46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  <c r="AA299" s="46"/>
      <c r="AB299" s="46"/>
    </row>
    <row r="300" spans="1:28" hidden="1">
      <c r="A300" s="46"/>
      <c r="B300" s="46"/>
      <c r="C300" s="46"/>
      <c r="D300" s="46"/>
      <c r="E300" s="46"/>
      <c r="F300" s="46"/>
      <c r="G300" s="46"/>
      <c r="H300" s="46"/>
      <c r="I300" s="46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  <c r="AA300" s="46"/>
      <c r="AB300" s="46"/>
    </row>
    <row r="301" spans="1:28" hidden="1">
      <c r="A301" s="46"/>
      <c r="B301" s="46"/>
      <c r="C301" s="46"/>
      <c r="D301" s="46"/>
      <c r="E301" s="46"/>
      <c r="F301" s="46"/>
      <c r="G301" s="46"/>
      <c r="H301" s="46"/>
      <c r="I301" s="46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  <c r="AA301" s="46"/>
      <c r="AB301" s="46"/>
    </row>
    <row r="302" spans="1:28" hidden="1">
      <c r="A302" s="46"/>
      <c r="B302" s="46"/>
      <c r="C302" s="46"/>
      <c r="D302" s="46"/>
      <c r="E302" s="46"/>
      <c r="F302" s="46"/>
      <c r="G302" s="46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  <c r="AA302" s="46"/>
      <c r="AB302" s="46"/>
    </row>
    <row r="303" spans="1:28" hidden="1">
      <c r="A303" s="46"/>
      <c r="B303" s="46"/>
      <c r="C303" s="46"/>
      <c r="D303" s="46"/>
      <c r="E303" s="46"/>
      <c r="F303" s="46"/>
      <c r="G303" s="46"/>
      <c r="H303" s="46"/>
      <c r="I303" s="46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  <c r="AA303" s="46"/>
      <c r="AB303" s="46"/>
    </row>
    <row r="304" spans="1:28" hidden="1">
      <c r="A304" s="46"/>
      <c r="B304" s="46"/>
      <c r="C304" s="46"/>
      <c r="D304" s="46"/>
      <c r="E304" s="46"/>
      <c r="F304" s="46"/>
      <c r="G304" s="46"/>
      <c r="H304" s="46"/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  <c r="AA304" s="46"/>
      <c r="AB304" s="46"/>
    </row>
    <row r="305" spans="1:28" hidden="1">
      <c r="A305" s="46"/>
      <c r="B305" s="46"/>
      <c r="C305" s="46"/>
      <c r="D305" s="46"/>
      <c r="E305" s="46"/>
      <c r="F305" s="46"/>
      <c r="G305" s="46"/>
      <c r="H305" s="46"/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  <c r="AA305" s="46"/>
      <c r="AB305" s="46"/>
    </row>
    <row r="306" spans="1:28" hidden="1">
      <c r="A306" s="46"/>
      <c r="B306" s="46"/>
      <c r="C306" s="46"/>
      <c r="D306" s="46"/>
      <c r="E306" s="46"/>
      <c r="F306" s="46"/>
      <c r="G306" s="46"/>
      <c r="H306" s="46"/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  <c r="AA306" s="46"/>
      <c r="AB306" s="46"/>
    </row>
    <row r="307" spans="1:28" hidden="1">
      <c r="A307" s="46"/>
      <c r="B307" s="46"/>
      <c r="C307" s="46"/>
      <c r="D307" s="46"/>
      <c r="E307" s="46"/>
      <c r="F307" s="46"/>
      <c r="G307" s="46"/>
      <c r="H307" s="46"/>
      <c r="I307" s="46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  <c r="AA307" s="46"/>
      <c r="AB307" s="46"/>
    </row>
    <row r="308" spans="1:28" hidden="1">
      <c r="A308" s="46"/>
      <c r="B308" s="46"/>
      <c r="C308" s="46"/>
      <c r="D308" s="46"/>
      <c r="E308" s="46"/>
      <c r="F308" s="46"/>
      <c r="G308" s="46"/>
      <c r="H308" s="46"/>
      <c r="I308" s="46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  <c r="AA308" s="46"/>
      <c r="AB308" s="46"/>
    </row>
    <row r="309" spans="1:28" hidden="1">
      <c r="A309" s="46"/>
      <c r="B309" s="46"/>
      <c r="C309" s="46"/>
      <c r="D309" s="46"/>
      <c r="E309" s="46"/>
      <c r="F309" s="46"/>
      <c r="G309" s="46"/>
      <c r="H309" s="46"/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  <c r="AA309" s="46"/>
      <c r="AB309" s="46"/>
    </row>
    <row r="310" spans="1:28" hidden="1">
      <c r="A310" s="46"/>
      <c r="B310" s="46"/>
      <c r="C310" s="46"/>
      <c r="D310" s="46"/>
      <c r="E310" s="46"/>
      <c r="F310" s="46"/>
      <c r="G310" s="46"/>
      <c r="H310" s="46"/>
      <c r="I310" s="46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  <c r="AA310" s="46"/>
      <c r="AB310" s="46"/>
    </row>
    <row r="311" spans="1:28" hidden="1">
      <c r="A311" s="46"/>
      <c r="B311" s="46"/>
      <c r="C311" s="46"/>
      <c r="D311" s="46"/>
      <c r="E311" s="46"/>
      <c r="F311" s="46"/>
      <c r="G311" s="46"/>
      <c r="H311" s="46"/>
      <c r="I311" s="46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  <c r="AA311" s="46"/>
      <c r="AB311" s="46"/>
    </row>
    <row r="312" spans="1:28" hidden="1">
      <c r="A312" s="46"/>
      <c r="B312" s="46"/>
      <c r="C312" s="46"/>
      <c r="D312" s="46"/>
      <c r="E312" s="46"/>
      <c r="F312" s="46"/>
      <c r="G312" s="46"/>
      <c r="H312" s="46"/>
      <c r="I312" s="46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  <c r="AA312" s="46"/>
      <c r="AB312" s="46"/>
    </row>
    <row r="313" spans="1:28" hidden="1">
      <c r="A313" s="46"/>
      <c r="B313" s="46"/>
      <c r="C313" s="46"/>
      <c r="D313" s="46"/>
      <c r="E313" s="46"/>
      <c r="F313" s="46"/>
      <c r="G313" s="46"/>
      <c r="H313" s="46"/>
      <c r="I313" s="46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  <c r="AA313" s="46"/>
      <c r="AB313" s="46"/>
    </row>
    <row r="314" spans="1:28" hidden="1">
      <c r="A314" s="46"/>
      <c r="B314" s="46"/>
      <c r="C314" s="46"/>
      <c r="D314" s="46"/>
      <c r="E314" s="46"/>
      <c r="F314" s="46"/>
      <c r="G314" s="46"/>
      <c r="H314" s="46"/>
      <c r="I314" s="46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  <c r="AA314" s="46"/>
      <c r="AB314" s="46"/>
    </row>
    <row r="315" spans="1:28" hidden="1">
      <c r="A315" s="46"/>
      <c r="B315" s="46"/>
      <c r="C315" s="46"/>
      <c r="D315" s="46"/>
      <c r="E315" s="46"/>
      <c r="F315" s="46"/>
      <c r="G315" s="46"/>
      <c r="H315" s="46"/>
      <c r="I315" s="46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  <c r="AA315" s="46"/>
      <c r="AB315" s="46"/>
    </row>
    <row r="316" spans="1:28" hidden="1">
      <c r="A316" s="46"/>
      <c r="B316" s="46"/>
      <c r="C316" s="46"/>
      <c r="D316" s="46"/>
      <c r="E316" s="46"/>
      <c r="F316" s="46"/>
      <c r="G316" s="46"/>
      <c r="H316" s="46"/>
      <c r="I316" s="46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  <c r="AA316" s="46"/>
      <c r="AB316" s="46"/>
    </row>
    <row r="317" spans="1:28" hidden="1">
      <c r="A317" s="46"/>
      <c r="B317" s="46"/>
      <c r="C317" s="46"/>
      <c r="D317" s="46"/>
      <c r="E317" s="46"/>
      <c r="F317" s="46"/>
      <c r="G317" s="46"/>
      <c r="H317" s="46"/>
      <c r="I317" s="46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  <c r="AA317" s="46"/>
      <c r="AB317" s="46"/>
    </row>
    <row r="318" spans="1:28" hidden="1">
      <c r="A318" s="46"/>
      <c r="B318" s="46"/>
      <c r="C318" s="46"/>
      <c r="D318" s="46"/>
      <c r="E318" s="46"/>
      <c r="F318" s="46"/>
      <c r="G318" s="46"/>
      <c r="H318" s="46"/>
      <c r="I318" s="46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  <c r="AA318" s="46"/>
      <c r="AB318" s="46"/>
    </row>
    <row r="319" spans="1:28" hidden="1">
      <c r="A319" s="46"/>
      <c r="B319" s="46"/>
      <c r="C319" s="46"/>
      <c r="D319" s="46"/>
      <c r="E319" s="46"/>
      <c r="F319" s="46"/>
      <c r="G319" s="46"/>
      <c r="H319" s="46"/>
      <c r="I319" s="46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  <c r="AA319" s="46"/>
      <c r="AB319" s="46"/>
    </row>
    <row r="320" spans="1:28" hidden="1">
      <c r="A320" s="46"/>
      <c r="B320" s="46"/>
      <c r="C320" s="46"/>
      <c r="D320" s="46"/>
      <c r="E320" s="46"/>
      <c r="F320" s="46"/>
      <c r="G320" s="46"/>
      <c r="H320" s="46"/>
      <c r="I320" s="46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  <c r="AA320" s="46"/>
      <c r="AB320" s="46"/>
    </row>
    <row r="321" spans="1:28" hidden="1">
      <c r="A321" s="46"/>
      <c r="B321" s="46"/>
      <c r="C321" s="46"/>
      <c r="D321" s="46"/>
      <c r="E321" s="46"/>
      <c r="F321" s="46"/>
      <c r="G321" s="46"/>
      <c r="H321" s="46"/>
      <c r="I321" s="46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  <c r="AA321" s="46"/>
      <c r="AB321" s="46"/>
    </row>
    <row r="322" spans="1:28" hidden="1">
      <c r="A322" s="46"/>
      <c r="B322" s="46"/>
      <c r="C322" s="46"/>
      <c r="D322" s="46"/>
      <c r="E322" s="46"/>
      <c r="F322" s="46"/>
      <c r="G322" s="46"/>
      <c r="H322" s="46"/>
      <c r="I322" s="46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  <c r="AA322" s="46"/>
      <c r="AB322" s="46"/>
    </row>
    <row r="323" spans="1:28" hidden="1">
      <c r="A323" s="46"/>
      <c r="B323" s="46"/>
      <c r="C323" s="46"/>
      <c r="D323" s="46"/>
      <c r="E323" s="46"/>
      <c r="F323" s="46"/>
      <c r="G323" s="46"/>
      <c r="H323" s="46"/>
      <c r="I323" s="46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  <c r="AA323" s="46"/>
      <c r="AB323" s="46"/>
    </row>
    <row r="324" spans="1:28" hidden="1">
      <c r="A324" s="46"/>
      <c r="B324" s="46"/>
      <c r="C324" s="46"/>
      <c r="D324" s="46"/>
      <c r="E324" s="46"/>
      <c r="F324" s="46"/>
      <c r="G324" s="46"/>
      <c r="H324" s="46"/>
      <c r="I324" s="46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  <c r="AA324" s="46"/>
      <c r="AB324" s="46"/>
    </row>
    <row r="325" spans="1:28" hidden="1">
      <c r="A325" s="46"/>
      <c r="B325" s="46"/>
      <c r="C325" s="46"/>
      <c r="D325" s="46"/>
      <c r="E325" s="46"/>
      <c r="F325" s="46"/>
      <c r="G325" s="46"/>
      <c r="H325" s="46"/>
      <c r="I325" s="46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  <c r="AA325" s="46"/>
      <c r="AB325" s="46"/>
    </row>
    <row r="326" spans="1:28" hidden="1">
      <c r="A326" s="46"/>
      <c r="B326" s="46"/>
      <c r="C326" s="46"/>
      <c r="D326" s="46"/>
      <c r="E326" s="46"/>
      <c r="F326" s="46"/>
      <c r="G326" s="46"/>
      <c r="H326" s="46"/>
      <c r="I326" s="46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  <c r="AA326" s="46"/>
      <c r="AB326" s="46"/>
    </row>
    <row r="327" spans="1:28" hidden="1">
      <c r="A327" s="46"/>
      <c r="B327" s="46"/>
      <c r="C327" s="46"/>
      <c r="D327" s="46"/>
      <c r="E327" s="46"/>
      <c r="F327" s="46"/>
      <c r="G327" s="46"/>
      <c r="H327" s="46"/>
      <c r="I327" s="46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  <c r="AA327" s="46"/>
      <c r="AB327" s="46"/>
    </row>
    <row r="328" spans="1:28" hidden="1">
      <c r="A328" s="46"/>
      <c r="B328" s="46"/>
      <c r="C328" s="46"/>
      <c r="D328" s="46"/>
      <c r="E328" s="46"/>
      <c r="F328" s="46"/>
      <c r="G328" s="46"/>
      <c r="H328" s="46"/>
      <c r="I328" s="46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  <c r="AA328" s="46"/>
      <c r="AB328" s="46"/>
    </row>
    <row r="329" spans="1:28" hidden="1">
      <c r="A329" s="46"/>
      <c r="B329" s="46"/>
      <c r="C329" s="46"/>
      <c r="D329" s="46"/>
      <c r="E329" s="46"/>
      <c r="F329" s="46"/>
      <c r="G329" s="46"/>
      <c r="H329" s="46"/>
      <c r="I329" s="46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  <c r="AA329" s="46"/>
      <c r="AB329" s="46"/>
    </row>
    <row r="330" spans="1:28" hidden="1">
      <c r="A330" s="46"/>
      <c r="B330" s="46"/>
      <c r="C330" s="46"/>
      <c r="D330" s="46"/>
      <c r="E330" s="46"/>
      <c r="F330" s="46"/>
      <c r="G330" s="46"/>
      <c r="H330" s="46"/>
      <c r="I330" s="46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  <c r="AA330" s="46"/>
      <c r="AB330" s="46"/>
    </row>
    <row r="331" spans="1:28" hidden="1">
      <c r="A331" s="46"/>
      <c r="B331" s="46"/>
      <c r="C331" s="46"/>
      <c r="D331" s="46"/>
      <c r="E331" s="46"/>
      <c r="F331" s="46"/>
      <c r="G331" s="46"/>
      <c r="H331" s="46"/>
      <c r="I331" s="46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  <c r="AA331" s="46"/>
      <c r="AB331" s="46"/>
    </row>
    <row r="332" spans="1:28" hidden="1">
      <c r="A332" s="46"/>
      <c r="B332" s="46"/>
      <c r="C332" s="46"/>
      <c r="D332" s="46"/>
      <c r="E332" s="46"/>
      <c r="F332" s="46"/>
      <c r="G332" s="46"/>
      <c r="H332" s="46"/>
      <c r="I332" s="46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  <c r="AA332" s="46"/>
      <c r="AB332" s="46"/>
    </row>
    <row r="333" spans="1:28" hidden="1">
      <c r="A333" s="46"/>
      <c r="B333" s="46"/>
      <c r="C333" s="46"/>
      <c r="D333" s="46"/>
      <c r="E333" s="46"/>
      <c r="F333" s="46"/>
      <c r="G333" s="46"/>
      <c r="H333" s="46"/>
      <c r="I333" s="46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  <c r="AA333" s="46"/>
      <c r="AB333" s="46"/>
    </row>
    <row r="334" spans="1:28" hidden="1">
      <c r="A334" s="46"/>
      <c r="B334" s="46"/>
      <c r="C334" s="46"/>
      <c r="D334" s="46"/>
      <c r="E334" s="46"/>
      <c r="F334" s="46"/>
      <c r="G334" s="46"/>
      <c r="H334" s="46"/>
      <c r="I334" s="46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  <c r="AA334" s="46"/>
      <c r="AB334" s="46"/>
    </row>
    <row r="335" spans="1:28" hidden="1">
      <c r="A335" s="46"/>
      <c r="B335" s="46"/>
      <c r="C335" s="46"/>
      <c r="D335" s="46"/>
      <c r="E335" s="46"/>
      <c r="F335" s="46"/>
      <c r="G335" s="46"/>
      <c r="H335" s="46"/>
      <c r="I335" s="46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  <c r="AA335" s="46"/>
      <c r="AB335" s="46"/>
    </row>
    <row r="336" spans="1:28" hidden="1">
      <c r="A336" s="46"/>
      <c r="B336" s="46"/>
      <c r="C336" s="46"/>
      <c r="D336" s="46"/>
      <c r="E336" s="46"/>
      <c r="F336" s="46"/>
      <c r="G336" s="46"/>
      <c r="H336" s="46"/>
      <c r="I336" s="46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  <c r="AA336" s="46"/>
      <c r="AB336" s="46"/>
    </row>
    <row r="337" spans="1:28" hidden="1">
      <c r="A337" s="46"/>
      <c r="B337" s="46"/>
      <c r="C337" s="46"/>
      <c r="D337" s="46"/>
      <c r="E337" s="46"/>
      <c r="F337" s="46"/>
      <c r="G337" s="46"/>
      <c r="H337" s="46"/>
      <c r="I337" s="46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  <c r="AA337" s="46"/>
      <c r="AB337" s="46"/>
    </row>
    <row r="338" spans="1:28" hidden="1">
      <c r="A338" s="46"/>
      <c r="B338" s="46"/>
      <c r="C338" s="46"/>
      <c r="D338" s="46"/>
      <c r="E338" s="46"/>
      <c r="F338" s="46"/>
      <c r="G338" s="46"/>
      <c r="H338" s="46"/>
      <c r="I338" s="46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  <c r="AA338" s="46"/>
      <c r="AB338" s="46"/>
    </row>
    <row r="339" spans="1:28" hidden="1">
      <c r="A339" s="46"/>
      <c r="B339" s="46"/>
      <c r="C339" s="46"/>
      <c r="D339" s="46"/>
      <c r="E339" s="46"/>
      <c r="F339" s="46"/>
      <c r="G339" s="46"/>
      <c r="H339" s="46"/>
      <c r="I339" s="46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  <c r="AA339" s="46"/>
      <c r="AB339" s="46"/>
    </row>
    <row r="340" spans="1:28" hidden="1">
      <c r="A340" s="46"/>
      <c r="B340" s="46"/>
      <c r="C340" s="46"/>
      <c r="D340" s="46"/>
      <c r="E340" s="46"/>
      <c r="F340" s="46"/>
      <c r="G340" s="46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  <c r="AA340" s="46"/>
      <c r="AB340" s="46"/>
    </row>
    <row r="341" spans="1:28" hidden="1">
      <c r="A341" s="46"/>
      <c r="B341" s="46"/>
      <c r="C341" s="46"/>
      <c r="D341" s="46"/>
      <c r="E341" s="46"/>
      <c r="F341" s="46"/>
      <c r="G341" s="46"/>
      <c r="H341" s="46"/>
      <c r="I341" s="46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  <c r="AA341" s="46"/>
      <c r="AB341" s="46"/>
    </row>
    <row r="342" spans="1:28" hidden="1">
      <c r="A342" s="46"/>
      <c r="B342" s="46"/>
      <c r="C342" s="46"/>
      <c r="D342" s="46"/>
      <c r="E342" s="46"/>
      <c r="F342" s="46"/>
      <c r="G342" s="46"/>
      <c r="H342" s="46"/>
      <c r="I342" s="46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  <c r="AA342" s="46"/>
      <c r="AB342" s="46"/>
    </row>
    <row r="343" spans="1:28" hidden="1">
      <c r="A343" s="46"/>
      <c r="B343" s="46"/>
      <c r="C343" s="46"/>
      <c r="D343" s="46"/>
      <c r="E343" s="46"/>
      <c r="F343" s="46"/>
      <c r="G343" s="46"/>
      <c r="H343" s="46"/>
      <c r="I343" s="46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  <c r="AA343" s="46"/>
      <c r="AB343" s="46"/>
    </row>
    <row r="344" spans="1:28" hidden="1">
      <c r="A344" s="46"/>
      <c r="B344" s="46"/>
      <c r="C344" s="46"/>
      <c r="D344" s="46"/>
      <c r="E344" s="46"/>
      <c r="F344" s="46"/>
      <c r="G344" s="46"/>
      <c r="H344" s="46"/>
      <c r="I344" s="46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  <c r="AA344" s="46"/>
      <c r="AB344" s="46"/>
    </row>
    <row r="345" spans="1:28" hidden="1">
      <c r="A345" s="46"/>
      <c r="B345" s="46"/>
      <c r="C345" s="46"/>
      <c r="D345" s="46"/>
      <c r="E345" s="46"/>
      <c r="F345" s="46"/>
      <c r="G345" s="46"/>
      <c r="H345" s="46"/>
      <c r="I345" s="46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  <c r="AA345" s="46"/>
      <c r="AB345" s="46"/>
    </row>
    <row r="346" spans="1:28" hidden="1">
      <c r="A346" s="46"/>
      <c r="B346" s="46"/>
      <c r="C346" s="46"/>
      <c r="D346" s="46"/>
      <c r="E346" s="46"/>
      <c r="F346" s="46"/>
      <c r="G346" s="46"/>
      <c r="H346" s="46"/>
      <c r="I346" s="46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  <c r="AA346" s="46"/>
      <c r="AB346" s="46"/>
    </row>
    <row r="347" spans="1:28" hidden="1">
      <c r="A347" s="46"/>
      <c r="B347" s="46"/>
      <c r="C347" s="46"/>
      <c r="D347" s="46"/>
      <c r="E347" s="46"/>
      <c r="F347" s="46"/>
      <c r="G347" s="46"/>
      <c r="H347" s="46"/>
      <c r="I347" s="46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  <c r="AA347" s="46"/>
      <c r="AB347" s="46"/>
    </row>
    <row r="348" spans="1:28" hidden="1">
      <c r="A348" s="46"/>
      <c r="B348" s="46"/>
      <c r="C348" s="46"/>
      <c r="D348" s="46"/>
      <c r="E348" s="46"/>
      <c r="F348" s="46"/>
      <c r="G348" s="46"/>
      <c r="H348" s="46"/>
      <c r="I348" s="46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  <c r="AA348" s="46"/>
      <c r="AB348" s="46"/>
    </row>
    <row r="349" spans="1:28" hidden="1">
      <c r="A349" s="46"/>
      <c r="B349" s="46"/>
      <c r="C349" s="46"/>
      <c r="D349" s="46"/>
      <c r="E349" s="46"/>
      <c r="F349" s="46"/>
      <c r="G349" s="46"/>
      <c r="H349" s="46"/>
      <c r="I349" s="46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  <c r="AA349" s="46"/>
      <c r="AB349" s="46"/>
    </row>
    <row r="350" spans="1:28" hidden="1">
      <c r="A350" s="46"/>
      <c r="B350" s="46"/>
      <c r="C350" s="46"/>
      <c r="D350" s="46"/>
      <c r="E350" s="46"/>
      <c r="F350" s="46"/>
      <c r="G350" s="46"/>
      <c r="H350" s="46"/>
      <c r="I350" s="46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  <c r="AA350" s="46"/>
      <c r="AB350" s="46"/>
    </row>
    <row r="351" spans="1:28" hidden="1">
      <c r="A351" s="46"/>
      <c r="B351" s="46"/>
      <c r="C351" s="46"/>
      <c r="D351" s="46"/>
      <c r="E351" s="46"/>
      <c r="F351" s="46"/>
      <c r="G351" s="46"/>
      <c r="H351" s="46"/>
      <c r="I351" s="46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  <c r="AA351" s="46"/>
      <c r="AB351" s="46"/>
    </row>
    <row r="352" spans="1:28" hidden="1">
      <c r="A352" s="46"/>
      <c r="B352" s="46"/>
      <c r="C352" s="46"/>
      <c r="D352" s="46"/>
      <c r="E352" s="46"/>
      <c r="F352" s="46"/>
      <c r="G352" s="46"/>
      <c r="H352" s="46"/>
      <c r="I352" s="46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  <c r="AA352" s="46"/>
      <c r="AB352" s="46"/>
    </row>
    <row r="353" spans="1:28" hidden="1">
      <c r="A353" s="46"/>
      <c r="B353" s="46"/>
      <c r="C353" s="46"/>
      <c r="D353" s="46"/>
      <c r="E353" s="46"/>
      <c r="F353" s="46"/>
      <c r="G353" s="46"/>
      <c r="H353" s="46"/>
      <c r="I353" s="46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  <c r="AA353" s="46"/>
      <c r="AB353" s="46"/>
    </row>
    <row r="354" spans="1:28" hidden="1">
      <c r="A354" s="46"/>
      <c r="B354" s="46"/>
      <c r="C354" s="46"/>
      <c r="D354" s="46"/>
      <c r="E354" s="46"/>
      <c r="F354" s="46"/>
      <c r="G354" s="46"/>
      <c r="H354" s="46"/>
      <c r="I354" s="46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  <c r="AA354" s="46"/>
      <c r="AB354" s="46"/>
    </row>
    <row r="355" spans="1:28" hidden="1">
      <c r="A355" s="46"/>
      <c r="B355" s="46"/>
      <c r="C355" s="46"/>
      <c r="D355" s="46"/>
      <c r="E355" s="46"/>
      <c r="F355" s="46"/>
      <c r="G355" s="46"/>
      <c r="H355" s="46"/>
      <c r="I355" s="46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  <c r="AA355" s="46"/>
      <c r="AB355" s="46"/>
    </row>
    <row r="356" spans="1:28" hidden="1">
      <c r="A356" s="46"/>
      <c r="B356" s="46"/>
      <c r="C356" s="46"/>
      <c r="D356" s="46"/>
      <c r="E356" s="46"/>
      <c r="F356" s="46"/>
      <c r="G356" s="46"/>
      <c r="H356" s="46"/>
      <c r="I356" s="46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  <c r="AA356" s="46"/>
      <c r="AB356" s="46"/>
    </row>
    <row r="357" spans="1:28" hidden="1">
      <c r="A357" s="46"/>
      <c r="B357" s="46"/>
      <c r="C357" s="46"/>
      <c r="D357" s="46"/>
      <c r="E357" s="46"/>
      <c r="F357" s="46"/>
      <c r="G357" s="46"/>
      <c r="H357" s="46"/>
      <c r="I357" s="46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  <c r="AA357" s="46"/>
      <c r="AB357" s="46"/>
    </row>
    <row r="358" spans="1:28" hidden="1">
      <c r="A358" s="46"/>
      <c r="B358" s="46"/>
      <c r="C358" s="46"/>
      <c r="D358" s="46"/>
      <c r="E358" s="46"/>
      <c r="F358" s="46"/>
      <c r="G358" s="46"/>
      <c r="H358" s="46"/>
      <c r="I358" s="46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  <c r="AA358" s="46"/>
      <c r="AB358" s="46"/>
    </row>
    <row r="359" spans="1:28" hidden="1">
      <c r="A359" s="46"/>
      <c r="B359" s="46"/>
      <c r="C359" s="46"/>
      <c r="D359" s="46"/>
      <c r="E359" s="46"/>
      <c r="F359" s="46"/>
      <c r="G359" s="46"/>
      <c r="H359" s="46"/>
      <c r="I359" s="46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  <c r="AA359" s="46"/>
      <c r="AB359" s="46"/>
    </row>
    <row r="360" spans="1:28" hidden="1">
      <c r="A360" s="46"/>
      <c r="B360" s="46"/>
      <c r="C360" s="46"/>
      <c r="D360" s="46"/>
      <c r="E360" s="46"/>
      <c r="F360" s="46"/>
      <c r="G360" s="46"/>
      <c r="H360" s="46"/>
      <c r="I360" s="46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  <c r="AA360" s="46"/>
      <c r="AB360" s="46"/>
    </row>
    <row r="361" spans="1:28" hidden="1">
      <c r="A361" s="46"/>
      <c r="B361" s="46"/>
      <c r="C361" s="46"/>
      <c r="D361" s="46"/>
      <c r="E361" s="46"/>
      <c r="F361" s="46"/>
      <c r="G361" s="46"/>
      <c r="H361" s="46"/>
      <c r="I361" s="46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  <c r="AA361" s="46"/>
      <c r="AB361" s="46"/>
    </row>
    <row r="362" spans="1:28" hidden="1">
      <c r="A362" s="46"/>
      <c r="B362" s="46"/>
      <c r="C362" s="46"/>
      <c r="D362" s="46"/>
      <c r="E362" s="46"/>
      <c r="F362" s="46"/>
      <c r="G362" s="46"/>
      <c r="H362" s="46"/>
      <c r="I362" s="46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  <c r="AA362" s="46"/>
      <c r="AB362" s="46"/>
    </row>
    <row r="363" spans="1:28" hidden="1">
      <c r="A363" s="46"/>
      <c r="B363" s="46"/>
      <c r="C363" s="46"/>
      <c r="D363" s="46"/>
      <c r="E363" s="46"/>
      <c r="F363" s="46"/>
      <c r="G363" s="46"/>
      <c r="H363" s="46"/>
      <c r="I363" s="46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  <c r="AA363" s="46"/>
      <c r="AB363" s="46"/>
    </row>
    <row r="364" spans="1:28" hidden="1">
      <c r="A364" s="46"/>
      <c r="B364" s="46"/>
      <c r="C364" s="46"/>
      <c r="D364" s="46"/>
      <c r="E364" s="46"/>
      <c r="F364" s="46"/>
      <c r="G364" s="46"/>
      <c r="H364" s="46"/>
      <c r="I364" s="46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  <c r="AA364" s="46"/>
      <c r="AB364" s="46"/>
    </row>
    <row r="365" spans="1:28" hidden="1">
      <c r="A365" s="46"/>
      <c r="B365" s="46"/>
      <c r="C365" s="46"/>
      <c r="D365" s="46"/>
      <c r="E365" s="46"/>
      <c r="F365" s="46"/>
      <c r="G365" s="46"/>
      <c r="H365" s="46"/>
      <c r="I365" s="46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  <c r="AA365" s="46"/>
      <c r="AB365" s="46"/>
    </row>
    <row r="366" spans="1:28" hidden="1">
      <c r="A366" s="46"/>
      <c r="B366" s="46"/>
      <c r="C366" s="46"/>
      <c r="D366" s="46"/>
      <c r="E366" s="46"/>
      <c r="F366" s="46"/>
      <c r="G366" s="46"/>
      <c r="H366" s="46"/>
      <c r="I366" s="46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  <c r="AA366" s="46"/>
      <c r="AB366" s="46"/>
    </row>
    <row r="367" spans="1:28" hidden="1">
      <c r="A367" s="46"/>
      <c r="B367" s="46"/>
      <c r="C367" s="46"/>
      <c r="D367" s="46"/>
      <c r="E367" s="46"/>
      <c r="F367" s="46"/>
      <c r="G367" s="46"/>
      <c r="H367" s="46"/>
      <c r="I367" s="46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  <c r="AA367" s="46"/>
      <c r="AB367" s="46"/>
    </row>
    <row r="368" spans="1:28" hidden="1">
      <c r="A368" s="46"/>
      <c r="B368" s="46"/>
      <c r="C368" s="46"/>
      <c r="D368" s="46"/>
      <c r="E368" s="46"/>
      <c r="F368" s="46"/>
      <c r="G368" s="46"/>
      <c r="H368" s="46"/>
      <c r="I368" s="46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  <c r="AA368" s="46"/>
      <c r="AB368" s="46"/>
    </row>
    <row r="369" spans="1:28" hidden="1">
      <c r="A369" s="46"/>
      <c r="B369" s="46"/>
      <c r="C369" s="46"/>
      <c r="D369" s="46"/>
      <c r="E369" s="46"/>
      <c r="F369" s="46"/>
      <c r="G369" s="46"/>
      <c r="H369" s="46"/>
      <c r="I369" s="46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  <c r="AA369" s="46"/>
      <c r="AB369" s="46"/>
    </row>
    <row r="370" spans="1:28" hidden="1">
      <c r="A370" s="46"/>
      <c r="B370" s="46"/>
      <c r="C370" s="46"/>
      <c r="D370" s="46"/>
      <c r="E370" s="46"/>
      <c r="F370" s="46"/>
      <c r="G370" s="46"/>
      <c r="H370" s="46"/>
      <c r="I370" s="46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  <c r="AA370" s="46"/>
      <c r="AB370" s="46"/>
    </row>
    <row r="371" spans="1:28" hidden="1">
      <c r="A371" s="46"/>
      <c r="B371" s="46"/>
      <c r="C371" s="46"/>
      <c r="D371" s="46"/>
      <c r="E371" s="46"/>
      <c r="F371" s="46"/>
      <c r="G371" s="46"/>
      <c r="H371" s="46"/>
      <c r="I371" s="46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  <c r="AA371" s="46"/>
      <c r="AB371" s="46"/>
    </row>
    <row r="372" spans="1:28" hidden="1">
      <c r="A372" s="46"/>
      <c r="B372" s="46"/>
      <c r="C372" s="46"/>
      <c r="D372" s="46"/>
      <c r="E372" s="46"/>
      <c r="F372" s="46"/>
      <c r="G372" s="46"/>
      <c r="H372" s="46"/>
      <c r="I372" s="46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  <c r="AA372" s="46"/>
      <c r="AB372" s="46"/>
    </row>
    <row r="373" spans="1:28" hidden="1">
      <c r="A373" s="46"/>
      <c r="B373" s="46"/>
      <c r="C373" s="46"/>
      <c r="D373" s="46"/>
      <c r="E373" s="46"/>
      <c r="F373" s="46"/>
      <c r="G373" s="46"/>
      <c r="H373" s="46"/>
      <c r="I373" s="46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  <c r="AA373" s="46"/>
      <c r="AB373" s="46"/>
    </row>
    <row r="374" spans="1:28" hidden="1">
      <c r="A374" s="46"/>
      <c r="B374" s="46"/>
      <c r="C374" s="46"/>
      <c r="D374" s="46"/>
      <c r="E374" s="46"/>
      <c r="F374" s="46"/>
      <c r="G374" s="46"/>
      <c r="H374" s="46"/>
      <c r="I374" s="46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  <c r="AA374" s="46"/>
      <c r="AB374" s="46"/>
    </row>
    <row r="375" spans="1:28" hidden="1">
      <c r="A375" s="46"/>
      <c r="B375" s="46"/>
      <c r="C375" s="46"/>
      <c r="D375" s="46"/>
      <c r="E375" s="46"/>
      <c r="F375" s="46"/>
      <c r="G375" s="46"/>
      <c r="H375" s="46"/>
      <c r="I375" s="46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  <c r="AA375" s="46"/>
      <c r="AB375" s="46"/>
    </row>
    <row r="376" spans="1:28" hidden="1">
      <c r="A376" s="46"/>
      <c r="B376" s="46"/>
      <c r="C376" s="46"/>
      <c r="D376" s="46"/>
      <c r="E376" s="46"/>
      <c r="F376" s="46"/>
      <c r="G376" s="46"/>
      <c r="H376" s="46"/>
      <c r="I376" s="46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  <c r="AA376" s="46"/>
      <c r="AB376" s="46"/>
    </row>
    <row r="377" spans="1:28" hidden="1">
      <c r="A377" s="46"/>
      <c r="B377" s="46"/>
      <c r="C377" s="46"/>
      <c r="D377" s="46"/>
      <c r="E377" s="46"/>
      <c r="F377" s="46"/>
      <c r="G377" s="46"/>
      <c r="H377" s="46"/>
      <c r="I377" s="46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  <c r="AA377" s="46"/>
      <c r="AB377" s="46"/>
    </row>
    <row r="378" spans="1:28" hidden="1">
      <c r="A378" s="46"/>
      <c r="B378" s="46"/>
      <c r="C378" s="46"/>
      <c r="D378" s="46"/>
      <c r="E378" s="46"/>
      <c r="F378" s="46"/>
      <c r="G378" s="46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  <c r="AA378" s="46"/>
      <c r="AB378" s="46"/>
    </row>
    <row r="379" spans="1:28" hidden="1">
      <c r="A379" s="46"/>
      <c r="B379" s="46"/>
      <c r="C379" s="46"/>
      <c r="D379" s="46"/>
      <c r="E379" s="46"/>
      <c r="F379" s="46"/>
      <c r="G379" s="46"/>
      <c r="H379" s="46"/>
      <c r="I379" s="46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  <c r="AA379" s="46"/>
      <c r="AB379" s="46"/>
    </row>
    <row r="380" spans="1:28" hidden="1">
      <c r="A380" s="46"/>
      <c r="B380" s="46"/>
      <c r="C380" s="46"/>
      <c r="D380" s="46"/>
      <c r="E380" s="46"/>
      <c r="F380" s="46"/>
      <c r="G380" s="46"/>
      <c r="H380" s="46"/>
      <c r="I380" s="46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  <c r="AA380" s="46"/>
      <c r="AB380" s="46"/>
    </row>
    <row r="381" spans="1:28" hidden="1">
      <c r="A381" s="46"/>
      <c r="B381" s="46"/>
      <c r="C381" s="46"/>
      <c r="D381" s="46"/>
      <c r="E381" s="46"/>
      <c r="F381" s="46"/>
      <c r="G381" s="46"/>
      <c r="H381" s="46"/>
      <c r="I381" s="46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  <c r="AA381" s="46"/>
      <c r="AB381" s="46"/>
    </row>
    <row r="382" spans="1:28" hidden="1">
      <c r="A382" s="46"/>
      <c r="B382" s="46"/>
      <c r="C382" s="46"/>
      <c r="D382" s="46"/>
      <c r="E382" s="46"/>
      <c r="F382" s="46"/>
      <c r="G382" s="46"/>
      <c r="H382" s="46"/>
      <c r="I382" s="46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  <c r="AA382" s="46"/>
      <c r="AB382" s="46"/>
    </row>
    <row r="383" spans="1:28" hidden="1">
      <c r="A383" s="46"/>
      <c r="B383" s="46"/>
      <c r="C383" s="46"/>
      <c r="D383" s="46"/>
      <c r="E383" s="46"/>
      <c r="F383" s="46"/>
      <c r="G383" s="46"/>
      <c r="H383" s="46"/>
      <c r="I383" s="46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  <c r="AA383" s="46"/>
      <c r="AB383" s="46"/>
    </row>
    <row r="384" spans="1:28" hidden="1">
      <c r="A384" s="46"/>
      <c r="B384" s="46"/>
      <c r="C384" s="46"/>
      <c r="D384" s="46"/>
      <c r="E384" s="46"/>
      <c r="F384" s="46"/>
      <c r="G384" s="46"/>
      <c r="H384" s="46"/>
      <c r="I384" s="46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  <c r="AA384" s="46"/>
      <c r="AB384" s="46"/>
    </row>
    <row r="385" spans="1:28" hidden="1">
      <c r="A385" s="46"/>
      <c r="B385" s="46"/>
      <c r="C385" s="46"/>
      <c r="D385" s="46"/>
      <c r="E385" s="46"/>
      <c r="F385" s="46"/>
      <c r="G385" s="46"/>
      <c r="H385" s="46"/>
      <c r="I385" s="46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  <c r="AA385" s="46"/>
      <c r="AB385" s="46"/>
    </row>
    <row r="386" spans="1:28" hidden="1">
      <c r="A386" s="46"/>
      <c r="B386" s="46"/>
      <c r="C386" s="46"/>
      <c r="D386" s="46"/>
      <c r="E386" s="46"/>
      <c r="F386" s="46"/>
      <c r="G386" s="46"/>
      <c r="H386" s="46"/>
      <c r="I386" s="46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  <c r="AA386" s="46"/>
      <c r="AB386" s="46"/>
    </row>
    <row r="387" spans="1:28" hidden="1">
      <c r="A387" s="46"/>
      <c r="B387" s="46"/>
      <c r="C387" s="46"/>
      <c r="D387" s="46"/>
      <c r="E387" s="46"/>
      <c r="F387" s="46"/>
      <c r="G387" s="46"/>
      <c r="H387" s="46"/>
      <c r="I387" s="46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  <c r="AA387" s="46"/>
      <c r="AB387" s="46"/>
    </row>
    <row r="388" spans="1:28" hidden="1">
      <c r="A388" s="46"/>
      <c r="B388" s="46"/>
      <c r="C388" s="46"/>
      <c r="D388" s="46"/>
      <c r="E388" s="46"/>
      <c r="F388" s="46"/>
      <c r="G388" s="46"/>
      <c r="H388" s="46"/>
      <c r="I388" s="46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  <c r="AA388" s="46"/>
      <c r="AB388" s="46"/>
    </row>
    <row r="389" spans="1:28" hidden="1">
      <c r="A389" s="46"/>
      <c r="B389" s="46"/>
      <c r="C389" s="46"/>
      <c r="D389" s="46"/>
      <c r="E389" s="46"/>
      <c r="F389" s="46"/>
      <c r="G389" s="46"/>
      <c r="H389" s="46"/>
      <c r="I389" s="46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  <c r="AA389" s="46"/>
      <c r="AB389" s="46"/>
    </row>
    <row r="390" spans="1:28" hidden="1">
      <c r="A390" s="46"/>
      <c r="B390" s="46"/>
      <c r="C390" s="46"/>
      <c r="D390" s="46"/>
      <c r="E390" s="46"/>
      <c r="F390" s="46"/>
      <c r="G390" s="46"/>
      <c r="H390" s="46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  <c r="AA390" s="46"/>
      <c r="AB390" s="46"/>
    </row>
    <row r="391" spans="1:28" hidden="1">
      <c r="A391" s="46"/>
      <c r="B391" s="46"/>
      <c r="C391" s="46"/>
      <c r="D391" s="46"/>
      <c r="E391" s="46"/>
      <c r="F391" s="46"/>
      <c r="G391" s="46"/>
      <c r="H391" s="46"/>
      <c r="I391" s="46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  <c r="AA391" s="46"/>
      <c r="AB391" s="46"/>
    </row>
    <row r="392" spans="1:28" hidden="1">
      <c r="A392" s="46"/>
      <c r="B392" s="46"/>
      <c r="C392" s="46"/>
      <c r="D392" s="46"/>
      <c r="E392" s="46"/>
      <c r="F392" s="46"/>
      <c r="G392" s="46"/>
      <c r="H392" s="46"/>
      <c r="I392" s="46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  <c r="AA392" s="46"/>
      <c r="AB392" s="46"/>
    </row>
    <row r="393" spans="1:28" hidden="1">
      <c r="A393" s="46"/>
      <c r="B393" s="46"/>
      <c r="C393" s="46"/>
      <c r="D393" s="46"/>
      <c r="E393" s="46"/>
      <c r="F393" s="46"/>
      <c r="G393" s="46"/>
      <c r="H393" s="46"/>
      <c r="I393" s="46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  <c r="AA393" s="46"/>
      <c r="AB393" s="46"/>
    </row>
    <row r="394" spans="1:28" hidden="1">
      <c r="A394" s="46"/>
      <c r="B394" s="46"/>
      <c r="C394" s="46"/>
      <c r="D394" s="46"/>
      <c r="E394" s="46"/>
      <c r="F394" s="46"/>
      <c r="G394" s="46"/>
      <c r="H394" s="46"/>
      <c r="I394" s="46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  <c r="AA394" s="46"/>
      <c r="AB394" s="46"/>
    </row>
    <row r="395" spans="1:28" hidden="1">
      <c r="A395" s="46"/>
      <c r="B395" s="46"/>
      <c r="C395" s="46"/>
      <c r="D395" s="46"/>
      <c r="E395" s="46"/>
      <c r="F395" s="46"/>
      <c r="G395" s="46"/>
      <c r="H395" s="46"/>
      <c r="I395" s="46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  <c r="AA395" s="46"/>
      <c r="AB395" s="46"/>
    </row>
    <row r="396" spans="1:28" hidden="1">
      <c r="A396" s="46"/>
      <c r="B396" s="46"/>
      <c r="C396" s="46"/>
      <c r="D396" s="46"/>
      <c r="E396" s="46"/>
      <c r="F396" s="46"/>
      <c r="G396" s="46"/>
      <c r="H396" s="46"/>
      <c r="I396" s="46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  <c r="AA396" s="46"/>
      <c r="AB396" s="46"/>
    </row>
    <row r="397" spans="1:28" hidden="1">
      <c r="A397" s="46"/>
      <c r="B397" s="46"/>
      <c r="C397" s="46"/>
      <c r="D397" s="46"/>
      <c r="E397" s="46"/>
      <c r="F397" s="46"/>
      <c r="G397" s="46"/>
      <c r="H397" s="46"/>
      <c r="I397" s="46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  <c r="AA397" s="46"/>
      <c r="AB397" s="46"/>
    </row>
    <row r="398" spans="1:28" hidden="1">
      <c r="A398" s="46"/>
      <c r="B398" s="46"/>
      <c r="C398" s="46"/>
      <c r="D398" s="46"/>
      <c r="E398" s="46"/>
      <c r="F398" s="46"/>
      <c r="G398" s="46"/>
      <c r="H398" s="46"/>
      <c r="I398" s="46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  <c r="AA398" s="46"/>
      <c r="AB398" s="46"/>
    </row>
    <row r="399" spans="1:28" hidden="1">
      <c r="A399" s="46"/>
      <c r="B399" s="46"/>
      <c r="C399" s="46"/>
      <c r="D399" s="46"/>
      <c r="E399" s="46"/>
      <c r="F399" s="46"/>
      <c r="G399" s="46"/>
      <c r="H399" s="46"/>
      <c r="I399" s="46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  <c r="AA399" s="46"/>
      <c r="AB399" s="46"/>
    </row>
    <row r="400" spans="1:28" hidden="1">
      <c r="A400" s="46"/>
      <c r="B400" s="46"/>
      <c r="C400" s="46"/>
      <c r="D400" s="46"/>
      <c r="E400" s="46"/>
      <c r="F400" s="46"/>
      <c r="G400" s="46"/>
      <c r="H400" s="46"/>
      <c r="I400" s="46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  <c r="AA400" s="46"/>
      <c r="AB400" s="46"/>
    </row>
    <row r="401" spans="1:28" hidden="1">
      <c r="A401" s="46"/>
      <c r="B401" s="46"/>
      <c r="C401" s="46"/>
      <c r="D401" s="46"/>
      <c r="E401" s="46"/>
      <c r="F401" s="46"/>
      <c r="G401" s="46"/>
      <c r="H401" s="46"/>
      <c r="I401" s="46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  <c r="AA401" s="46"/>
      <c r="AB401" s="46"/>
    </row>
    <row r="402" spans="1:28" hidden="1">
      <c r="A402" s="46"/>
      <c r="B402" s="46"/>
      <c r="C402" s="46"/>
      <c r="D402" s="46"/>
      <c r="E402" s="46"/>
      <c r="F402" s="46"/>
      <c r="G402" s="46"/>
      <c r="H402" s="46"/>
      <c r="I402" s="46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  <c r="AA402" s="46"/>
      <c r="AB402" s="46"/>
    </row>
    <row r="403" spans="1:28" hidden="1">
      <c r="A403" s="46"/>
      <c r="B403" s="46"/>
      <c r="C403" s="46"/>
      <c r="D403" s="46"/>
      <c r="E403" s="46"/>
      <c r="F403" s="46"/>
      <c r="G403" s="46"/>
      <c r="H403" s="46"/>
      <c r="I403" s="46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  <c r="AA403" s="46"/>
      <c r="AB403" s="46"/>
    </row>
    <row r="404" spans="1:28" hidden="1">
      <c r="A404" s="46"/>
      <c r="B404" s="46"/>
      <c r="C404" s="46"/>
      <c r="D404" s="46"/>
      <c r="E404" s="46"/>
      <c r="F404" s="46"/>
      <c r="G404" s="46"/>
      <c r="H404" s="46"/>
      <c r="I404" s="46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  <c r="AA404" s="46"/>
      <c r="AB404" s="46"/>
    </row>
    <row r="405" spans="1:28" hidden="1">
      <c r="A405" s="46"/>
      <c r="B405" s="46"/>
      <c r="C405" s="46"/>
      <c r="D405" s="46"/>
      <c r="E405" s="46"/>
      <c r="F405" s="46"/>
      <c r="G405" s="46"/>
      <c r="H405" s="46"/>
      <c r="I405" s="46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  <c r="AA405" s="46"/>
      <c r="AB405" s="46"/>
    </row>
    <row r="406" spans="1:28" hidden="1">
      <c r="A406" s="46"/>
      <c r="B406" s="46"/>
      <c r="C406" s="46"/>
      <c r="D406" s="46"/>
      <c r="E406" s="46"/>
      <c r="F406" s="46"/>
      <c r="G406" s="46"/>
      <c r="H406" s="46"/>
      <c r="I406" s="46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  <c r="AA406" s="46"/>
      <c r="AB406" s="46"/>
    </row>
    <row r="407" spans="1:28" hidden="1">
      <c r="A407" s="46"/>
      <c r="B407" s="46"/>
      <c r="C407" s="46"/>
      <c r="D407" s="46"/>
      <c r="E407" s="46"/>
      <c r="F407" s="46"/>
      <c r="G407" s="46"/>
      <c r="H407" s="46"/>
      <c r="I407" s="46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  <c r="AA407" s="46"/>
      <c r="AB407" s="46"/>
    </row>
    <row r="408" spans="1:28" hidden="1">
      <c r="A408" s="46"/>
      <c r="B408" s="46"/>
      <c r="C408" s="46"/>
      <c r="D408" s="46"/>
      <c r="E408" s="46"/>
      <c r="F408" s="46"/>
      <c r="G408" s="46"/>
      <c r="H408" s="46"/>
      <c r="I408" s="46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  <c r="AA408" s="46"/>
      <c r="AB408" s="46"/>
    </row>
    <row r="409" spans="1:28" hidden="1">
      <c r="A409" s="46"/>
      <c r="B409" s="46"/>
      <c r="C409" s="46"/>
      <c r="D409" s="46"/>
      <c r="E409" s="46"/>
      <c r="F409" s="46"/>
      <c r="G409" s="46"/>
      <c r="H409" s="46"/>
      <c r="I409" s="46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  <c r="AA409" s="46"/>
      <c r="AB409" s="46"/>
    </row>
    <row r="410" spans="1:28" hidden="1">
      <c r="A410" s="46"/>
      <c r="B410" s="46"/>
      <c r="C410" s="46"/>
      <c r="D410" s="46"/>
      <c r="E410" s="46"/>
      <c r="F410" s="46"/>
      <c r="G410" s="46"/>
      <c r="H410" s="46"/>
      <c r="I410" s="46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  <c r="AA410" s="46"/>
      <c r="AB410" s="46"/>
    </row>
    <row r="411" spans="1:28" hidden="1">
      <c r="A411" s="46"/>
      <c r="B411" s="46"/>
      <c r="C411" s="46"/>
      <c r="D411" s="46"/>
      <c r="E411" s="46"/>
      <c r="F411" s="46"/>
      <c r="G411" s="46"/>
      <c r="H411" s="46"/>
      <c r="I411" s="46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  <c r="AA411" s="46"/>
      <c r="AB411" s="46"/>
    </row>
    <row r="412" spans="1:28" hidden="1">
      <c r="A412" s="46"/>
      <c r="B412" s="46"/>
      <c r="C412" s="46"/>
      <c r="D412" s="46"/>
      <c r="E412" s="46"/>
      <c r="F412" s="46"/>
      <c r="G412" s="46"/>
      <c r="H412" s="46"/>
      <c r="I412" s="46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  <c r="AA412" s="46"/>
      <c r="AB412" s="46"/>
    </row>
    <row r="413" spans="1:28" hidden="1">
      <c r="A413" s="46"/>
      <c r="B413" s="46"/>
      <c r="C413" s="46"/>
      <c r="D413" s="46"/>
      <c r="E413" s="46"/>
      <c r="F413" s="46"/>
      <c r="G413" s="46"/>
      <c r="H413" s="46"/>
      <c r="I413" s="46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  <c r="AA413" s="46"/>
      <c r="AB413" s="46"/>
    </row>
    <row r="414" spans="1:28" hidden="1">
      <c r="A414" s="46"/>
      <c r="B414" s="46"/>
      <c r="C414" s="46"/>
      <c r="D414" s="46"/>
      <c r="E414" s="46"/>
      <c r="F414" s="46"/>
      <c r="G414" s="46"/>
      <c r="H414" s="46"/>
      <c r="I414" s="46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  <c r="AA414" s="46"/>
      <c r="AB414" s="46"/>
    </row>
    <row r="415" spans="1:28" hidden="1">
      <c r="A415" s="46"/>
      <c r="B415" s="46"/>
      <c r="C415" s="46"/>
      <c r="D415" s="46"/>
      <c r="E415" s="46"/>
      <c r="F415" s="46"/>
      <c r="G415" s="46"/>
      <c r="H415" s="46"/>
      <c r="I415" s="46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  <c r="AA415" s="46"/>
      <c r="AB415" s="46"/>
    </row>
    <row r="416" spans="1:28" hidden="1">
      <c r="A416" s="46"/>
      <c r="B416" s="46"/>
      <c r="C416" s="46"/>
      <c r="D416" s="46"/>
      <c r="E416" s="46"/>
      <c r="F416" s="46"/>
      <c r="G416" s="46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  <c r="AA416" s="46"/>
      <c r="AB416" s="46"/>
    </row>
    <row r="417" spans="1:28" hidden="1">
      <c r="A417" s="46"/>
      <c r="B417" s="46"/>
      <c r="C417" s="46"/>
      <c r="D417" s="46"/>
      <c r="E417" s="46"/>
      <c r="F417" s="46"/>
      <c r="G417" s="46"/>
      <c r="H417" s="46"/>
      <c r="I417" s="46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  <c r="AA417" s="46"/>
      <c r="AB417" s="46"/>
    </row>
    <row r="418" spans="1:28" hidden="1">
      <c r="A418" s="46"/>
      <c r="B418" s="46"/>
      <c r="C418" s="46"/>
      <c r="D418" s="46"/>
      <c r="E418" s="46"/>
      <c r="F418" s="46"/>
      <c r="G418" s="46"/>
      <c r="H418" s="46"/>
      <c r="I418" s="46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  <c r="AA418" s="46"/>
      <c r="AB418" s="46"/>
    </row>
    <row r="419" spans="1:28" hidden="1">
      <c r="A419" s="46"/>
      <c r="B419" s="46"/>
      <c r="C419" s="46"/>
      <c r="D419" s="46"/>
      <c r="E419" s="46"/>
      <c r="F419" s="46"/>
      <c r="G419" s="46"/>
      <c r="H419" s="46"/>
      <c r="I419" s="46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  <c r="AA419" s="46"/>
      <c r="AB419" s="46"/>
    </row>
    <row r="420" spans="1:28" hidden="1">
      <c r="A420" s="46"/>
      <c r="B420" s="46"/>
      <c r="C420" s="46"/>
      <c r="D420" s="46"/>
      <c r="E420" s="46"/>
      <c r="F420" s="46"/>
      <c r="G420" s="46"/>
      <c r="H420" s="46"/>
      <c r="I420" s="46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  <c r="AA420" s="46"/>
      <c r="AB420" s="46"/>
    </row>
    <row r="421" spans="1:28" hidden="1">
      <c r="A421" s="46"/>
      <c r="B421" s="46"/>
      <c r="C421" s="46"/>
      <c r="D421" s="46"/>
      <c r="E421" s="46"/>
      <c r="F421" s="46"/>
      <c r="G421" s="46"/>
      <c r="H421" s="46"/>
      <c r="I421" s="46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  <c r="AA421" s="46"/>
      <c r="AB421" s="46"/>
    </row>
    <row r="422" spans="1:28" hidden="1">
      <c r="A422" s="46"/>
      <c r="B422" s="46"/>
      <c r="C422" s="46"/>
      <c r="D422" s="46"/>
      <c r="E422" s="46"/>
      <c r="F422" s="46"/>
      <c r="G422" s="46"/>
      <c r="H422" s="46"/>
      <c r="I422" s="46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  <c r="AA422" s="46"/>
      <c r="AB422" s="46"/>
    </row>
    <row r="423" spans="1:28" hidden="1">
      <c r="A423" s="46"/>
      <c r="B423" s="46"/>
      <c r="C423" s="46"/>
      <c r="D423" s="46"/>
      <c r="E423" s="46"/>
      <c r="F423" s="46"/>
      <c r="G423" s="46"/>
      <c r="H423" s="46"/>
      <c r="I423" s="46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  <c r="AA423" s="46"/>
      <c r="AB423" s="46"/>
    </row>
    <row r="424" spans="1:28" hidden="1">
      <c r="A424" s="46"/>
      <c r="B424" s="46"/>
      <c r="C424" s="46"/>
      <c r="D424" s="46"/>
      <c r="E424" s="46"/>
      <c r="F424" s="46"/>
      <c r="G424" s="46"/>
      <c r="H424" s="46"/>
      <c r="I424" s="46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  <c r="AA424" s="46"/>
      <c r="AB424" s="46"/>
    </row>
    <row r="425" spans="1:28" hidden="1">
      <c r="A425" s="46"/>
      <c r="B425" s="46"/>
      <c r="C425" s="46"/>
      <c r="D425" s="46"/>
      <c r="E425" s="46"/>
      <c r="F425" s="46"/>
      <c r="G425" s="46"/>
      <c r="H425" s="46"/>
      <c r="I425" s="46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  <c r="AA425" s="46"/>
      <c r="AB425" s="46"/>
    </row>
    <row r="426" spans="1:28" hidden="1">
      <c r="A426" s="46"/>
      <c r="B426" s="46"/>
      <c r="C426" s="46"/>
      <c r="D426" s="46"/>
      <c r="E426" s="46"/>
      <c r="F426" s="46"/>
      <c r="G426" s="46"/>
      <c r="H426" s="46"/>
      <c r="I426" s="46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  <c r="AA426" s="46"/>
      <c r="AB426" s="46"/>
    </row>
    <row r="427" spans="1:28" hidden="1">
      <c r="A427" s="46"/>
      <c r="B427" s="46"/>
      <c r="C427" s="46"/>
      <c r="D427" s="46"/>
      <c r="E427" s="46"/>
      <c r="F427" s="46"/>
      <c r="G427" s="46"/>
      <c r="H427" s="46"/>
      <c r="I427" s="46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  <c r="AA427" s="46"/>
      <c r="AB427" s="46"/>
    </row>
    <row r="428" spans="1:28" hidden="1">
      <c r="A428" s="46"/>
      <c r="B428" s="46"/>
      <c r="C428" s="46"/>
      <c r="D428" s="46"/>
      <c r="E428" s="46"/>
      <c r="F428" s="46"/>
      <c r="G428" s="46"/>
      <c r="H428" s="46"/>
      <c r="I428" s="46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  <c r="AA428" s="46"/>
      <c r="AB428" s="46"/>
    </row>
    <row r="429" spans="1:28" hidden="1">
      <c r="A429" s="46"/>
      <c r="B429" s="46"/>
      <c r="C429" s="46"/>
      <c r="D429" s="46"/>
      <c r="E429" s="46"/>
      <c r="F429" s="46"/>
      <c r="G429" s="46"/>
      <c r="H429" s="46"/>
      <c r="I429" s="46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  <c r="AA429" s="46"/>
      <c r="AB429" s="46"/>
    </row>
    <row r="430" spans="1:28" hidden="1">
      <c r="A430" s="46"/>
      <c r="B430" s="46"/>
      <c r="C430" s="46"/>
      <c r="D430" s="46"/>
      <c r="E430" s="46"/>
      <c r="F430" s="46"/>
      <c r="G430" s="46"/>
      <c r="H430" s="46"/>
      <c r="I430" s="46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  <c r="AA430" s="46"/>
      <c r="AB430" s="46"/>
    </row>
    <row r="431" spans="1:28" hidden="1">
      <c r="A431" s="46"/>
      <c r="B431" s="46"/>
      <c r="C431" s="46"/>
      <c r="D431" s="46"/>
      <c r="E431" s="46"/>
      <c r="F431" s="46"/>
      <c r="G431" s="46"/>
      <c r="H431" s="46"/>
      <c r="I431" s="46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  <c r="AA431" s="46"/>
      <c r="AB431" s="46"/>
    </row>
    <row r="432" spans="1:28" hidden="1">
      <c r="A432" s="46"/>
      <c r="B432" s="46"/>
      <c r="C432" s="46"/>
      <c r="D432" s="46"/>
      <c r="E432" s="46"/>
      <c r="F432" s="46"/>
      <c r="G432" s="46"/>
      <c r="H432" s="46"/>
      <c r="I432" s="46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  <c r="AA432" s="46"/>
      <c r="AB432" s="46"/>
    </row>
    <row r="433" spans="1:28" hidden="1">
      <c r="A433" s="46"/>
      <c r="B433" s="46"/>
      <c r="C433" s="46"/>
      <c r="D433" s="46"/>
      <c r="E433" s="46"/>
      <c r="F433" s="46"/>
      <c r="G433" s="46"/>
      <c r="H433" s="46"/>
      <c r="I433" s="46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  <c r="AA433" s="46"/>
      <c r="AB433" s="46"/>
    </row>
    <row r="434" spans="1:28" hidden="1">
      <c r="A434" s="46"/>
      <c r="B434" s="46"/>
      <c r="C434" s="46"/>
      <c r="D434" s="46"/>
      <c r="E434" s="46"/>
      <c r="F434" s="46"/>
      <c r="G434" s="46"/>
      <c r="H434" s="46"/>
      <c r="I434" s="46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  <c r="AA434" s="46"/>
      <c r="AB434" s="46"/>
    </row>
    <row r="435" spans="1:28" hidden="1">
      <c r="A435" s="46"/>
      <c r="B435" s="46"/>
      <c r="C435" s="46"/>
      <c r="D435" s="46"/>
      <c r="E435" s="46"/>
      <c r="F435" s="46"/>
      <c r="G435" s="46"/>
      <c r="H435" s="46"/>
      <c r="I435" s="46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  <c r="AA435" s="46"/>
      <c r="AB435" s="46"/>
    </row>
    <row r="436" spans="1:28" hidden="1">
      <c r="A436" s="46"/>
      <c r="B436" s="46"/>
      <c r="C436" s="46"/>
      <c r="D436" s="46"/>
      <c r="E436" s="46"/>
      <c r="F436" s="46"/>
      <c r="G436" s="46"/>
      <c r="H436" s="46"/>
      <c r="I436" s="46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  <c r="AA436" s="46"/>
      <c r="AB436" s="46"/>
    </row>
    <row r="437" spans="1:28" hidden="1">
      <c r="A437" s="46"/>
      <c r="B437" s="46"/>
      <c r="C437" s="46"/>
      <c r="D437" s="46"/>
      <c r="E437" s="46"/>
      <c r="F437" s="46"/>
      <c r="G437" s="46"/>
      <c r="H437" s="46"/>
      <c r="I437" s="46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  <c r="AA437" s="46"/>
      <c r="AB437" s="46"/>
    </row>
    <row r="438" spans="1:28" hidden="1">
      <c r="A438" s="46"/>
      <c r="B438" s="46"/>
      <c r="C438" s="46"/>
      <c r="D438" s="46"/>
      <c r="E438" s="46"/>
      <c r="F438" s="46"/>
      <c r="G438" s="46"/>
      <c r="H438" s="46"/>
      <c r="I438" s="46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  <c r="AA438" s="46"/>
      <c r="AB438" s="46"/>
    </row>
    <row r="439" spans="1:28" hidden="1">
      <c r="A439" s="46"/>
      <c r="B439" s="46"/>
      <c r="C439" s="46"/>
      <c r="D439" s="46"/>
      <c r="E439" s="46"/>
      <c r="F439" s="46"/>
      <c r="G439" s="46"/>
      <c r="H439" s="46"/>
      <c r="I439" s="46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  <c r="AA439" s="46"/>
      <c r="AB439" s="46"/>
    </row>
    <row r="440" spans="1:28" hidden="1">
      <c r="A440" s="46"/>
      <c r="B440" s="46"/>
      <c r="C440" s="46"/>
      <c r="D440" s="46"/>
      <c r="E440" s="46"/>
      <c r="F440" s="46"/>
      <c r="G440" s="46"/>
      <c r="H440" s="46"/>
      <c r="I440" s="46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  <c r="AA440" s="46"/>
      <c r="AB440" s="46"/>
    </row>
    <row r="441" spans="1:28" hidden="1">
      <c r="A441" s="46"/>
      <c r="B441" s="46"/>
      <c r="C441" s="46"/>
      <c r="D441" s="46"/>
      <c r="E441" s="46"/>
      <c r="F441" s="46"/>
      <c r="G441" s="46"/>
      <c r="H441" s="46"/>
      <c r="I441" s="46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  <c r="AA441" s="46"/>
      <c r="AB441" s="46"/>
    </row>
    <row r="442" spans="1:28" hidden="1">
      <c r="A442" s="46"/>
      <c r="B442" s="46"/>
      <c r="C442" s="46"/>
      <c r="D442" s="46"/>
      <c r="E442" s="46"/>
      <c r="F442" s="46"/>
      <c r="G442" s="46"/>
      <c r="H442" s="46"/>
      <c r="I442" s="46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  <c r="AA442" s="46"/>
      <c r="AB442" s="46"/>
    </row>
    <row r="443" spans="1:28" hidden="1">
      <c r="A443" s="46"/>
      <c r="B443" s="46"/>
      <c r="C443" s="46"/>
      <c r="D443" s="46"/>
      <c r="E443" s="46"/>
      <c r="F443" s="46"/>
      <c r="G443" s="46"/>
      <c r="H443" s="46"/>
      <c r="I443" s="46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  <c r="AA443" s="46"/>
      <c r="AB443" s="46"/>
    </row>
    <row r="444" spans="1:28" hidden="1">
      <c r="A444" s="46"/>
      <c r="B444" s="46"/>
      <c r="C444" s="46"/>
      <c r="D444" s="46"/>
      <c r="E444" s="46"/>
      <c r="F444" s="46"/>
      <c r="G444" s="46"/>
      <c r="H444" s="46"/>
      <c r="I444" s="46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  <c r="AA444" s="46"/>
      <c r="AB444" s="46"/>
    </row>
    <row r="445" spans="1:28" hidden="1">
      <c r="A445" s="46"/>
      <c r="B445" s="46"/>
      <c r="C445" s="46"/>
      <c r="D445" s="46"/>
      <c r="E445" s="46"/>
      <c r="F445" s="46"/>
      <c r="G445" s="46"/>
      <c r="H445" s="46"/>
      <c r="I445" s="46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  <c r="AA445" s="46"/>
      <c r="AB445" s="46"/>
    </row>
    <row r="446" spans="1:28" hidden="1">
      <c r="A446" s="46"/>
      <c r="B446" s="46"/>
      <c r="C446" s="46"/>
      <c r="D446" s="46"/>
      <c r="E446" s="46"/>
      <c r="F446" s="46"/>
      <c r="G446" s="46"/>
      <c r="H446" s="46"/>
      <c r="I446" s="46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  <c r="AA446" s="46"/>
      <c r="AB446" s="46"/>
    </row>
    <row r="447" spans="1:28" hidden="1">
      <c r="A447" s="46"/>
      <c r="B447" s="46"/>
      <c r="C447" s="46"/>
      <c r="D447" s="46"/>
      <c r="E447" s="46"/>
      <c r="F447" s="46"/>
      <c r="G447" s="46"/>
      <c r="H447" s="46"/>
      <c r="I447" s="46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  <c r="AA447" s="46"/>
      <c r="AB447" s="46"/>
    </row>
    <row r="448" spans="1:28" hidden="1">
      <c r="A448" s="46"/>
      <c r="B448" s="46"/>
      <c r="C448" s="46"/>
      <c r="D448" s="46"/>
      <c r="E448" s="46"/>
      <c r="F448" s="46"/>
      <c r="G448" s="46"/>
      <c r="H448" s="46"/>
      <c r="I448" s="46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  <c r="AA448" s="46"/>
      <c r="AB448" s="46"/>
    </row>
    <row r="449" spans="1:28" hidden="1">
      <c r="A449" s="46"/>
      <c r="B449" s="46"/>
      <c r="C449" s="46"/>
      <c r="D449" s="46"/>
      <c r="E449" s="46"/>
      <c r="F449" s="46"/>
      <c r="G449" s="46"/>
      <c r="H449" s="46"/>
      <c r="I449" s="46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  <c r="AA449" s="46"/>
      <c r="AB449" s="46"/>
    </row>
    <row r="450" spans="1:28" hidden="1">
      <c r="A450" s="46"/>
      <c r="B450" s="46"/>
      <c r="C450" s="46"/>
      <c r="D450" s="46"/>
      <c r="E450" s="46"/>
      <c r="F450" s="46"/>
      <c r="G450" s="46"/>
      <c r="H450" s="46"/>
      <c r="I450" s="46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  <c r="AA450" s="46"/>
      <c r="AB450" s="46"/>
    </row>
    <row r="451" spans="1:28" hidden="1">
      <c r="A451" s="46"/>
      <c r="B451" s="46"/>
      <c r="C451" s="46"/>
      <c r="D451" s="46"/>
      <c r="E451" s="46"/>
      <c r="F451" s="46"/>
      <c r="G451" s="46"/>
      <c r="H451" s="46"/>
      <c r="I451" s="46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  <c r="AA451" s="46"/>
      <c r="AB451" s="46"/>
    </row>
    <row r="452" spans="1:28" hidden="1">
      <c r="A452" s="46"/>
      <c r="B452" s="46"/>
      <c r="C452" s="46"/>
      <c r="D452" s="46"/>
      <c r="E452" s="46"/>
      <c r="F452" s="46"/>
      <c r="G452" s="46"/>
      <c r="H452" s="46"/>
      <c r="I452" s="46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  <c r="AA452" s="46"/>
      <c r="AB452" s="46"/>
    </row>
    <row r="453" spans="1:28" hidden="1">
      <c r="A453" s="46"/>
      <c r="B453" s="46"/>
      <c r="C453" s="46"/>
      <c r="D453" s="46"/>
      <c r="E453" s="46"/>
      <c r="F453" s="46"/>
      <c r="G453" s="46"/>
      <c r="H453" s="46"/>
      <c r="I453" s="46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  <c r="AA453" s="46"/>
      <c r="AB453" s="46"/>
    </row>
    <row r="454" spans="1:28" hidden="1">
      <c r="A454" s="46"/>
      <c r="B454" s="46"/>
      <c r="C454" s="46"/>
      <c r="D454" s="46"/>
      <c r="E454" s="46"/>
      <c r="F454" s="46"/>
      <c r="G454" s="46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  <c r="AA454" s="46"/>
      <c r="AB454" s="46"/>
    </row>
    <row r="455" spans="1:28" hidden="1">
      <c r="A455" s="46"/>
      <c r="B455" s="46"/>
      <c r="C455" s="46"/>
      <c r="D455" s="46"/>
      <c r="E455" s="46"/>
      <c r="F455" s="46"/>
      <c r="G455" s="46"/>
      <c r="H455" s="46"/>
      <c r="I455" s="46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  <c r="AA455" s="46"/>
      <c r="AB455" s="46"/>
    </row>
    <row r="456" spans="1:28" hidden="1">
      <c r="A456" s="46"/>
      <c r="B456" s="46"/>
      <c r="C456" s="46"/>
      <c r="D456" s="46"/>
      <c r="E456" s="46"/>
      <c r="F456" s="46"/>
      <c r="G456" s="46"/>
      <c r="H456" s="46"/>
      <c r="I456" s="46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  <c r="AA456" s="46"/>
      <c r="AB456" s="46"/>
    </row>
    <row r="457" spans="1:28" hidden="1">
      <c r="A457" s="46"/>
      <c r="B457" s="46"/>
      <c r="C457" s="46"/>
      <c r="D457" s="46"/>
      <c r="E457" s="46"/>
      <c r="F457" s="46"/>
      <c r="G457" s="46"/>
      <c r="H457" s="46"/>
      <c r="I457" s="46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  <c r="AA457" s="46"/>
      <c r="AB457" s="46"/>
    </row>
    <row r="458" spans="1:28" hidden="1">
      <c r="A458" s="46"/>
      <c r="B458" s="46"/>
      <c r="C458" s="46"/>
      <c r="D458" s="46"/>
      <c r="E458" s="46"/>
      <c r="F458" s="46"/>
      <c r="G458" s="46"/>
      <c r="H458" s="46"/>
      <c r="I458" s="46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  <c r="AA458" s="46"/>
      <c r="AB458" s="46"/>
    </row>
    <row r="459" spans="1:28" hidden="1">
      <c r="A459" s="46"/>
      <c r="B459" s="46"/>
      <c r="C459" s="46"/>
      <c r="D459" s="46"/>
      <c r="E459" s="46"/>
      <c r="F459" s="46"/>
      <c r="G459" s="46"/>
      <c r="H459" s="46"/>
      <c r="I459" s="46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  <c r="AA459" s="46"/>
      <c r="AB459" s="46"/>
    </row>
    <row r="460" spans="1:28" hidden="1">
      <c r="A460" s="46"/>
      <c r="B460" s="46"/>
      <c r="C460" s="46"/>
      <c r="D460" s="46"/>
      <c r="E460" s="46"/>
      <c r="F460" s="46"/>
      <c r="G460" s="46"/>
      <c r="H460" s="46"/>
      <c r="I460" s="46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  <c r="AA460" s="46"/>
      <c r="AB460" s="46"/>
    </row>
    <row r="461" spans="1:28" hidden="1">
      <c r="A461" s="46"/>
      <c r="B461" s="46"/>
      <c r="C461" s="46"/>
      <c r="D461" s="46"/>
      <c r="E461" s="46"/>
      <c r="F461" s="46"/>
      <c r="G461" s="46"/>
      <c r="H461" s="46"/>
      <c r="I461" s="46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  <c r="AA461" s="46"/>
      <c r="AB461" s="46"/>
    </row>
    <row r="462" spans="1:28" hidden="1">
      <c r="A462" s="46"/>
      <c r="B462" s="46"/>
      <c r="C462" s="46"/>
      <c r="D462" s="46"/>
      <c r="E462" s="46"/>
      <c r="F462" s="46"/>
      <c r="G462" s="46"/>
      <c r="H462" s="46"/>
      <c r="I462" s="46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  <c r="AA462" s="46"/>
      <c r="AB462" s="46"/>
    </row>
    <row r="463" spans="1:28" hidden="1">
      <c r="A463" s="46"/>
      <c r="B463" s="46"/>
      <c r="C463" s="46"/>
      <c r="D463" s="46"/>
      <c r="E463" s="46"/>
      <c r="F463" s="46"/>
      <c r="G463" s="46"/>
      <c r="H463" s="46"/>
      <c r="I463" s="46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  <c r="AA463" s="46"/>
      <c r="AB463" s="46"/>
    </row>
    <row r="464" spans="1:28" hidden="1">
      <c r="A464" s="46"/>
      <c r="B464" s="46"/>
      <c r="C464" s="46"/>
      <c r="D464" s="46"/>
      <c r="E464" s="46"/>
      <c r="F464" s="46"/>
      <c r="G464" s="46"/>
      <c r="H464" s="46"/>
      <c r="I464" s="46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  <c r="AA464" s="46"/>
      <c r="AB464" s="46"/>
    </row>
    <row r="465" spans="1:28" hidden="1">
      <c r="A465" s="46"/>
      <c r="B465" s="46"/>
      <c r="C465" s="46"/>
      <c r="D465" s="46"/>
      <c r="E465" s="46"/>
      <c r="F465" s="46"/>
      <c r="G465" s="46"/>
      <c r="H465" s="46"/>
      <c r="I465" s="46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  <c r="AA465" s="46"/>
      <c r="AB465" s="46"/>
    </row>
    <row r="466" spans="1:28" hidden="1">
      <c r="A466" s="46"/>
      <c r="B466" s="46"/>
      <c r="C466" s="46"/>
      <c r="D466" s="46"/>
      <c r="E466" s="46"/>
      <c r="F466" s="46"/>
      <c r="G466" s="46"/>
      <c r="H466" s="46"/>
      <c r="I466" s="46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  <c r="AA466" s="46"/>
      <c r="AB466" s="46"/>
    </row>
    <row r="467" spans="1:28" hidden="1">
      <c r="A467" s="46"/>
      <c r="B467" s="46"/>
      <c r="C467" s="46"/>
      <c r="D467" s="46"/>
      <c r="E467" s="46"/>
      <c r="F467" s="46"/>
      <c r="G467" s="46"/>
      <c r="H467" s="46"/>
      <c r="I467" s="46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  <c r="AA467" s="46"/>
      <c r="AB467" s="46"/>
    </row>
    <row r="468" spans="1:28" hidden="1">
      <c r="A468" s="46"/>
      <c r="B468" s="46"/>
      <c r="C468" s="46"/>
      <c r="D468" s="46"/>
      <c r="E468" s="46"/>
      <c r="F468" s="46"/>
      <c r="G468" s="46"/>
      <c r="H468" s="46"/>
      <c r="I468" s="46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  <c r="AA468" s="46"/>
      <c r="AB468" s="46"/>
    </row>
    <row r="469" spans="1:28" hidden="1">
      <c r="A469" s="46"/>
      <c r="B469" s="46"/>
      <c r="C469" s="46"/>
      <c r="D469" s="46"/>
      <c r="E469" s="46"/>
      <c r="F469" s="46"/>
      <c r="G469" s="46"/>
      <c r="H469" s="46"/>
      <c r="I469" s="46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  <c r="AA469" s="46"/>
      <c r="AB469" s="46"/>
    </row>
    <row r="470" spans="1:28" hidden="1">
      <c r="A470" s="46"/>
      <c r="B470" s="46"/>
      <c r="C470" s="46"/>
      <c r="D470" s="46"/>
      <c r="E470" s="46"/>
      <c r="F470" s="46"/>
      <c r="G470" s="46"/>
      <c r="H470" s="46"/>
      <c r="I470" s="46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  <c r="AA470" s="46"/>
      <c r="AB470" s="46"/>
    </row>
    <row r="471" spans="1:28" hidden="1">
      <c r="A471" s="46"/>
      <c r="B471" s="46"/>
      <c r="C471" s="46"/>
      <c r="D471" s="46"/>
      <c r="E471" s="46"/>
      <c r="F471" s="46"/>
      <c r="G471" s="46"/>
      <c r="H471" s="46"/>
      <c r="I471" s="46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  <c r="AA471" s="46"/>
      <c r="AB471" s="46"/>
    </row>
    <row r="472" spans="1:28" hidden="1">
      <c r="A472" s="46"/>
      <c r="B472" s="46"/>
      <c r="C472" s="46"/>
      <c r="D472" s="46"/>
      <c r="E472" s="46"/>
      <c r="F472" s="46"/>
      <c r="G472" s="46"/>
      <c r="H472" s="46"/>
      <c r="I472" s="46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  <c r="AA472" s="46"/>
      <c r="AB472" s="46"/>
    </row>
    <row r="473" spans="1:28" hidden="1">
      <c r="A473" s="46"/>
      <c r="B473" s="46"/>
      <c r="C473" s="46"/>
      <c r="D473" s="46"/>
      <c r="E473" s="46"/>
      <c r="F473" s="46"/>
      <c r="G473" s="46"/>
      <c r="H473" s="46"/>
      <c r="I473" s="46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  <c r="AA473" s="46"/>
      <c r="AB473" s="46"/>
    </row>
    <row r="474" spans="1:28" hidden="1">
      <c r="A474" s="46"/>
      <c r="B474" s="46"/>
      <c r="C474" s="46"/>
      <c r="D474" s="46"/>
      <c r="E474" s="46"/>
      <c r="F474" s="46"/>
      <c r="G474" s="46"/>
      <c r="H474" s="46"/>
      <c r="I474" s="46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  <c r="AA474" s="46"/>
      <c r="AB474" s="46"/>
    </row>
    <row r="475" spans="1:28" hidden="1">
      <c r="A475" s="46"/>
      <c r="B475" s="46"/>
      <c r="C475" s="46"/>
      <c r="D475" s="46"/>
      <c r="E475" s="46"/>
      <c r="F475" s="46"/>
      <c r="G475" s="46"/>
      <c r="H475" s="46"/>
      <c r="I475" s="46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  <c r="AA475" s="46"/>
      <c r="AB475" s="46"/>
    </row>
    <row r="476" spans="1:28" hidden="1">
      <c r="A476" s="46"/>
      <c r="B476" s="46"/>
      <c r="C476" s="46"/>
      <c r="D476" s="46"/>
      <c r="E476" s="46"/>
      <c r="F476" s="46"/>
      <c r="G476" s="46"/>
      <c r="H476" s="46"/>
      <c r="I476" s="46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  <c r="AA476" s="46"/>
      <c r="AB476" s="46"/>
    </row>
    <row r="477" spans="1:28" hidden="1">
      <c r="A477" s="46"/>
      <c r="B477" s="46"/>
      <c r="C477" s="46"/>
      <c r="D477" s="46"/>
      <c r="E477" s="46"/>
      <c r="F477" s="46"/>
      <c r="G477" s="46"/>
      <c r="H477" s="46"/>
      <c r="I477" s="46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  <c r="AA477" s="46"/>
      <c r="AB477" s="46"/>
    </row>
    <row r="478" spans="1:28" hidden="1">
      <c r="A478" s="46"/>
      <c r="B478" s="46"/>
      <c r="C478" s="46"/>
      <c r="D478" s="46"/>
      <c r="E478" s="46"/>
      <c r="F478" s="46"/>
      <c r="G478" s="46"/>
      <c r="H478" s="46"/>
      <c r="I478" s="46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  <c r="AA478" s="46"/>
      <c r="AB478" s="46"/>
    </row>
    <row r="479" spans="1:28" hidden="1">
      <c r="A479" s="46"/>
      <c r="B479" s="46"/>
      <c r="C479" s="46"/>
      <c r="D479" s="46"/>
      <c r="E479" s="46"/>
      <c r="F479" s="46"/>
      <c r="G479" s="46"/>
      <c r="H479" s="46"/>
      <c r="I479" s="46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  <c r="AA479" s="46"/>
      <c r="AB479" s="46"/>
    </row>
    <row r="480" spans="1:28" hidden="1">
      <c r="A480" s="46"/>
      <c r="B480" s="46"/>
      <c r="C480" s="46"/>
      <c r="D480" s="46"/>
      <c r="E480" s="46"/>
      <c r="F480" s="46"/>
      <c r="G480" s="46"/>
      <c r="H480" s="46"/>
      <c r="I480" s="46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  <c r="AA480" s="46"/>
      <c r="AB480" s="46"/>
    </row>
    <row r="481" spans="1:28" hidden="1">
      <c r="A481" s="46"/>
      <c r="B481" s="46"/>
      <c r="C481" s="46"/>
      <c r="D481" s="46"/>
      <c r="E481" s="46"/>
      <c r="F481" s="46"/>
      <c r="G481" s="46"/>
      <c r="H481" s="46"/>
      <c r="I481" s="46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  <c r="AA481" s="46"/>
      <c r="AB481" s="46"/>
    </row>
    <row r="482" spans="1:28" hidden="1">
      <c r="A482" s="46"/>
      <c r="B482" s="46"/>
      <c r="C482" s="46"/>
      <c r="D482" s="46"/>
      <c r="E482" s="46"/>
      <c r="F482" s="46"/>
      <c r="G482" s="46"/>
      <c r="H482" s="46"/>
      <c r="I482" s="46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  <c r="AA482" s="46"/>
      <c r="AB482" s="46"/>
    </row>
    <row r="483" spans="1:28" hidden="1">
      <c r="A483" s="46"/>
      <c r="B483" s="46"/>
      <c r="C483" s="46"/>
      <c r="D483" s="46"/>
      <c r="E483" s="46"/>
      <c r="F483" s="46"/>
      <c r="G483" s="46"/>
      <c r="H483" s="46"/>
      <c r="I483" s="46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  <c r="AA483" s="46"/>
      <c r="AB483" s="46"/>
    </row>
    <row r="484" spans="1:28" hidden="1">
      <c r="A484" s="46"/>
      <c r="B484" s="46"/>
      <c r="C484" s="46"/>
      <c r="D484" s="46"/>
      <c r="E484" s="46"/>
      <c r="F484" s="46"/>
      <c r="G484" s="46"/>
      <c r="H484" s="46"/>
      <c r="I484" s="46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  <c r="AA484" s="46"/>
      <c r="AB484" s="46"/>
    </row>
    <row r="485" spans="1:28" hidden="1">
      <c r="A485" s="46"/>
      <c r="B485" s="46"/>
      <c r="C485" s="46"/>
      <c r="D485" s="46"/>
      <c r="E485" s="46"/>
      <c r="F485" s="46"/>
      <c r="G485" s="46"/>
      <c r="H485" s="46"/>
      <c r="I485" s="46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  <c r="AA485" s="46"/>
      <c r="AB485" s="46"/>
    </row>
    <row r="486" spans="1:28" hidden="1">
      <c r="A486" s="46"/>
      <c r="B486" s="46"/>
      <c r="C486" s="46"/>
      <c r="D486" s="46"/>
      <c r="E486" s="46"/>
      <c r="F486" s="46"/>
      <c r="G486" s="46"/>
      <c r="H486" s="46"/>
      <c r="I486" s="46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  <c r="AA486" s="46"/>
      <c r="AB486" s="46"/>
    </row>
    <row r="487" spans="1:28" hidden="1">
      <c r="A487" s="46"/>
      <c r="B487" s="46"/>
      <c r="C487" s="46"/>
      <c r="D487" s="46"/>
      <c r="E487" s="46"/>
      <c r="F487" s="46"/>
      <c r="G487" s="46"/>
      <c r="H487" s="46"/>
      <c r="I487" s="46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  <c r="AA487" s="46"/>
      <c r="AB487" s="46"/>
    </row>
    <row r="488" spans="1:28" hidden="1">
      <c r="A488" s="46"/>
      <c r="B488" s="46"/>
      <c r="C488" s="46"/>
      <c r="D488" s="46"/>
      <c r="E488" s="46"/>
      <c r="F488" s="46"/>
      <c r="G488" s="46"/>
      <c r="H488" s="46"/>
      <c r="I488" s="46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  <c r="AA488" s="46"/>
      <c r="AB488" s="46"/>
    </row>
    <row r="489" spans="1:28" hidden="1">
      <c r="A489" s="46"/>
      <c r="B489" s="46"/>
      <c r="C489" s="46"/>
      <c r="D489" s="46"/>
      <c r="E489" s="46"/>
      <c r="F489" s="46"/>
      <c r="G489" s="46"/>
      <c r="H489" s="46"/>
      <c r="I489" s="46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  <c r="AA489" s="46"/>
      <c r="AB489" s="46"/>
    </row>
    <row r="490" spans="1:28" hidden="1">
      <c r="A490" s="46"/>
      <c r="B490" s="46"/>
      <c r="C490" s="46"/>
      <c r="D490" s="46"/>
      <c r="E490" s="46"/>
      <c r="F490" s="46"/>
      <c r="G490" s="46"/>
      <c r="H490" s="46"/>
      <c r="I490" s="46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  <c r="AA490" s="46"/>
      <c r="AB490" s="46"/>
    </row>
    <row r="491" spans="1:28" hidden="1">
      <c r="A491" s="46"/>
      <c r="B491" s="46"/>
      <c r="C491" s="46"/>
      <c r="D491" s="46"/>
      <c r="E491" s="46"/>
      <c r="F491" s="46"/>
      <c r="G491" s="46"/>
      <c r="H491" s="46"/>
      <c r="I491" s="46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  <c r="AA491" s="46"/>
      <c r="AB491" s="46"/>
    </row>
    <row r="492" spans="1:28" hidden="1">
      <c r="A492" s="46"/>
      <c r="B492" s="46"/>
      <c r="C492" s="46"/>
      <c r="D492" s="46"/>
      <c r="E492" s="46"/>
      <c r="F492" s="46"/>
      <c r="G492" s="46"/>
      <c r="H492" s="46"/>
      <c r="I492" s="46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  <c r="AA492" s="46"/>
      <c r="AB492" s="46"/>
    </row>
    <row r="493" spans="1:28" hidden="1">
      <c r="A493" s="46"/>
      <c r="B493" s="46"/>
      <c r="C493" s="46"/>
      <c r="D493" s="46"/>
      <c r="E493" s="46"/>
      <c r="F493" s="46"/>
      <c r="G493" s="46"/>
      <c r="H493" s="46"/>
      <c r="I493" s="46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  <c r="AA493" s="46"/>
      <c r="AB493" s="46"/>
    </row>
    <row r="494" spans="1:28" hidden="1">
      <c r="A494" s="46"/>
      <c r="B494" s="46"/>
      <c r="C494" s="46"/>
      <c r="D494" s="46"/>
      <c r="E494" s="46"/>
      <c r="F494" s="46"/>
      <c r="G494" s="46"/>
      <c r="H494" s="46"/>
      <c r="I494" s="46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  <c r="AA494" s="46"/>
      <c r="AB494" s="46"/>
    </row>
    <row r="495" spans="1:28" hidden="1">
      <c r="A495" s="46"/>
      <c r="B495" s="46"/>
      <c r="C495" s="46"/>
      <c r="D495" s="46"/>
      <c r="E495" s="46"/>
      <c r="F495" s="46"/>
      <c r="G495" s="46"/>
      <c r="H495" s="46"/>
      <c r="I495" s="46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  <c r="AA495" s="46"/>
      <c r="AB495" s="46"/>
    </row>
    <row r="496" spans="1:28" hidden="1">
      <c r="A496" s="46"/>
      <c r="B496" s="46"/>
      <c r="C496" s="46"/>
      <c r="D496" s="46"/>
      <c r="E496" s="46"/>
      <c r="F496" s="46"/>
      <c r="G496" s="46"/>
      <c r="H496" s="46"/>
      <c r="I496" s="46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  <c r="AA496" s="46"/>
      <c r="AB496" s="46"/>
    </row>
    <row r="497" spans="1:28" hidden="1">
      <c r="A497" s="46"/>
      <c r="B497" s="46"/>
      <c r="C497" s="46"/>
      <c r="D497" s="46"/>
      <c r="E497" s="46"/>
      <c r="F497" s="46"/>
      <c r="G497" s="46"/>
      <c r="H497" s="46"/>
      <c r="I497" s="46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  <c r="AA497" s="46"/>
      <c r="AB497" s="46"/>
    </row>
    <row r="498" spans="1:28" hidden="1">
      <c r="A498" s="46"/>
      <c r="B498" s="46"/>
      <c r="C498" s="46"/>
      <c r="D498" s="46"/>
      <c r="E498" s="46"/>
      <c r="F498" s="46"/>
      <c r="G498" s="46"/>
      <c r="H498" s="46"/>
      <c r="I498" s="46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  <c r="AA498" s="46"/>
      <c r="AB498" s="46"/>
    </row>
    <row r="499" spans="1:28" hidden="1">
      <c r="A499" s="46"/>
      <c r="B499" s="46"/>
      <c r="C499" s="46"/>
      <c r="D499" s="46"/>
      <c r="E499" s="46"/>
      <c r="F499" s="46"/>
      <c r="G499" s="46"/>
      <c r="H499" s="46"/>
      <c r="I499" s="46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  <c r="AA499" s="46"/>
      <c r="AB499" s="46"/>
    </row>
    <row r="500" spans="1:28" hidden="1">
      <c r="A500" s="46"/>
      <c r="B500" s="46"/>
      <c r="C500" s="46"/>
      <c r="D500" s="46"/>
      <c r="E500" s="46"/>
      <c r="F500" s="46"/>
      <c r="G500" s="46"/>
      <c r="H500" s="46"/>
      <c r="I500" s="46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  <c r="AA500" s="46"/>
      <c r="AB500" s="46"/>
    </row>
    <row r="501" spans="1:28" hidden="1">
      <c r="A501" s="46"/>
      <c r="B501" s="46"/>
      <c r="C501" s="46"/>
      <c r="D501" s="46"/>
      <c r="E501" s="46"/>
      <c r="F501" s="46"/>
      <c r="G501" s="46"/>
      <c r="H501" s="46"/>
      <c r="I501" s="46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  <c r="AA501" s="46"/>
      <c r="AB501" s="46"/>
    </row>
    <row r="502" spans="1:28" hidden="1">
      <c r="A502" s="46"/>
      <c r="B502" s="46"/>
      <c r="C502" s="46"/>
      <c r="D502" s="46"/>
      <c r="E502" s="46"/>
      <c r="F502" s="46"/>
      <c r="G502" s="46"/>
      <c r="H502" s="46"/>
      <c r="I502" s="46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  <c r="AA502" s="46"/>
      <c r="AB502" s="46"/>
    </row>
    <row r="503" spans="1:28" hidden="1">
      <c r="A503" s="46"/>
      <c r="B503" s="46"/>
      <c r="C503" s="46"/>
      <c r="D503" s="46"/>
      <c r="E503" s="46"/>
      <c r="F503" s="46"/>
      <c r="G503" s="46"/>
      <c r="H503" s="46"/>
      <c r="I503" s="46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  <c r="AA503" s="46"/>
      <c r="AB503" s="46"/>
    </row>
    <row r="504" spans="1:28" hidden="1">
      <c r="A504" s="46"/>
      <c r="B504" s="46"/>
      <c r="C504" s="46"/>
      <c r="D504" s="46"/>
      <c r="E504" s="46"/>
      <c r="F504" s="46"/>
      <c r="G504" s="46"/>
      <c r="H504" s="46"/>
      <c r="I504" s="46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  <c r="AA504" s="46"/>
      <c r="AB504" s="46"/>
    </row>
    <row r="505" spans="1:28" hidden="1">
      <c r="A505" s="46"/>
      <c r="B505" s="46"/>
      <c r="C505" s="46"/>
      <c r="D505" s="46"/>
      <c r="E505" s="46"/>
      <c r="F505" s="46"/>
      <c r="G505" s="46"/>
      <c r="H505" s="46"/>
      <c r="I505" s="46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  <c r="AA505" s="46"/>
      <c r="AB505" s="46"/>
    </row>
    <row r="506" spans="1:28" hidden="1">
      <c r="A506" s="46"/>
      <c r="B506" s="46"/>
      <c r="C506" s="46"/>
      <c r="D506" s="46"/>
      <c r="E506" s="46"/>
      <c r="F506" s="46"/>
      <c r="G506" s="46"/>
      <c r="H506" s="46"/>
      <c r="I506" s="46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  <c r="AA506" s="46"/>
      <c r="AB506" s="46"/>
    </row>
    <row r="507" spans="1:28" hidden="1">
      <c r="A507" s="46"/>
      <c r="B507" s="46"/>
      <c r="C507" s="46"/>
      <c r="D507" s="46"/>
      <c r="E507" s="46"/>
      <c r="F507" s="46"/>
      <c r="G507" s="46"/>
      <c r="H507" s="46"/>
      <c r="I507" s="46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  <c r="AA507" s="46"/>
      <c r="AB507" s="46"/>
    </row>
    <row r="508" spans="1:28" hidden="1">
      <c r="A508" s="46"/>
      <c r="B508" s="46"/>
      <c r="C508" s="46"/>
      <c r="D508" s="46"/>
      <c r="E508" s="46"/>
      <c r="F508" s="46"/>
      <c r="G508" s="46"/>
      <c r="H508" s="46"/>
      <c r="I508" s="46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  <c r="AA508" s="46"/>
      <c r="AB508" s="46"/>
    </row>
    <row r="509" spans="1:28" hidden="1">
      <c r="A509" s="46"/>
      <c r="B509" s="46"/>
      <c r="C509" s="46"/>
      <c r="D509" s="46"/>
      <c r="E509" s="46"/>
      <c r="F509" s="46"/>
      <c r="G509" s="46"/>
      <c r="H509" s="46"/>
      <c r="I509" s="46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  <c r="AA509" s="46"/>
      <c r="AB509" s="46"/>
    </row>
    <row r="510" spans="1:28" hidden="1">
      <c r="A510" s="46"/>
      <c r="B510" s="46"/>
      <c r="C510" s="46"/>
      <c r="D510" s="46"/>
      <c r="E510" s="46"/>
      <c r="F510" s="46"/>
      <c r="G510" s="46"/>
      <c r="H510" s="46"/>
      <c r="I510" s="46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  <c r="AA510" s="46"/>
      <c r="AB510" s="46"/>
    </row>
    <row r="511" spans="1:28" hidden="1">
      <c r="A511" s="46"/>
      <c r="B511" s="46"/>
      <c r="C511" s="46"/>
      <c r="D511" s="46"/>
      <c r="E511" s="46"/>
      <c r="F511" s="46"/>
      <c r="G511" s="46"/>
      <c r="H511" s="46"/>
      <c r="I511" s="46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  <c r="AA511" s="46"/>
      <c r="AB511" s="46"/>
    </row>
    <row r="512" spans="1:28" hidden="1">
      <c r="A512" s="46"/>
      <c r="B512" s="46"/>
      <c r="C512" s="46"/>
      <c r="D512" s="46"/>
      <c r="E512" s="46"/>
      <c r="F512" s="46"/>
      <c r="G512" s="46"/>
      <c r="H512" s="46"/>
      <c r="I512" s="46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  <c r="AA512" s="46"/>
      <c r="AB512" s="46"/>
    </row>
    <row r="513" spans="1:28" hidden="1">
      <c r="A513" s="46"/>
      <c r="B513" s="46"/>
      <c r="C513" s="46"/>
      <c r="D513" s="46"/>
      <c r="E513" s="46"/>
      <c r="F513" s="46"/>
      <c r="G513" s="46"/>
      <c r="H513" s="46"/>
      <c r="I513" s="46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  <c r="AA513" s="46"/>
      <c r="AB513" s="46"/>
    </row>
    <row r="514" spans="1:28" hidden="1">
      <c r="A514" s="46"/>
      <c r="B514" s="46"/>
      <c r="C514" s="46"/>
      <c r="D514" s="46"/>
      <c r="E514" s="46"/>
      <c r="F514" s="46"/>
      <c r="G514" s="46"/>
      <c r="H514" s="46"/>
      <c r="I514" s="46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  <c r="AA514" s="46"/>
      <c r="AB514" s="46"/>
    </row>
    <row r="515" spans="1:28" hidden="1">
      <c r="A515" s="46"/>
      <c r="B515" s="46"/>
      <c r="C515" s="46"/>
      <c r="D515" s="46"/>
      <c r="E515" s="46"/>
      <c r="F515" s="46"/>
      <c r="G515" s="46"/>
      <c r="H515" s="46"/>
      <c r="I515" s="46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  <c r="AA515" s="46"/>
      <c r="AB515" s="46"/>
    </row>
    <row r="516" spans="1:28" hidden="1">
      <c r="A516" s="46"/>
      <c r="B516" s="46"/>
      <c r="C516" s="46"/>
      <c r="D516" s="46"/>
      <c r="E516" s="46"/>
      <c r="F516" s="46"/>
      <c r="G516" s="46"/>
      <c r="H516" s="46"/>
      <c r="I516" s="46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  <c r="AA516" s="46"/>
      <c r="AB516" s="46"/>
    </row>
    <row r="517" spans="1:28" hidden="1">
      <c r="A517" s="46"/>
      <c r="B517" s="46"/>
      <c r="C517" s="46"/>
      <c r="D517" s="46"/>
      <c r="E517" s="46"/>
      <c r="F517" s="46"/>
      <c r="G517" s="46"/>
      <c r="H517" s="46"/>
      <c r="I517" s="46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  <c r="AA517" s="46"/>
      <c r="AB517" s="46"/>
    </row>
    <row r="518" spans="1:28" hidden="1">
      <c r="A518" s="46"/>
      <c r="B518" s="46"/>
      <c r="C518" s="46"/>
      <c r="D518" s="46"/>
      <c r="E518" s="46"/>
      <c r="F518" s="46"/>
      <c r="G518" s="46"/>
      <c r="H518" s="46"/>
      <c r="I518" s="46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  <c r="AA518" s="46"/>
      <c r="AB518" s="46"/>
    </row>
    <row r="519" spans="1:28" hidden="1">
      <c r="A519" s="46"/>
      <c r="B519" s="46"/>
      <c r="C519" s="46"/>
      <c r="D519" s="46"/>
      <c r="E519" s="46"/>
      <c r="F519" s="46"/>
      <c r="G519" s="46"/>
      <c r="H519" s="46"/>
      <c r="I519" s="46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  <c r="AA519" s="46"/>
      <c r="AB519" s="46"/>
    </row>
    <row r="520" spans="1:28" hidden="1">
      <c r="A520" s="46"/>
      <c r="B520" s="46"/>
      <c r="C520" s="46"/>
      <c r="D520" s="46"/>
      <c r="E520" s="46"/>
      <c r="F520" s="46"/>
      <c r="G520" s="46"/>
      <c r="H520" s="46"/>
      <c r="I520" s="46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  <c r="AA520" s="46"/>
      <c r="AB520" s="46"/>
    </row>
    <row r="521" spans="1:28" hidden="1">
      <c r="A521" s="46"/>
      <c r="B521" s="46"/>
      <c r="C521" s="46"/>
      <c r="D521" s="46"/>
      <c r="E521" s="46"/>
      <c r="F521" s="46"/>
      <c r="G521" s="46"/>
      <c r="H521" s="46"/>
      <c r="I521" s="46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  <c r="AA521" s="46"/>
      <c r="AB521" s="46"/>
    </row>
    <row r="522" spans="1:28" hidden="1">
      <c r="A522" s="46"/>
      <c r="B522" s="46"/>
      <c r="C522" s="46"/>
      <c r="D522" s="46"/>
      <c r="E522" s="46"/>
      <c r="F522" s="46"/>
      <c r="G522" s="46"/>
      <c r="H522" s="46"/>
      <c r="I522" s="46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  <c r="AA522" s="46"/>
      <c r="AB522" s="46"/>
    </row>
    <row r="523" spans="1:28" hidden="1">
      <c r="A523" s="46"/>
      <c r="B523" s="46"/>
      <c r="C523" s="46"/>
      <c r="D523" s="46"/>
      <c r="E523" s="46"/>
      <c r="F523" s="46"/>
      <c r="G523" s="46"/>
      <c r="H523" s="46"/>
      <c r="I523" s="46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  <c r="AA523" s="46"/>
      <c r="AB523" s="46"/>
    </row>
    <row r="524" spans="1:28" hidden="1">
      <c r="A524" s="46"/>
      <c r="B524" s="46"/>
      <c r="C524" s="46"/>
      <c r="D524" s="46"/>
      <c r="E524" s="46"/>
      <c r="F524" s="46"/>
      <c r="G524" s="46"/>
      <c r="H524" s="46"/>
      <c r="I524" s="46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  <c r="AA524" s="46"/>
      <c r="AB524" s="46"/>
    </row>
    <row r="525" spans="1:28" hidden="1">
      <c r="A525" s="46"/>
      <c r="B525" s="46"/>
      <c r="C525" s="46"/>
      <c r="D525" s="46"/>
      <c r="E525" s="46"/>
      <c r="F525" s="46"/>
      <c r="G525" s="46"/>
      <c r="H525" s="46"/>
      <c r="I525" s="46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  <c r="AA525" s="46"/>
      <c r="AB525" s="46"/>
    </row>
    <row r="526" spans="1:28" hidden="1">
      <c r="A526" s="46"/>
      <c r="B526" s="46"/>
      <c r="C526" s="46"/>
      <c r="D526" s="46"/>
      <c r="E526" s="46"/>
      <c r="F526" s="46"/>
      <c r="G526" s="46"/>
      <c r="H526" s="46"/>
      <c r="I526" s="46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  <c r="AA526" s="46"/>
      <c r="AB526" s="46"/>
    </row>
    <row r="527" spans="1:28" hidden="1">
      <c r="A527" s="46"/>
      <c r="B527" s="46"/>
      <c r="C527" s="46"/>
      <c r="D527" s="46"/>
      <c r="E527" s="46"/>
      <c r="F527" s="46"/>
      <c r="G527" s="46"/>
      <c r="H527" s="46"/>
      <c r="I527" s="46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  <c r="AA527" s="46"/>
      <c r="AB527" s="46"/>
    </row>
    <row r="528" spans="1:28" hidden="1">
      <c r="A528" s="46"/>
      <c r="B528" s="46"/>
      <c r="C528" s="46"/>
      <c r="D528" s="46"/>
      <c r="E528" s="46"/>
      <c r="F528" s="46"/>
      <c r="G528" s="46"/>
      <c r="H528" s="46"/>
      <c r="I528" s="46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  <c r="AA528" s="46"/>
      <c r="AB528" s="46"/>
    </row>
    <row r="529" spans="1:28" hidden="1">
      <c r="A529" s="46"/>
      <c r="B529" s="46"/>
      <c r="C529" s="46"/>
      <c r="D529" s="46"/>
      <c r="E529" s="46"/>
      <c r="F529" s="46"/>
      <c r="G529" s="46"/>
      <c r="H529" s="46"/>
      <c r="I529" s="46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  <c r="AA529" s="46"/>
      <c r="AB529" s="46"/>
    </row>
    <row r="530" spans="1:28" hidden="1">
      <c r="A530" s="46"/>
      <c r="B530" s="46"/>
      <c r="C530" s="46"/>
      <c r="D530" s="46"/>
      <c r="E530" s="46"/>
      <c r="F530" s="46"/>
      <c r="G530" s="46"/>
      <c r="H530" s="46"/>
      <c r="I530" s="46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  <c r="AA530" s="46"/>
      <c r="AB530" s="46"/>
    </row>
    <row r="531" spans="1:28" hidden="1">
      <c r="A531" s="46"/>
      <c r="B531" s="46"/>
      <c r="C531" s="46"/>
      <c r="D531" s="46"/>
      <c r="E531" s="46"/>
      <c r="F531" s="46"/>
      <c r="G531" s="46"/>
      <c r="H531" s="46"/>
      <c r="I531" s="46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  <c r="AA531" s="46"/>
      <c r="AB531" s="46"/>
    </row>
    <row r="532" spans="1:28" hidden="1">
      <c r="A532" s="46"/>
      <c r="B532" s="46"/>
      <c r="C532" s="46"/>
      <c r="D532" s="46"/>
      <c r="E532" s="46"/>
      <c r="F532" s="46"/>
      <c r="G532" s="46"/>
      <c r="H532" s="46"/>
      <c r="I532" s="46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  <c r="AA532" s="46"/>
      <c r="AB532" s="46"/>
    </row>
    <row r="533" spans="1:28" hidden="1">
      <c r="A533" s="46"/>
      <c r="B533" s="46"/>
      <c r="C533" s="46"/>
      <c r="D533" s="46"/>
      <c r="E533" s="46"/>
      <c r="F533" s="46"/>
      <c r="G533" s="46"/>
      <c r="H533" s="46"/>
      <c r="I533" s="46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  <c r="AA533" s="46"/>
      <c r="AB533" s="46"/>
    </row>
    <row r="534" spans="1:28" hidden="1">
      <c r="A534" s="46"/>
      <c r="B534" s="46"/>
      <c r="C534" s="46"/>
      <c r="D534" s="46"/>
      <c r="E534" s="46"/>
      <c r="F534" s="46"/>
      <c r="G534" s="46"/>
      <c r="H534" s="46"/>
      <c r="I534" s="46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  <c r="AA534" s="46"/>
      <c r="AB534" s="46"/>
    </row>
    <row r="535" spans="1:28" hidden="1">
      <c r="A535" s="46"/>
      <c r="B535" s="46"/>
      <c r="C535" s="46"/>
      <c r="D535" s="46"/>
      <c r="E535" s="46"/>
      <c r="F535" s="46"/>
      <c r="G535" s="46"/>
      <c r="H535" s="46"/>
      <c r="I535" s="46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  <c r="AA535" s="46"/>
      <c r="AB535" s="46"/>
    </row>
    <row r="536" spans="1:28" hidden="1">
      <c r="A536" s="46"/>
      <c r="B536" s="46"/>
      <c r="C536" s="46"/>
      <c r="D536" s="46"/>
      <c r="E536" s="46"/>
      <c r="F536" s="46"/>
      <c r="G536" s="46"/>
      <c r="H536" s="46"/>
      <c r="I536" s="46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  <c r="AA536" s="46"/>
      <c r="AB536" s="46"/>
    </row>
    <row r="537" spans="1:28" hidden="1">
      <c r="A537" s="46"/>
      <c r="B537" s="46"/>
      <c r="C537" s="46"/>
      <c r="D537" s="46"/>
      <c r="E537" s="46"/>
      <c r="F537" s="46"/>
      <c r="G537" s="46"/>
      <c r="H537" s="46"/>
      <c r="I537" s="46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  <c r="AA537" s="46"/>
      <c r="AB537" s="46"/>
    </row>
    <row r="538" spans="1:28" hidden="1">
      <c r="A538" s="46"/>
      <c r="B538" s="46"/>
      <c r="C538" s="46"/>
      <c r="D538" s="46"/>
      <c r="E538" s="46"/>
      <c r="F538" s="46"/>
      <c r="G538" s="46"/>
      <c r="H538" s="46"/>
      <c r="I538" s="46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  <c r="AA538" s="46"/>
      <c r="AB538" s="46"/>
    </row>
    <row r="539" spans="1:28" hidden="1">
      <c r="A539" s="46"/>
      <c r="B539" s="46"/>
      <c r="C539" s="46"/>
      <c r="D539" s="46"/>
      <c r="E539" s="46"/>
      <c r="F539" s="46"/>
      <c r="G539" s="46"/>
      <c r="H539" s="46"/>
      <c r="I539" s="46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  <c r="AA539" s="46"/>
      <c r="AB539" s="46"/>
    </row>
    <row r="540" spans="1:28" hidden="1">
      <c r="A540" s="46"/>
      <c r="B540" s="46"/>
      <c r="C540" s="46"/>
      <c r="D540" s="46"/>
      <c r="E540" s="46"/>
      <c r="F540" s="46"/>
      <c r="G540" s="46"/>
      <c r="H540" s="46"/>
      <c r="I540" s="46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  <c r="AA540" s="46"/>
      <c r="AB540" s="46"/>
    </row>
    <row r="541" spans="1:28" hidden="1">
      <c r="A541" s="46"/>
      <c r="B541" s="46"/>
      <c r="C541" s="46"/>
      <c r="D541" s="46"/>
      <c r="E541" s="46"/>
      <c r="F541" s="46"/>
      <c r="G541" s="46"/>
      <c r="H541" s="46"/>
      <c r="I541" s="46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  <c r="AA541" s="46"/>
      <c r="AB541" s="46"/>
    </row>
    <row r="542" spans="1:28" hidden="1">
      <c r="A542" s="46"/>
      <c r="B542" s="46"/>
      <c r="C542" s="46"/>
      <c r="D542" s="46"/>
      <c r="E542" s="46"/>
      <c r="F542" s="46"/>
      <c r="G542" s="46"/>
      <c r="H542" s="46"/>
      <c r="I542" s="46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  <c r="AA542" s="46"/>
      <c r="AB542" s="46"/>
    </row>
    <row r="543" spans="1:28" hidden="1">
      <c r="A543" s="46"/>
      <c r="B543" s="46"/>
      <c r="C543" s="46"/>
      <c r="D543" s="46"/>
      <c r="E543" s="46"/>
      <c r="F543" s="46"/>
      <c r="G543" s="46"/>
      <c r="H543" s="46"/>
      <c r="I543" s="46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  <c r="AA543" s="46"/>
      <c r="AB543" s="46"/>
    </row>
    <row r="544" spans="1:28" hidden="1">
      <c r="A544" s="46"/>
      <c r="B544" s="46"/>
      <c r="C544" s="46"/>
      <c r="D544" s="46"/>
      <c r="E544" s="46"/>
      <c r="F544" s="46"/>
      <c r="G544" s="46"/>
      <c r="H544" s="46"/>
      <c r="I544" s="46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  <c r="AA544" s="46"/>
      <c r="AB544" s="46"/>
    </row>
    <row r="545" spans="1:28" hidden="1">
      <c r="A545" s="46"/>
      <c r="B545" s="46"/>
      <c r="C545" s="46"/>
      <c r="D545" s="46"/>
      <c r="E545" s="46"/>
      <c r="F545" s="46"/>
      <c r="G545" s="46"/>
      <c r="H545" s="46"/>
      <c r="I545" s="46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  <c r="AA545" s="46"/>
      <c r="AB545" s="46"/>
    </row>
    <row r="546" spans="1:28" hidden="1">
      <c r="A546" s="46"/>
      <c r="B546" s="46"/>
      <c r="C546" s="46"/>
      <c r="D546" s="46"/>
      <c r="E546" s="46"/>
      <c r="F546" s="46"/>
      <c r="G546" s="46"/>
      <c r="H546" s="46"/>
      <c r="I546" s="46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  <c r="AA546" s="46"/>
      <c r="AB546" s="46"/>
    </row>
    <row r="547" spans="1:28" hidden="1">
      <c r="A547" s="46"/>
      <c r="B547" s="46"/>
      <c r="C547" s="46"/>
      <c r="D547" s="46"/>
      <c r="E547" s="46"/>
      <c r="F547" s="46"/>
      <c r="G547" s="46"/>
      <c r="H547" s="46"/>
      <c r="I547" s="46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  <c r="AA547" s="46"/>
      <c r="AB547" s="46"/>
    </row>
    <row r="548" spans="1:28" hidden="1">
      <c r="A548" s="46"/>
      <c r="B548" s="46"/>
      <c r="C548" s="46"/>
      <c r="D548" s="46"/>
      <c r="E548" s="46"/>
      <c r="F548" s="46"/>
      <c r="G548" s="46"/>
      <c r="H548" s="46"/>
      <c r="I548" s="46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  <c r="AA548" s="46"/>
      <c r="AB548" s="46"/>
    </row>
    <row r="549" spans="1:28" hidden="1">
      <c r="A549" s="46"/>
      <c r="B549" s="46"/>
      <c r="C549" s="46"/>
      <c r="D549" s="46"/>
      <c r="E549" s="46"/>
      <c r="F549" s="46"/>
      <c r="G549" s="46"/>
      <c r="H549" s="46"/>
      <c r="I549" s="46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  <c r="AA549" s="46"/>
      <c r="AB549" s="46"/>
    </row>
    <row r="550" spans="1:28" hidden="1">
      <c r="A550" s="46"/>
      <c r="B550" s="46"/>
      <c r="C550" s="46"/>
      <c r="D550" s="46"/>
      <c r="E550" s="46"/>
      <c r="F550" s="46"/>
      <c r="G550" s="46"/>
      <c r="H550" s="46"/>
      <c r="I550" s="46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  <c r="AA550" s="46"/>
      <c r="AB550" s="46"/>
    </row>
    <row r="551" spans="1:28" hidden="1">
      <c r="A551" s="46"/>
      <c r="B551" s="46"/>
      <c r="C551" s="46"/>
      <c r="D551" s="46"/>
      <c r="E551" s="46"/>
      <c r="F551" s="46"/>
      <c r="G551" s="46"/>
      <c r="H551" s="46"/>
      <c r="I551" s="46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  <c r="AA551" s="46"/>
      <c r="AB551" s="46"/>
    </row>
    <row r="552" spans="1:28" hidden="1">
      <c r="A552" s="46"/>
      <c r="B552" s="46"/>
      <c r="C552" s="46"/>
      <c r="D552" s="46"/>
      <c r="E552" s="46"/>
      <c r="F552" s="46"/>
      <c r="G552" s="46"/>
      <c r="H552" s="46"/>
      <c r="I552" s="46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  <c r="AA552" s="46"/>
      <c r="AB552" s="46"/>
    </row>
    <row r="553" spans="1:28" hidden="1">
      <c r="A553" s="46"/>
      <c r="B553" s="46"/>
      <c r="C553" s="46"/>
      <c r="D553" s="46"/>
      <c r="E553" s="46"/>
      <c r="F553" s="46"/>
      <c r="G553" s="46"/>
      <c r="H553" s="46"/>
      <c r="I553" s="46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  <c r="AA553" s="46"/>
      <c r="AB553" s="46"/>
    </row>
    <row r="554" spans="1:28" hidden="1">
      <c r="A554" s="46"/>
      <c r="B554" s="46"/>
      <c r="C554" s="46"/>
      <c r="D554" s="46"/>
      <c r="E554" s="46"/>
      <c r="F554" s="46"/>
      <c r="G554" s="46"/>
      <c r="H554" s="46"/>
      <c r="I554" s="46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  <c r="AA554" s="46"/>
      <c r="AB554" s="46"/>
    </row>
    <row r="555" spans="1:28" hidden="1">
      <c r="A555" s="46"/>
      <c r="B555" s="46"/>
      <c r="C555" s="46"/>
      <c r="D555" s="46"/>
      <c r="E555" s="46"/>
      <c r="F555" s="46"/>
      <c r="G555" s="46"/>
      <c r="H555" s="46"/>
      <c r="I555" s="46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  <c r="AA555" s="46"/>
      <c r="AB555" s="46"/>
    </row>
    <row r="556" spans="1:28" hidden="1">
      <c r="A556" s="46"/>
      <c r="B556" s="46"/>
      <c r="C556" s="46"/>
      <c r="D556" s="46"/>
      <c r="E556" s="46"/>
      <c r="F556" s="46"/>
      <c r="G556" s="46"/>
      <c r="H556" s="46"/>
      <c r="I556" s="46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  <c r="AA556" s="46"/>
      <c r="AB556" s="46"/>
    </row>
    <row r="557" spans="1:28" hidden="1">
      <c r="A557" s="46"/>
      <c r="B557" s="46"/>
      <c r="C557" s="46"/>
      <c r="D557" s="46"/>
      <c r="E557" s="46"/>
      <c r="F557" s="46"/>
      <c r="G557" s="46"/>
      <c r="H557" s="46"/>
      <c r="I557" s="46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  <c r="AA557" s="46"/>
      <c r="AB557" s="46"/>
    </row>
    <row r="558" spans="1:28" hidden="1">
      <c r="A558" s="46"/>
      <c r="B558" s="46"/>
      <c r="C558" s="46"/>
      <c r="D558" s="46"/>
      <c r="E558" s="46"/>
      <c r="F558" s="46"/>
      <c r="G558" s="46"/>
      <c r="H558" s="46"/>
      <c r="I558" s="46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  <c r="AA558" s="46"/>
      <c r="AB558" s="46"/>
    </row>
    <row r="559" spans="1:28" hidden="1">
      <c r="A559" s="46"/>
      <c r="B559" s="46"/>
      <c r="C559" s="46"/>
      <c r="D559" s="46"/>
      <c r="E559" s="46"/>
      <c r="F559" s="46"/>
      <c r="G559" s="46"/>
      <c r="H559" s="46"/>
      <c r="I559" s="46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  <c r="AA559" s="46"/>
      <c r="AB559" s="46"/>
    </row>
    <row r="560" spans="1:28" hidden="1">
      <c r="A560" s="46"/>
      <c r="B560" s="46"/>
      <c r="C560" s="46"/>
      <c r="D560" s="46"/>
      <c r="E560" s="46"/>
      <c r="F560" s="46"/>
      <c r="G560" s="46"/>
      <c r="H560" s="46"/>
      <c r="I560" s="46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  <c r="AA560" s="46"/>
      <c r="AB560" s="46"/>
    </row>
    <row r="561" spans="1:28" hidden="1">
      <c r="A561" s="46"/>
      <c r="B561" s="46"/>
      <c r="C561" s="46"/>
      <c r="D561" s="46"/>
      <c r="E561" s="46"/>
      <c r="F561" s="46"/>
      <c r="G561" s="46"/>
      <c r="H561" s="46"/>
      <c r="I561" s="46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  <c r="AA561" s="46"/>
      <c r="AB561" s="46"/>
    </row>
    <row r="562" spans="1:28" hidden="1">
      <c r="A562" s="46"/>
      <c r="B562" s="46"/>
      <c r="C562" s="46"/>
      <c r="D562" s="46"/>
      <c r="E562" s="46"/>
      <c r="F562" s="46"/>
      <c r="G562" s="46"/>
      <c r="H562" s="46"/>
      <c r="I562" s="46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  <c r="AA562" s="46"/>
      <c r="AB562" s="46"/>
    </row>
    <row r="563" spans="1:28" hidden="1">
      <c r="A563" s="46"/>
      <c r="B563" s="46"/>
      <c r="C563" s="46"/>
      <c r="D563" s="46"/>
      <c r="E563" s="46"/>
      <c r="F563" s="46"/>
      <c r="G563" s="46"/>
      <c r="H563" s="46"/>
      <c r="I563" s="46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  <c r="AA563" s="46"/>
      <c r="AB563" s="46"/>
    </row>
    <row r="564" spans="1:28" hidden="1">
      <c r="A564" s="46"/>
      <c r="B564" s="46"/>
      <c r="C564" s="46"/>
      <c r="D564" s="46"/>
      <c r="E564" s="46"/>
      <c r="F564" s="46"/>
      <c r="G564" s="46"/>
      <c r="H564" s="46"/>
      <c r="I564" s="46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  <c r="AA564" s="46"/>
      <c r="AB564" s="46"/>
    </row>
    <row r="565" spans="1:28" hidden="1">
      <c r="A565" s="46"/>
      <c r="B565" s="46"/>
      <c r="C565" s="46"/>
      <c r="D565" s="46"/>
      <c r="E565" s="46"/>
      <c r="F565" s="46"/>
      <c r="G565" s="46"/>
      <c r="H565" s="46"/>
      <c r="I565" s="46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  <c r="AA565" s="46"/>
      <c r="AB565" s="46"/>
    </row>
    <row r="566" spans="1:28" hidden="1">
      <c r="A566" s="46"/>
      <c r="B566" s="46"/>
      <c r="C566" s="46"/>
      <c r="D566" s="46"/>
      <c r="E566" s="46"/>
      <c r="F566" s="46"/>
      <c r="G566" s="46"/>
      <c r="H566" s="46"/>
      <c r="I566" s="46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  <c r="AA566" s="46"/>
      <c r="AB566" s="46"/>
    </row>
    <row r="567" spans="1:28" hidden="1">
      <c r="A567" s="46"/>
      <c r="B567" s="46"/>
      <c r="C567" s="46"/>
      <c r="D567" s="46"/>
      <c r="E567" s="46"/>
      <c r="F567" s="46"/>
      <c r="G567" s="46"/>
      <c r="H567" s="46"/>
      <c r="I567" s="46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  <c r="AA567" s="46"/>
      <c r="AB567" s="46"/>
    </row>
    <row r="568" spans="1:28" hidden="1">
      <c r="A568" s="46"/>
      <c r="B568" s="46"/>
      <c r="C568" s="46"/>
      <c r="D568" s="46"/>
      <c r="E568" s="46"/>
      <c r="F568" s="46"/>
      <c r="G568" s="46"/>
      <c r="H568" s="46"/>
      <c r="I568" s="46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  <c r="AA568" s="46"/>
      <c r="AB568" s="46"/>
    </row>
    <row r="569" spans="1:28" hidden="1">
      <c r="A569" s="46"/>
      <c r="B569" s="46"/>
      <c r="C569" s="46"/>
      <c r="D569" s="46"/>
      <c r="E569" s="46"/>
      <c r="F569" s="46"/>
      <c r="G569" s="46"/>
      <c r="H569" s="46"/>
      <c r="I569" s="46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  <c r="AA569" s="46"/>
      <c r="AB569" s="46"/>
    </row>
    <row r="570" spans="1:28" hidden="1">
      <c r="A570" s="46"/>
      <c r="B570" s="46"/>
      <c r="C570" s="46"/>
      <c r="D570" s="46"/>
      <c r="E570" s="46"/>
      <c r="F570" s="46"/>
      <c r="G570" s="46"/>
      <c r="H570" s="46"/>
      <c r="I570" s="46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  <c r="AA570" s="46"/>
      <c r="AB570" s="46"/>
    </row>
    <row r="571" spans="1:28" hidden="1">
      <c r="A571" s="46"/>
      <c r="B571" s="46"/>
      <c r="C571" s="46"/>
      <c r="D571" s="46"/>
      <c r="E571" s="46"/>
      <c r="F571" s="46"/>
      <c r="G571" s="46"/>
      <c r="H571" s="46"/>
      <c r="I571" s="46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  <c r="AA571" s="46"/>
      <c r="AB571" s="46"/>
    </row>
    <row r="572" spans="1:28" hidden="1">
      <c r="A572" s="46"/>
      <c r="B572" s="46"/>
      <c r="C572" s="46"/>
      <c r="D572" s="46"/>
      <c r="E572" s="46"/>
      <c r="F572" s="46"/>
      <c r="G572" s="46"/>
      <c r="H572" s="46"/>
      <c r="I572" s="46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  <c r="AA572" s="46"/>
      <c r="AB572" s="46"/>
    </row>
    <row r="573" spans="1:28" hidden="1">
      <c r="A573" s="46"/>
      <c r="B573" s="46"/>
      <c r="C573" s="46"/>
      <c r="D573" s="46"/>
      <c r="E573" s="46"/>
      <c r="F573" s="46"/>
      <c r="G573" s="46"/>
      <c r="H573" s="46"/>
      <c r="I573" s="46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  <c r="AA573" s="46"/>
      <c r="AB573" s="46"/>
    </row>
    <row r="574" spans="1:28" hidden="1">
      <c r="A574" s="46"/>
      <c r="B574" s="46"/>
      <c r="C574" s="46"/>
      <c r="D574" s="46"/>
      <c r="E574" s="46"/>
      <c r="F574" s="46"/>
      <c r="G574" s="46"/>
      <c r="H574" s="46"/>
      <c r="I574" s="46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  <c r="AA574" s="46"/>
      <c r="AB574" s="46"/>
    </row>
    <row r="575" spans="1:28" hidden="1">
      <c r="A575" s="46"/>
      <c r="B575" s="46"/>
      <c r="C575" s="46"/>
      <c r="D575" s="46"/>
      <c r="E575" s="46"/>
      <c r="F575" s="46"/>
      <c r="G575" s="46"/>
      <c r="H575" s="46"/>
      <c r="I575" s="46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  <c r="AA575" s="46"/>
      <c r="AB575" s="46"/>
    </row>
    <row r="576" spans="1:28" hidden="1">
      <c r="A576" s="46"/>
      <c r="B576" s="46"/>
      <c r="C576" s="46"/>
      <c r="D576" s="46"/>
      <c r="E576" s="46"/>
      <c r="F576" s="46"/>
      <c r="G576" s="46"/>
      <c r="H576" s="46"/>
      <c r="I576" s="46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  <c r="AA576" s="46"/>
      <c r="AB576" s="46"/>
    </row>
    <row r="577" spans="1:28" hidden="1">
      <c r="A577" s="46"/>
      <c r="B577" s="46"/>
      <c r="C577" s="46"/>
      <c r="D577" s="46"/>
      <c r="E577" s="46"/>
      <c r="F577" s="46"/>
      <c r="G577" s="46"/>
      <c r="H577" s="46"/>
      <c r="I577" s="46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  <c r="AA577" s="46"/>
      <c r="AB577" s="46"/>
    </row>
    <row r="578" spans="1:28" hidden="1">
      <c r="A578" s="46"/>
      <c r="B578" s="46"/>
      <c r="C578" s="46"/>
      <c r="D578" s="46"/>
      <c r="E578" s="46"/>
      <c r="F578" s="46"/>
      <c r="G578" s="46"/>
      <c r="H578" s="46"/>
      <c r="I578" s="46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  <c r="AA578" s="46"/>
      <c r="AB578" s="46"/>
    </row>
    <row r="579" spans="1:28" hidden="1">
      <c r="A579" s="46"/>
      <c r="B579" s="46"/>
      <c r="C579" s="46"/>
      <c r="D579" s="46"/>
      <c r="E579" s="46"/>
      <c r="F579" s="46"/>
      <c r="G579" s="46"/>
      <c r="H579" s="46"/>
      <c r="I579" s="46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  <c r="AA579" s="46"/>
      <c r="AB579" s="46"/>
    </row>
    <row r="580" spans="1:28" hidden="1">
      <c r="A580" s="46"/>
      <c r="B580" s="46"/>
      <c r="C580" s="46"/>
      <c r="D580" s="46"/>
      <c r="E580" s="46"/>
      <c r="F580" s="46"/>
      <c r="G580" s="46"/>
      <c r="H580" s="46"/>
      <c r="I580" s="46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  <c r="AA580" s="46"/>
      <c r="AB580" s="46"/>
    </row>
    <row r="581" spans="1:28" hidden="1">
      <c r="A581" s="46"/>
      <c r="B581" s="46"/>
      <c r="C581" s="46"/>
      <c r="D581" s="46"/>
      <c r="E581" s="46"/>
      <c r="F581" s="46"/>
      <c r="G581" s="46"/>
      <c r="H581" s="46"/>
      <c r="I581" s="46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  <c r="AA581" s="46"/>
      <c r="AB581" s="46"/>
    </row>
    <row r="582" spans="1:28" hidden="1">
      <c r="A582" s="46"/>
      <c r="B582" s="46"/>
      <c r="C582" s="46"/>
      <c r="D582" s="46"/>
      <c r="E582" s="46"/>
      <c r="F582" s="46"/>
      <c r="G582" s="46"/>
      <c r="H582" s="46"/>
      <c r="I582" s="46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  <c r="AA582" s="46"/>
      <c r="AB582" s="46"/>
    </row>
    <row r="583" spans="1:28" hidden="1">
      <c r="A583" s="46"/>
      <c r="B583" s="46"/>
      <c r="C583" s="46"/>
      <c r="D583" s="46"/>
      <c r="E583" s="46"/>
      <c r="F583" s="46"/>
      <c r="G583" s="46"/>
      <c r="H583" s="46"/>
      <c r="I583" s="46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  <c r="AA583" s="46"/>
      <c r="AB583" s="46"/>
    </row>
    <row r="584" spans="1:28" hidden="1">
      <c r="A584" s="46"/>
      <c r="B584" s="46"/>
      <c r="C584" s="46"/>
      <c r="D584" s="46"/>
      <c r="E584" s="46"/>
      <c r="F584" s="46"/>
      <c r="G584" s="46"/>
      <c r="H584" s="46"/>
      <c r="I584" s="46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  <c r="AA584" s="46"/>
      <c r="AB584" s="46"/>
    </row>
    <row r="585" spans="1:28" hidden="1">
      <c r="A585" s="46"/>
      <c r="B585" s="46"/>
      <c r="C585" s="46"/>
      <c r="D585" s="46"/>
      <c r="E585" s="46"/>
      <c r="F585" s="46"/>
      <c r="G585" s="46"/>
      <c r="H585" s="46"/>
      <c r="I585" s="46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  <c r="AA585" s="46"/>
      <c r="AB585" s="46"/>
    </row>
    <row r="586" spans="1:28" hidden="1">
      <c r="A586" s="46"/>
      <c r="B586" s="46"/>
      <c r="C586" s="46"/>
      <c r="D586" s="46"/>
      <c r="E586" s="46"/>
      <c r="F586" s="46"/>
      <c r="G586" s="46"/>
      <c r="H586" s="46"/>
      <c r="I586" s="46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  <c r="AA586" s="46"/>
      <c r="AB586" s="46"/>
    </row>
    <row r="587" spans="1:28" hidden="1">
      <c r="A587" s="46"/>
      <c r="B587" s="46"/>
      <c r="C587" s="46"/>
      <c r="D587" s="46"/>
      <c r="E587" s="46"/>
      <c r="F587" s="46"/>
      <c r="G587" s="46"/>
      <c r="H587" s="46"/>
      <c r="I587" s="46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  <c r="AA587" s="46"/>
      <c r="AB587" s="46"/>
    </row>
    <row r="588" spans="1:28" hidden="1">
      <c r="A588" s="46"/>
      <c r="B588" s="46"/>
      <c r="C588" s="46"/>
      <c r="D588" s="46"/>
      <c r="E588" s="46"/>
      <c r="F588" s="46"/>
      <c r="G588" s="46"/>
      <c r="H588" s="46"/>
      <c r="I588" s="46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  <c r="AA588" s="46"/>
      <c r="AB588" s="46"/>
    </row>
    <row r="589" spans="1:28" hidden="1">
      <c r="A589" s="46"/>
      <c r="B589" s="46"/>
      <c r="C589" s="46"/>
      <c r="D589" s="46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  <c r="AA589" s="46"/>
      <c r="AB589" s="46"/>
    </row>
    <row r="590" spans="1:28" hidden="1">
      <c r="A590" s="46"/>
      <c r="B590" s="46"/>
      <c r="C590" s="46"/>
      <c r="D590" s="46"/>
      <c r="E590" s="46"/>
      <c r="F590" s="46"/>
      <c r="G590" s="46"/>
      <c r="H590" s="46"/>
      <c r="I590" s="46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  <c r="AA590" s="46"/>
      <c r="AB590" s="46"/>
    </row>
    <row r="591" spans="1:28" hidden="1">
      <c r="A591" s="46"/>
      <c r="B591" s="46"/>
      <c r="C591" s="46"/>
      <c r="D591" s="46"/>
      <c r="E591" s="46"/>
      <c r="F591" s="46"/>
      <c r="G591" s="46"/>
      <c r="H591" s="46"/>
      <c r="I591" s="46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  <c r="AA591" s="46"/>
      <c r="AB591" s="46"/>
    </row>
    <row r="592" spans="1:28" hidden="1">
      <c r="A592" s="46"/>
      <c r="B592" s="46"/>
      <c r="C592" s="46"/>
      <c r="D592" s="46"/>
      <c r="E592" s="46"/>
      <c r="F592" s="46"/>
      <c r="G592" s="46"/>
      <c r="H592" s="46"/>
      <c r="I592" s="46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  <c r="AA592" s="46"/>
      <c r="AB592" s="46"/>
    </row>
    <row r="593" spans="1:28" hidden="1">
      <c r="A593" s="46"/>
      <c r="B593" s="46"/>
      <c r="C593" s="46"/>
      <c r="D593" s="46"/>
      <c r="E593" s="46"/>
      <c r="F593" s="46"/>
      <c r="G593" s="46"/>
      <c r="H593" s="46"/>
      <c r="I593" s="46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  <c r="AA593" s="46"/>
      <c r="AB593" s="46"/>
    </row>
    <row r="594" spans="1:28" hidden="1">
      <c r="A594" s="46"/>
      <c r="B594" s="46"/>
      <c r="C594" s="46"/>
      <c r="D594" s="46"/>
      <c r="E594" s="46"/>
      <c r="F594" s="46"/>
      <c r="G594" s="46"/>
      <c r="H594" s="46"/>
      <c r="I594" s="46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  <c r="AA594" s="46"/>
      <c r="AB594" s="46"/>
    </row>
    <row r="595" spans="1:28" hidden="1">
      <c r="A595" s="46"/>
      <c r="B595" s="46"/>
      <c r="C595" s="46"/>
      <c r="D595" s="46"/>
      <c r="E595" s="46"/>
      <c r="F595" s="46"/>
      <c r="G595" s="46"/>
      <c r="H595" s="46"/>
      <c r="I595" s="46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  <c r="AA595" s="46"/>
      <c r="AB595" s="46"/>
    </row>
    <row r="596" spans="1:28" hidden="1">
      <c r="A596" s="46"/>
      <c r="B596" s="46"/>
      <c r="C596" s="46"/>
      <c r="D596" s="46"/>
      <c r="E596" s="46"/>
      <c r="F596" s="46"/>
      <c r="G596" s="46"/>
      <c r="H596" s="46"/>
      <c r="I596" s="46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  <c r="AA596" s="46"/>
      <c r="AB596" s="46"/>
    </row>
    <row r="597" spans="1:28" hidden="1">
      <c r="A597" s="46"/>
      <c r="B597" s="46"/>
      <c r="C597" s="46"/>
      <c r="D597" s="46"/>
      <c r="E597" s="46"/>
      <c r="F597" s="46"/>
      <c r="G597" s="46"/>
      <c r="H597" s="46"/>
      <c r="I597" s="46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  <c r="AA597" s="46"/>
      <c r="AB597" s="46"/>
    </row>
    <row r="598" spans="1:28" hidden="1">
      <c r="A598" s="46"/>
      <c r="B598" s="46"/>
      <c r="C598" s="46"/>
      <c r="D598" s="46"/>
      <c r="E598" s="46"/>
      <c r="F598" s="46"/>
      <c r="G598" s="46"/>
      <c r="H598" s="46"/>
      <c r="I598" s="46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  <c r="AA598" s="46"/>
      <c r="AB598" s="46"/>
    </row>
    <row r="599" spans="1:28" hidden="1">
      <c r="A599" s="46"/>
      <c r="B599" s="46"/>
      <c r="C599" s="46"/>
      <c r="D599" s="46"/>
      <c r="E599" s="46"/>
      <c r="F599" s="46"/>
      <c r="G599" s="46"/>
      <c r="H599" s="46"/>
      <c r="I599" s="46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  <c r="AA599" s="46"/>
      <c r="AB599" s="46"/>
    </row>
    <row r="600" spans="1:28" hidden="1">
      <c r="A600" s="46"/>
      <c r="B600" s="46"/>
      <c r="C600" s="46"/>
      <c r="D600" s="46"/>
      <c r="E600" s="46"/>
      <c r="F600" s="46"/>
      <c r="G600" s="46"/>
      <c r="H600" s="46"/>
      <c r="I600" s="46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  <c r="AA600" s="46"/>
      <c r="AB600" s="46"/>
    </row>
    <row r="601" spans="1:28" hidden="1">
      <c r="A601" s="46"/>
      <c r="B601" s="46"/>
      <c r="C601" s="46"/>
      <c r="D601" s="46"/>
      <c r="E601" s="46"/>
      <c r="F601" s="46"/>
      <c r="G601" s="46"/>
      <c r="H601" s="46"/>
      <c r="I601" s="46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  <c r="AA601" s="46"/>
      <c r="AB601" s="46"/>
    </row>
    <row r="602" spans="1:28" hidden="1">
      <c r="A602" s="46"/>
      <c r="B602" s="46"/>
      <c r="C602" s="46"/>
      <c r="D602" s="46"/>
      <c r="E602" s="46"/>
      <c r="F602" s="46"/>
      <c r="G602" s="46"/>
      <c r="H602" s="46"/>
      <c r="I602" s="46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  <c r="AA602" s="46"/>
      <c r="AB602" s="46"/>
    </row>
    <row r="603" spans="1:28" hidden="1">
      <c r="A603" s="46"/>
      <c r="B603" s="46"/>
      <c r="C603" s="46"/>
      <c r="D603" s="46"/>
      <c r="E603" s="46"/>
      <c r="F603" s="46"/>
      <c r="G603" s="46"/>
      <c r="H603" s="46"/>
      <c r="I603" s="46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  <c r="AA603" s="46"/>
      <c r="AB603" s="46"/>
    </row>
    <row r="604" spans="1:28" hidden="1">
      <c r="A604" s="46"/>
      <c r="B604" s="46"/>
      <c r="C604" s="46"/>
      <c r="D604" s="46"/>
      <c r="E604" s="46"/>
      <c r="F604" s="46"/>
      <c r="G604" s="46"/>
      <c r="H604" s="46"/>
      <c r="I604" s="46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  <c r="AA604" s="46"/>
      <c r="AB604" s="46"/>
    </row>
    <row r="605" spans="1:28" hidden="1">
      <c r="A605" s="46"/>
      <c r="B605" s="46"/>
      <c r="C605" s="46"/>
      <c r="D605" s="46"/>
      <c r="E605" s="46"/>
      <c r="F605" s="46"/>
      <c r="G605" s="46"/>
      <c r="H605" s="46"/>
      <c r="I605" s="46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  <c r="AA605" s="46"/>
      <c r="AB605" s="46"/>
    </row>
    <row r="606" spans="1:28" hidden="1">
      <c r="A606" s="46"/>
      <c r="B606" s="46"/>
      <c r="C606" s="46"/>
      <c r="D606" s="46"/>
      <c r="E606" s="46"/>
      <c r="F606" s="46"/>
      <c r="G606" s="46"/>
      <c r="H606" s="46"/>
      <c r="I606" s="46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  <c r="AA606" s="46"/>
      <c r="AB606" s="46"/>
    </row>
    <row r="607" spans="1:28" hidden="1">
      <c r="A607" s="46"/>
      <c r="B607" s="46"/>
      <c r="C607" s="46"/>
      <c r="D607" s="46"/>
      <c r="E607" s="46"/>
      <c r="F607" s="46"/>
      <c r="G607" s="46"/>
      <c r="H607" s="46"/>
      <c r="I607" s="46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  <c r="AA607" s="46"/>
      <c r="AB607" s="46"/>
    </row>
    <row r="608" spans="1:28" hidden="1">
      <c r="A608" s="46"/>
      <c r="B608" s="46"/>
      <c r="C608" s="46"/>
      <c r="D608" s="46"/>
      <c r="E608" s="46"/>
      <c r="F608" s="46"/>
      <c r="G608" s="46"/>
      <c r="H608" s="46"/>
      <c r="I608" s="46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  <c r="AA608" s="46"/>
      <c r="AB608" s="46"/>
    </row>
    <row r="609" spans="1:28" hidden="1">
      <c r="A609" s="46"/>
      <c r="B609" s="46"/>
      <c r="C609" s="46"/>
      <c r="D609" s="46"/>
      <c r="E609" s="46"/>
      <c r="F609" s="46"/>
      <c r="G609" s="46"/>
      <c r="H609" s="46"/>
      <c r="I609" s="46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  <c r="AA609" s="46"/>
      <c r="AB609" s="46"/>
    </row>
    <row r="610" spans="1:28" hidden="1">
      <c r="A610" s="46"/>
      <c r="B610" s="46"/>
      <c r="C610" s="46"/>
      <c r="D610" s="46"/>
      <c r="E610" s="46"/>
      <c r="F610" s="46"/>
      <c r="G610" s="46"/>
      <c r="H610" s="46"/>
      <c r="I610" s="46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  <c r="AA610" s="46"/>
      <c r="AB610" s="46"/>
    </row>
    <row r="611" spans="1:28" hidden="1">
      <c r="A611" s="46"/>
      <c r="B611" s="46"/>
      <c r="C611" s="46"/>
      <c r="D611" s="46"/>
      <c r="E611" s="46"/>
      <c r="F611" s="46"/>
      <c r="G611" s="46"/>
      <c r="H611" s="46"/>
      <c r="I611" s="46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  <c r="AA611" s="46"/>
      <c r="AB611" s="46"/>
    </row>
    <row r="612" spans="1:28" hidden="1">
      <c r="A612" s="46"/>
      <c r="B612" s="46"/>
      <c r="C612" s="46"/>
      <c r="D612" s="46"/>
      <c r="E612" s="46"/>
      <c r="F612" s="46"/>
      <c r="G612" s="46"/>
      <c r="H612" s="46"/>
      <c r="I612" s="46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  <c r="AA612" s="46"/>
      <c r="AB612" s="46"/>
    </row>
    <row r="613" spans="1:28" hidden="1">
      <c r="A613" s="46"/>
      <c r="B613" s="46"/>
      <c r="C613" s="46"/>
      <c r="D613" s="46"/>
      <c r="E613" s="46"/>
      <c r="F613" s="46"/>
      <c r="G613" s="46"/>
      <c r="H613" s="46"/>
      <c r="I613" s="46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  <c r="AA613" s="46"/>
      <c r="AB613" s="46"/>
    </row>
    <row r="614" spans="1:28" hidden="1">
      <c r="A614" s="46"/>
      <c r="B614" s="46"/>
      <c r="C614" s="46"/>
      <c r="D614" s="46"/>
      <c r="E614" s="46"/>
      <c r="F614" s="46"/>
      <c r="G614" s="46"/>
      <c r="H614" s="46"/>
      <c r="I614" s="46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  <c r="AA614" s="46"/>
      <c r="AB614" s="46"/>
    </row>
    <row r="615" spans="1:28" hidden="1">
      <c r="A615" s="46"/>
      <c r="B615" s="46"/>
      <c r="C615" s="46"/>
      <c r="D615" s="46"/>
      <c r="E615" s="46"/>
      <c r="F615" s="46"/>
      <c r="G615" s="46"/>
      <c r="H615" s="46"/>
      <c r="I615" s="46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  <c r="AA615" s="46"/>
      <c r="AB615" s="46"/>
    </row>
    <row r="616" spans="1:28" hidden="1">
      <c r="A616" s="46"/>
      <c r="B616" s="46"/>
      <c r="C616" s="46"/>
      <c r="D616" s="46"/>
      <c r="E616" s="46"/>
      <c r="F616" s="46"/>
      <c r="G616" s="46"/>
      <c r="H616" s="46"/>
      <c r="I616" s="46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  <c r="AA616" s="46"/>
      <c r="AB616" s="46"/>
    </row>
    <row r="617" spans="1:28" hidden="1">
      <c r="A617" s="46"/>
      <c r="B617" s="46"/>
      <c r="C617" s="46"/>
      <c r="D617" s="46"/>
      <c r="E617" s="46"/>
      <c r="F617" s="46"/>
      <c r="G617" s="46"/>
      <c r="H617" s="46"/>
      <c r="I617" s="46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  <c r="AA617" s="46"/>
      <c r="AB617" s="46"/>
    </row>
    <row r="618" spans="1:28" hidden="1">
      <c r="A618" s="46"/>
      <c r="B618" s="46"/>
      <c r="C618" s="46"/>
      <c r="D618" s="46"/>
      <c r="E618" s="46"/>
      <c r="F618" s="46"/>
      <c r="G618" s="46"/>
      <c r="H618" s="46"/>
      <c r="I618" s="46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  <c r="AA618" s="46"/>
      <c r="AB618" s="46"/>
    </row>
    <row r="619" spans="1:28" hidden="1">
      <c r="A619" s="46"/>
      <c r="B619" s="46"/>
      <c r="C619" s="46"/>
      <c r="D619" s="46"/>
      <c r="E619" s="46"/>
      <c r="F619" s="46"/>
      <c r="G619" s="46"/>
      <c r="H619" s="46"/>
      <c r="I619" s="46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  <c r="AA619" s="46"/>
      <c r="AB619" s="46"/>
    </row>
    <row r="620" spans="1:28" hidden="1">
      <c r="A620" s="46"/>
      <c r="B620" s="46"/>
      <c r="C620" s="46"/>
      <c r="D620" s="46"/>
      <c r="E620" s="46"/>
      <c r="F620" s="46"/>
      <c r="G620" s="46"/>
      <c r="H620" s="46"/>
      <c r="I620" s="46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  <c r="AA620" s="46"/>
      <c r="AB620" s="46"/>
    </row>
    <row r="621" spans="1:28" hidden="1">
      <c r="A621" s="46"/>
      <c r="B621" s="46"/>
      <c r="C621" s="46"/>
      <c r="D621" s="46"/>
      <c r="E621" s="46"/>
      <c r="F621" s="46"/>
      <c r="G621" s="46"/>
      <c r="H621" s="46"/>
      <c r="I621" s="46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  <c r="AA621" s="46"/>
      <c r="AB621" s="46"/>
    </row>
    <row r="622" spans="1:28" hidden="1">
      <c r="A622" s="46"/>
      <c r="B622" s="46"/>
      <c r="C622" s="46"/>
      <c r="D622" s="46"/>
      <c r="E622" s="46"/>
      <c r="F622" s="46"/>
      <c r="G622" s="46"/>
      <c r="H622" s="46"/>
      <c r="I622" s="46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  <c r="AA622" s="46"/>
      <c r="AB622" s="46"/>
    </row>
    <row r="623" spans="1:28" hidden="1">
      <c r="A623" s="46"/>
      <c r="B623" s="46"/>
      <c r="C623" s="46"/>
      <c r="D623" s="46"/>
      <c r="E623" s="46"/>
      <c r="F623" s="46"/>
      <c r="G623" s="46"/>
      <c r="H623" s="46"/>
      <c r="I623" s="46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  <c r="AA623" s="46"/>
      <c r="AB623" s="46"/>
    </row>
    <row r="624" spans="1:28" hidden="1">
      <c r="A624" s="46"/>
      <c r="B624" s="46"/>
      <c r="C624" s="46"/>
      <c r="D624" s="46"/>
      <c r="E624" s="46"/>
      <c r="F624" s="46"/>
      <c r="G624" s="46"/>
      <c r="H624" s="46"/>
      <c r="I624" s="46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  <c r="AA624" s="46"/>
      <c r="AB624" s="46"/>
    </row>
    <row r="625" spans="1:28" hidden="1">
      <c r="A625" s="46"/>
      <c r="B625" s="46"/>
      <c r="C625" s="46"/>
      <c r="D625" s="46"/>
      <c r="E625" s="46"/>
      <c r="F625" s="46"/>
      <c r="G625" s="46"/>
      <c r="H625" s="46"/>
      <c r="I625" s="46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  <c r="AA625" s="46"/>
      <c r="AB625" s="46"/>
    </row>
    <row r="626" spans="1:28" hidden="1">
      <c r="A626" s="46"/>
      <c r="B626" s="46"/>
      <c r="C626" s="46"/>
      <c r="D626" s="46"/>
      <c r="E626" s="46"/>
      <c r="F626" s="46"/>
      <c r="G626" s="46"/>
      <c r="H626" s="46"/>
      <c r="I626" s="46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  <c r="AA626" s="46"/>
      <c r="AB626" s="46"/>
    </row>
    <row r="627" spans="1:28" hidden="1">
      <c r="A627" s="46"/>
      <c r="B627" s="46"/>
      <c r="C627" s="46"/>
      <c r="D627" s="46"/>
      <c r="E627" s="46"/>
      <c r="F627" s="46"/>
      <c r="G627" s="46"/>
      <c r="H627" s="46"/>
      <c r="I627" s="46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  <c r="AA627" s="46"/>
      <c r="AB627" s="46"/>
    </row>
    <row r="628" spans="1:28" hidden="1">
      <c r="A628" s="46"/>
      <c r="B628" s="46"/>
      <c r="C628" s="46"/>
      <c r="D628" s="46"/>
      <c r="E628" s="46"/>
      <c r="F628" s="46"/>
      <c r="G628" s="46"/>
      <c r="H628" s="46"/>
      <c r="I628" s="46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  <c r="AA628" s="46"/>
      <c r="AB628" s="46"/>
    </row>
    <row r="629" spans="1:28" hidden="1">
      <c r="A629" s="46"/>
      <c r="B629" s="46"/>
      <c r="C629" s="46"/>
      <c r="D629" s="46"/>
      <c r="E629" s="46"/>
      <c r="F629" s="46"/>
      <c r="G629" s="46"/>
      <c r="H629" s="46"/>
      <c r="I629" s="46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  <c r="AA629" s="46"/>
      <c r="AB629" s="46"/>
    </row>
    <row r="630" spans="1:28" hidden="1">
      <c r="A630" s="46"/>
      <c r="B630" s="46"/>
      <c r="C630" s="46"/>
      <c r="D630" s="46"/>
      <c r="E630" s="46"/>
      <c r="F630" s="46"/>
      <c r="G630" s="46"/>
      <c r="H630" s="46"/>
      <c r="I630" s="46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  <c r="AA630" s="46"/>
      <c r="AB630" s="46"/>
    </row>
    <row r="631" spans="1:28" hidden="1">
      <c r="A631" s="46"/>
      <c r="B631" s="46"/>
      <c r="C631" s="46"/>
      <c r="D631" s="46"/>
      <c r="E631" s="46"/>
      <c r="F631" s="46"/>
      <c r="G631" s="46"/>
      <c r="H631" s="46"/>
      <c r="I631" s="46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  <c r="AA631" s="46"/>
      <c r="AB631" s="46"/>
    </row>
    <row r="632" spans="1:28" hidden="1">
      <c r="A632" s="46"/>
      <c r="B632" s="46"/>
      <c r="C632" s="46"/>
      <c r="D632" s="46"/>
      <c r="E632" s="46"/>
      <c r="F632" s="46"/>
      <c r="G632" s="46"/>
      <c r="H632" s="46"/>
      <c r="I632" s="46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  <c r="AA632" s="46"/>
      <c r="AB632" s="46"/>
    </row>
    <row r="633" spans="1:28" hidden="1">
      <c r="A633" s="46"/>
      <c r="B633" s="46"/>
      <c r="C633" s="46"/>
      <c r="D633" s="46"/>
      <c r="E633" s="46"/>
      <c r="F633" s="46"/>
      <c r="G633" s="46"/>
      <c r="H633" s="46"/>
      <c r="I633" s="46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  <c r="AA633" s="46"/>
      <c r="AB633" s="46"/>
    </row>
    <row r="634" spans="1:28" hidden="1">
      <c r="A634" s="46"/>
      <c r="B634" s="46"/>
      <c r="C634" s="46"/>
      <c r="D634" s="46"/>
      <c r="E634" s="46"/>
      <c r="F634" s="46"/>
      <c r="G634" s="46"/>
      <c r="H634" s="46"/>
      <c r="I634" s="46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  <c r="AA634" s="46"/>
      <c r="AB634" s="46"/>
    </row>
    <row r="635" spans="1:28" hidden="1">
      <c r="A635" s="46"/>
      <c r="B635" s="46"/>
      <c r="C635" s="46"/>
      <c r="D635" s="46"/>
      <c r="E635" s="46"/>
      <c r="F635" s="46"/>
      <c r="G635" s="46"/>
      <c r="H635" s="46"/>
      <c r="I635" s="46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  <c r="AA635" s="46"/>
      <c r="AB635" s="46"/>
    </row>
    <row r="636" spans="1:28" hidden="1">
      <c r="A636" s="46"/>
      <c r="B636" s="46"/>
      <c r="C636" s="46"/>
      <c r="D636" s="46"/>
      <c r="E636" s="46"/>
      <c r="F636" s="46"/>
      <c r="G636" s="46"/>
      <c r="H636" s="46"/>
      <c r="I636" s="46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  <c r="AA636" s="46"/>
      <c r="AB636" s="46"/>
    </row>
    <row r="637" spans="1:28" hidden="1">
      <c r="A637" s="46"/>
      <c r="B637" s="46"/>
      <c r="C637" s="46"/>
      <c r="D637" s="46"/>
      <c r="E637" s="46"/>
      <c r="F637" s="46"/>
      <c r="G637" s="46"/>
      <c r="H637" s="46"/>
      <c r="I637" s="46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  <c r="AA637" s="46"/>
      <c r="AB637" s="46"/>
    </row>
    <row r="638" spans="1:28" hidden="1">
      <c r="A638" s="46"/>
      <c r="B638" s="46"/>
      <c r="C638" s="46"/>
      <c r="D638" s="46"/>
      <c r="E638" s="46"/>
      <c r="F638" s="46"/>
      <c r="G638" s="46"/>
      <c r="H638" s="46"/>
      <c r="I638" s="46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  <c r="AA638" s="46"/>
      <c r="AB638" s="46"/>
    </row>
    <row r="639" spans="1:28" hidden="1">
      <c r="A639" s="46"/>
      <c r="B639" s="46"/>
      <c r="C639" s="46"/>
      <c r="D639" s="46"/>
      <c r="E639" s="46"/>
      <c r="F639" s="46"/>
      <c r="G639" s="46"/>
      <c r="H639" s="46"/>
      <c r="I639" s="46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  <c r="AA639" s="46"/>
      <c r="AB639" s="46"/>
    </row>
    <row r="640" spans="1:28" hidden="1">
      <c r="A640" s="46"/>
      <c r="B640" s="46"/>
      <c r="C640" s="46"/>
      <c r="D640" s="46"/>
      <c r="E640" s="46"/>
      <c r="F640" s="46"/>
      <c r="G640" s="46"/>
      <c r="H640" s="46"/>
      <c r="I640" s="46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  <c r="AA640" s="46"/>
      <c r="AB640" s="46"/>
    </row>
    <row r="641" spans="1:28" hidden="1">
      <c r="A641" s="46"/>
      <c r="B641" s="46"/>
      <c r="C641" s="46"/>
      <c r="D641" s="46"/>
      <c r="E641" s="46"/>
      <c r="F641" s="46"/>
      <c r="G641" s="46"/>
      <c r="H641" s="46"/>
      <c r="I641" s="46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  <c r="AA641" s="46"/>
      <c r="AB641" s="46"/>
    </row>
    <row r="642" spans="1:28" hidden="1">
      <c r="A642" s="46"/>
      <c r="B642" s="46"/>
      <c r="C642" s="46"/>
      <c r="D642" s="46"/>
      <c r="E642" s="46"/>
      <c r="F642" s="46"/>
      <c r="G642" s="46"/>
      <c r="H642" s="46"/>
      <c r="I642" s="46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  <c r="AA642" s="46"/>
      <c r="AB642" s="46"/>
    </row>
    <row r="643" spans="1:28" hidden="1">
      <c r="A643" s="46"/>
      <c r="B643" s="46"/>
      <c r="C643" s="46"/>
      <c r="D643" s="46"/>
      <c r="E643" s="46"/>
      <c r="F643" s="46"/>
      <c r="G643" s="46"/>
      <c r="H643" s="46"/>
      <c r="I643" s="46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  <c r="AA643" s="46"/>
      <c r="AB643" s="46"/>
    </row>
    <row r="644" spans="1:28" hidden="1">
      <c r="A644" s="46"/>
      <c r="B644" s="46"/>
      <c r="C644" s="46"/>
      <c r="D644" s="46"/>
      <c r="E644" s="46"/>
      <c r="F644" s="46"/>
      <c r="G644" s="46"/>
      <c r="H644" s="46"/>
      <c r="I644" s="46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  <c r="AA644" s="46"/>
      <c r="AB644" s="46"/>
    </row>
    <row r="645" spans="1:28" hidden="1">
      <c r="A645" s="46"/>
      <c r="B645" s="46"/>
      <c r="C645" s="46"/>
      <c r="D645" s="46"/>
      <c r="E645" s="46"/>
      <c r="F645" s="46"/>
      <c r="G645" s="46"/>
      <c r="H645" s="46"/>
      <c r="I645" s="46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  <c r="AA645" s="46"/>
      <c r="AB645" s="46"/>
    </row>
    <row r="646" spans="1:28" hidden="1">
      <c r="A646" s="46"/>
      <c r="B646" s="46"/>
      <c r="C646" s="46"/>
      <c r="D646" s="46"/>
      <c r="E646" s="46"/>
      <c r="F646" s="46"/>
      <c r="G646" s="46"/>
      <c r="H646" s="46"/>
      <c r="I646" s="46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  <c r="AA646" s="46"/>
      <c r="AB646" s="46"/>
    </row>
    <row r="647" spans="1:28" hidden="1">
      <c r="A647" s="46"/>
      <c r="B647" s="46"/>
      <c r="C647" s="46"/>
      <c r="D647" s="46"/>
      <c r="E647" s="46"/>
      <c r="F647" s="46"/>
      <c r="G647" s="46"/>
      <c r="H647" s="46"/>
      <c r="I647" s="46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  <c r="AA647" s="46"/>
      <c r="AB647" s="46"/>
    </row>
    <row r="648" spans="1:28" hidden="1">
      <c r="A648" s="46"/>
      <c r="B648" s="46"/>
      <c r="C648" s="46"/>
      <c r="D648" s="46"/>
      <c r="E648" s="46"/>
      <c r="F648" s="46"/>
      <c r="G648" s="46"/>
      <c r="H648" s="46"/>
      <c r="I648" s="46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  <c r="AA648" s="46"/>
      <c r="AB648" s="46"/>
    </row>
    <row r="649" spans="1:28" hidden="1">
      <c r="A649" s="46"/>
      <c r="B649" s="46"/>
      <c r="C649" s="46"/>
      <c r="D649" s="46"/>
      <c r="E649" s="46"/>
      <c r="F649" s="46"/>
      <c r="G649" s="46"/>
      <c r="H649" s="46"/>
      <c r="I649" s="46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  <c r="AA649" s="46"/>
      <c r="AB649" s="46"/>
    </row>
    <row r="650" spans="1:28" hidden="1">
      <c r="A650" s="46"/>
      <c r="B650" s="46"/>
      <c r="C650" s="46"/>
      <c r="D650" s="46"/>
      <c r="E650" s="46"/>
      <c r="F650" s="46"/>
      <c r="G650" s="46"/>
      <c r="H650" s="46"/>
      <c r="I650" s="46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  <c r="AA650" s="46"/>
      <c r="AB650" s="46"/>
    </row>
    <row r="651" spans="1:28" hidden="1">
      <c r="A651" s="46"/>
      <c r="B651" s="46"/>
      <c r="C651" s="46"/>
      <c r="D651" s="46"/>
      <c r="E651" s="46"/>
      <c r="F651" s="46"/>
      <c r="G651" s="46"/>
      <c r="H651" s="46"/>
      <c r="I651" s="46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  <c r="AA651" s="46"/>
      <c r="AB651" s="46"/>
    </row>
    <row r="652" spans="1:28" hidden="1">
      <c r="A652" s="46"/>
      <c r="B652" s="46"/>
      <c r="C652" s="46"/>
      <c r="D652" s="46"/>
      <c r="E652" s="46"/>
      <c r="F652" s="46"/>
      <c r="G652" s="46"/>
      <c r="H652" s="46"/>
      <c r="I652" s="46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  <c r="AA652" s="46"/>
      <c r="AB652" s="46"/>
    </row>
    <row r="653" spans="1:28" hidden="1">
      <c r="A653" s="46"/>
      <c r="B653" s="46"/>
      <c r="C653" s="46"/>
      <c r="D653" s="46"/>
      <c r="E653" s="46"/>
      <c r="F653" s="46"/>
      <c r="G653" s="46"/>
      <c r="H653" s="46"/>
      <c r="I653" s="46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  <c r="AA653" s="46"/>
      <c r="AB653" s="46"/>
    </row>
    <row r="654" spans="1:28" hidden="1">
      <c r="A654" s="46"/>
      <c r="B654" s="46"/>
      <c r="C654" s="46"/>
      <c r="D654" s="46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  <c r="AA654" s="46"/>
      <c r="AB654" s="46"/>
    </row>
    <row r="655" spans="1:28" hidden="1">
      <c r="A655" s="46"/>
      <c r="B655" s="46"/>
      <c r="C655" s="46"/>
      <c r="D655" s="46"/>
      <c r="E655" s="46"/>
      <c r="F655" s="46"/>
      <c r="G655" s="46"/>
      <c r="H655" s="46"/>
      <c r="I655" s="46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  <c r="AA655" s="46"/>
      <c r="AB655" s="46"/>
    </row>
    <row r="656" spans="1:28" hidden="1">
      <c r="A656" s="46"/>
      <c r="B656" s="46"/>
      <c r="C656" s="46"/>
      <c r="D656" s="46"/>
      <c r="E656" s="46"/>
      <c r="F656" s="46"/>
      <c r="G656" s="46"/>
      <c r="H656" s="46"/>
      <c r="I656" s="46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  <c r="AA656" s="46"/>
      <c r="AB656" s="46"/>
    </row>
    <row r="657" spans="1:28" hidden="1">
      <c r="A657" s="46"/>
      <c r="B657" s="46"/>
      <c r="C657" s="46"/>
      <c r="D657" s="46"/>
      <c r="E657" s="46"/>
      <c r="F657" s="46"/>
      <c r="G657" s="46"/>
      <c r="H657" s="46"/>
      <c r="I657" s="46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  <c r="AA657" s="46"/>
      <c r="AB657" s="46"/>
    </row>
    <row r="658" spans="1:28" hidden="1">
      <c r="A658" s="46"/>
      <c r="B658" s="46"/>
      <c r="C658" s="46"/>
      <c r="D658" s="46"/>
      <c r="E658" s="46"/>
      <c r="F658" s="46"/>
      <c r="G658" s="46"/>
      <c r="H658" s="46"/>
      <c r="I658" s="46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  <c r="AA658" s="46"/>
      <c r="AB658" s="46"/>
    </row>
    <row r="659" spans="1:28" hidden="1">
      <c r="A659" s="46"/>
      <c r="B659" s="46"/>
      <c r="C659" s="46"/>
      <c r="D659" s="46"/>
      <c r="E659" s="46"/>
      <c r="F659" s="46"/>
      <c r="G659" s="46"/>
      <c r="H659" s="46"/>
      <c r="I659" s="46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  <c r="AA659" s="46"/>
      <c r="AB659" s="46"/>
    </row>
    <row r="660" spans="1:28" hidden="1">
      <c r="A660" s="46"/>
      <c r="B660" s="46"/>
      <c r="C660" s="46"/>
      <c r="D660" s="46"/>
      <c r="E660" s="46"/>
      <c r="F660" s="46"/>
      <c r="G660" s="46"/>
      <c r="H660" s="46"/>
      <c r="I660" s="46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  <c r="AA660" s="46"/>
      <c r="AB660" s="46"/>
    </row>
    <row r="661" spans="1:28" hidden="1">
      <c r="A661" s="46"/>
      <c r="B661" s="46"/>
      <c r="C661" s="46"/>
      <c r="D661" s="46"/>
      <c r="E661" s="46"/>
      <c r="F661" s="46"/>
      <c r="G661" s="46"/>
      <c r="H661" s="46"/>
      <c r="I661" s="46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  <c r="AA661" s="46"/>
      <c r="AB661" s="46"/>
    </row>
    <row r="662" spans="1:28" hidden="1">
      <c r="A662" s="46"/>
      <c r="B662" s="46"/>
      <c r="C662" s="46"/>
      <c r="D662" s="46"/>
      <c r="E662" s="46"/>
      <c r="F662" s="46"/>
      <c r="G662" s="46"/>
      <c r="H662" s="46"/>
      <c r="I662" s="46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  <c r="AA662" s="46"/>
      <c r="AB662" s="46"/>
    </row>
    <row r="663" spans="1:28" hidden="1">
      <c r="A663" s="46"/>
      <c r="B663" s="46"/>
      <c r="C663" s="46"/>
      <c r="D663" s="46"/>
      <c r="E663" s="46"/>
      <c r="F663" s="46"/>
      <c r="G663" s="46"/>
      <c r="H663" s="46"/>
      <c r="I663" s="46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  <c r="AA663" s="46"/>
      <c r="AB663" s="46"/>
    </row>
    <row r="664" spans="1:28" hidden="1">
      <c r="A664" s="46"/>
      <c r="B664" s="46"/>
      <c r="C664" s="46"/>
      <c r="D664" s="46"/>
      <c r="E664" s="46"/>
      <c r="F664" s="46"/>
      <c r="G664" s="46"/>
      <c r="H664" s="46"/>
      <c r="I664" s="46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  <c r="AA664" s="46"/>
      <c r="AB664" s="46"/>
    </row>
    <row r="665" spans="1:28" hidden="1">
      <c r="A665" s="46"/>
      <c r="B665" s="46"/>
      <c r="C665" s="46"/>
      <c r="D665" s="46"/>
      <c r="E665" s="46"/>
      <c r="F665" s="46"/>
      <c r="G665" s="46"/>
      <c r="H665" s="46"/>
      <c r="I665" s="46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  <c r="AA665" s="46"/>
      <c r="AB665" s="46"/>
    </row>
    <row r="666" spans="1:28" hidden="1">
      <c r="A666" s="46"/>
      <c r="B666" s="46"/>
      <c r="C666" s="46"/>
      <c r="D666" s="46"/>
      <c r="E666" s="46"/>
      <c r="F666" s="46"/>
      <c r="G666" s="46"/>
      <c r="H666" s="46"/>
      <c r="I666" s="46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  <c r="AA666" s="46"/>
      <c r="AB666" s="46"/>
    </row>
    <row r="667" spans="1:28" hidden="1">
      <c r="A667" s="46"/>
      <c r="B667" s="46"/>
      <c r="C667" s="46"/>
      <c r="D667" s="46"/>
      <c r="E667" s="46"/>
      <c r="F667" s="46"/>
      <c r="G667" s="46"/>
      <c r="H667" s="46"/>
      <c r="I667" s="46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  <c r="AA667" s="46"/>
      <c r="AB667" s="46"/>
    </row>
    <row r="668" spans="1:28" hidden="1">
      <c r="A668" s="46"/>
      <c r="B668" s="46"/>
      <c r="C668" s="46"/>
      <c r="D668" s="46"/>
      <c r="E668" s="46"/>
      <c r="F668" s="46"/>
      <c r="G668" s="46"/>
      <c r="H668" s="46"/>
      <c r="I668" s="46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  <c r="AA668" s="46"/>
      <c r="AB668" s="46"/>
    </row>
    <row r="669" spans="1:28" hidden="1">
      <c r="A669" s="46"/>
      <c r="B669" s="46"/>
      <c r="C669" s="46"/>
      <c r="D669" s="46"/>
      <c r="E669" s="46"/>
      <c r="F669" s="46"/>
      <c r="G669" s="46"/>
      <c r="H669" s="46"/>
      <c r="I669" s="46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  <c r="AA669" s="46"/>
      <c r="AB669" s="46"/>
    </row>
    <row r="670" spans="1:28" hidden="1">
      <c r="A670" s="46"/>
      <c r="B670" s="46"/>
      <c r="C670" s="46"/>
      <c r="D670" s="46"/>
      <c r="E670" s="46"/>
      <c r="F670" s="46"/>
      <c r="G670" s="46"/>
      <c r="H670" s="46"/>
      <c r="I670" s="46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  <c r="AA670" s="46"/>
      <c r="AB670" s="46"/>
    </row>
    <row r="671" spans="1:28" hidden="1">
      <c r="A671" s="46"/>
      <c r="B671" s="46"/>
      <c r="C671" s="46"/>
      <c r="D671" s="46"/>
      <c r="E671" s="46"/>
      <c r="F671" s="46"/>
      <c r="G671" s="46"/>
      <c r="H671" s="46"/>
      <c r="I671" s="46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  <c r="AA671" s="46"/>
      <c r="AB671" s="46"/>
    </row>
    <row r="672" spans="1:28" hidden="1">
      <c r="A672" s="46"/>
      <c r="B672" s="46"/>
      <c r="C672" s="46"/>
      <c r="D672" s="46"/>
      <c r="E672" s="46"/>
      <c r="F672" s="46"/>
      <c r="G672" s="46"/>
      <c r="H672" s="46"/>
      <c r="I672" s="46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  <c r="AA672" s="46"/>
      <c r="AB672" s="46"/>
    </row>
    <row r="673" spans="1:28" hidden="1">
      <c r="A673" s="46"/>
      <c r="B673" s="46"/>
      <c r="C673" s="46"/>
      <c r="D673" s="46"/>
      <c r="E673" s="46"/>
      <c r="F673" s="46"/>
      <c r="G673" s="46"/>
      <c r="H673" s="46"/>
      <c r="I673" s="46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  <c r="AA673" s="46"/>
      <c r="AB673" s="46"/>
    </row>
    <row r="674" spans="1:28" hidden="1">
      <c r="A674" s="46"/>
      <c r="B674" s="46"/>
      <c r="C674" s="46"/>
      <c r="D674" s="46"/>
      <c r="E674" s="46"/>
      <c r="F674" s="46"/>
      <c r="G674" s="46"/>
      <c r="H674" s="46"/>
      <c r="I674" s="46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  <c r="AA674" s="46"/>
      <c r="AB674" s="46"/>
    </row>
    <row r="675" spans="1:28" hidden="1">
      <c r="A675" s="46"/>
      <c r="B675" s="46"/>
      <c r="C675" s="46"/>
      <c r="D675" s="46"/>
      <c r="E675" s="46"/>
      <c r="F675" s="46"/>
      <c r="G675" s="46"/>
      <c r="H675" s="46"/>
      <c r="I675" s="46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  <c r="AA675" s="46"/>
      <c r="AB675" s="46"/>
    </row>
    <row r="676" spans="1:28" hidden="1">
      <c r="A676" s="46"/>
      <c r="B676" s="46"/>
      <c r="C676" s="46"/>
      <c r="D676" s="46"/>
      <c r="E676" s="46"/>
      <c r="F676" s="46"/>
      <c r="G676" s="46"/>
      <c r="H676" s="46"/>
      <c r="I676" s="46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  <c r="AA676" s="46"/>
      <c r="AB676" s="46"/>
    </row>
    <row r="677" spans="1:28" hidden="1">
      <c r="A677" s="46"/>
      <c r="B677" s="46"/>
      <c r="C677" s="46"/>
      <c r="D677" s="46"/>
      <c r="E677" s="46"/>
      <c r="F677" s="46"/>
      <c r="G677" s="46"/>
      <c r="H677" s="46"/>
      <c r="I677" s="46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  <c r="AA677" s="46"/>
      <c r="AB677" s="46"/>
    </row>
    <row r="678" spans="1:28" hidden="1">
      <c r="A678" s="46"/>
      <c r="B678" s="46"/>
      <c r="C678" s="46"/>
      <c r="D678" s="46"/>
      <c r="E678" s="46"/>
      <c r="F678" s="46"/>
      <c r="G678" s="46"/>
      <c r="H678" s="46"/>
      <c r="I678" s="46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  <c r="AA678" s="46"/>
      <c r="AB678" s="46"/>
    </row>
    <row r="679" spans="1:28" hidden="1">
      <c r="A679" s="46"/>
      <c r="B679" s="46"/>
      <c r="C679" s="46"/>
      <c r="D679" s="46"/>
      <c r="E679" s="46"/>
      <c r="F679" s="46"/>
      <c r="G679" s="46"/>
      <c r="H679" s="46"/>
      <c r="I679" s="46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  <c r="AA679" s="46"/>
      <c r="AB679" s="46"/>
    </row>
    <row r="680" spans="1:28" hidden="1">
      <c r="A680" s="46"/>
      <c r="B680" s="46"/>
      <c r="C680" s="46"/>
      <c r="D680" s="46"/>
      <c r="E680" s="46"/>
      <c r="F680" s="46"/>
      <c r="G680" s="46"/>
      <c r="H680" s="46"/>
      <c r="I680" s="46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  <c r="AA680" s="46"/>
      <c r="AB680" s="46"/>
    </row>
    <row r="681" spans="1:28" hidden="1">
      <c r="A681" s="46"/>
      <c r="B681" s="46"/>
      <c r="C681" s="46"/>
      <c r="D681" s="46"/>
      <c r="E681" s="46"/>
      <c r="F681" s="46"/>
      <c r="G681" s="46"/>
      <c r="H681" s="46"/>
      <c r="I681" s="46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  <c r="AA681" s="46"/>
      <c r="AB681" s="46"/>
    </row>
    <row r="682" spans="1:28" hidden="1">
      <c r="A682" s="46"/>
      <c r="B682" s="46"/>
      <c r="C682" s="46"/>
      <c r="D682" s="46"/>
      <c r="E682" s="46"/>
      <c r="F682" s="46"/>
      <c r="G682" s="46"/>
      <c r="H682" s="46"/>
      <c r="I682" s="46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  <c r="AA682" s="46"/>
      <c r="AB682" s="46"/>
    </row>
    <row r="683" spans="1:28" hidden="1">
      <c r="A683" s="46"/>
      <c r="B683" s="46"/>
      <c r="C683" s="46"/>
      <c r="D683" s="46"/>
      <c r="E683" s="46"/>
      <c r="F683" s="46"/>
      <c r="G683" s="46"/>
      <c r="H683" s="46"/>
      <c r="I683" s="46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  <c r="AA683" s="46"/>
      <c r="AB683" s="46"/>
    </row>
    <row r="684" spans="1:28" hidden="1">
      <c r="A684" s="46"/>
      <c r="B684" s="46"/>
      <c r="C684" s="46"/>
      <c r="D684" s="46"/>
      <c r="E684" s="46"/>
      <c r="F684" s="46"/>
      <c r="G684" s="46"/>
      <c r="H684" s="46"/>
      <c r="I684" s="46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  <c r="AA684" s="46"/>
      <c r="AB684" s="46"/>
    </row>
    <row r="685" spans="1:28" hidden="1">
      <c r="A685" s="46"/>
      <c r="B685" s="46"/>
      <c r="C685" s="46"/>
      <c r="D685" s="46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  <c r="AA685" s="46"/>
      <c r="AB685" s="46"/>
    </row>
    <row r="686" spans="1:28" hidden="1">
      <c r="A686" s="46"/>
      <c r="B686" s="46"/>
      <c r="C686" s="46"/>
      <c r="D686" s="46"/>
      <c r="E686" s="46"/>
      <c r="F686" s="46"/>
      <c r="G686" s="46"/>
      <c r="H686" s="46"/>
      <c r="I686" s="46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  <c r="AA686" s="46"/>
      <c r="AB686" s="46"/>
    </row>
    <row r="687" spans="1:28" hidden="1">
      <c r="A687" s="46"/>
      <c r="B687" s="46"/>
      <c r="C687" s="46"/>
      <c r="D687" s="46"/>
      <c r="E687" s="46"/>
      <c r="F687" s="46"/>
      <c r="G687" s="46"/>
      <c r="H687" s="46"/>
      <c r="I687" s="46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  <c r="AA687" s="46"/>
      <c r="AB687" s="46"/>
    </row>
    <row r="688" spans="1:28" hidden="1">
      <c r="A688" s="46"/>
      <c r="B688" s="46"/>
      <c r="C688" s="46"/>
      <c r="D688" s="46"/>
      <c r="E688" s="46"/>
      <c r="F688" s="46"/>
      <c r="G688" s="46"/>
      <c r="H688" s="46"/>
      <c r="I688" s="46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  <c r="AA688" s="46"/>
      <c r="AB688" s="46"/>
    </row>
    <row r="689" spans="1:28" hidden="1">
      <c r="A689" s="46"/>
      <c r="B689" s="46"/>
      <c r="C689" s="46"/>
      <c r="D689" s="46"/>
      <c r="E689" s="46"/>
      <c r="F689" s="46"/>
      <c r="G689" s="46"/>
      <c r="H689" s="46"/>
      <c r="I689" s="46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  <c r="AA689" s="46"/>
      <c r="AB689" s="46"/>
    </row>
    <row r="690" spans="1:28" hidden="1">
      <c r="A690" s="46"/>
      <c r="B690" s="46"/>
      <c r="C690" s="46"/>
      <c r="D690" s="46"/>
      <c r="E690" s="46"/>
      <c r="F690" s="46"/>
      <c r="G690" s="46"/>
      <c r="H690" s="46"/>
      <c r="I690" s="46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  <c r="AA690" s="46"/>
      <c r="AB690" s="46"/>
    </row>
    <row r="691" spans="1:28" hidden="1">
      <c r="A691" s="46"/>
      <c r="B691" s="46"/>
      <c r="C691" s="46"/>
      <c r="D691" s="46"/>
      <c r="E691" s="46"/>
      <c r="F691" s="46"/>
      <c r="G691" s="46"/>
      <c r="H691" s="46"/>
      <c r="I691" s="46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  <c r="AA691" s="46"/>
      <c r="AB691" s="46"/>
    </row>
    <row r="692" spans="1:28" hidden="1">
      <c r="A692" s="46"/>
      <c r="B692" s="46"/>
      <c r="C692" s="46"/>
      <c r="D692" s="46"/>
      <c r="E692" s="46"/>
      <c r="F692" s="46"/>
      <c r="G692" s="46"/>
      <c r="H692" s="46"/>
      <c r="I692" s="46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  <c r="AA692" s="46"/>
      <c r="AB692" s="46"/>
    </row>
    <row r="693" spans="1:28" hidden="1">
      <c r="A693" s="46"/>
      <c r="B693" s="46"/>
      <c r="C693" s="46"/>
      <c r="D693" s="46"/>
      <c r="E693" s="46"/>
      <c r="F693" s="46"/>
      <c r="G693" s="46"/>
      <c r="H693" s="46"/>
      <c r="I693" s="46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  <c r="AA693" s="46"/>
      <c r="AB693" s="46"/>
    </row>
    <row r="694" spans="1:28" hidden="1">
      <c r="A694" s="46"/>
      <c r="B694" s="46"/>
      <c r="C694" s="46"/>
      <c r="D694" s="46"/>
      <c r="E694" s="46"/>
      <c r="F694" s="46"/>
      <c r="G694" s="46"/>
      <c r="H694" s="46"/>
      <c r="I694" s="46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  <c r="AA694" s="46"/>
      <c r="AB694" s="46"/>
    </row>
    <row r="695" spans="1:28" hidden="1">
      <c r="A695" s="46"/>
      <c r="B695" s="46"/>
      <c r="C695" s="46"/>
      <c r="D695" s="46"/>
      <c r="E695" s="46"/>
      <c r="F695" s="46"/>
      <c r="G695" s="46"/>
      <c r="H695" s="46"/>
      <c r="I695" s="46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  <c r="AA695" s="46"/>
      <c r="AB695" s="46"/>
    </row>
    <row r="696" spans="1:28" hidden="1">
      <c r="A696" s="46"/>
      <c r="B696" s="46"/>
      <c r="C696" s="46"/>
      <c r="D696" s="46"/>
      <c r="E696" s="46"/>
      <c r="F696" s="46"/>
      <c r="G696" s="46"/>
      <c r="H696" s="46"/>
      <c r="I696" s="46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  <c r="AA696" s="46"/>
      <c r="AB696" s="46"/>
    </row>
    <row r="697" spans="1:28" hidden="1">
      <c r="A697" s="46"/>
      <c r="B697" s="46"/>
      <c r="C697" s="46"/>
      <c r="D697" s="46"/>
      <c r="E697" s="46"/>
      <c r="F697" s="46"/>
      <c r="G697" s="46"/>
      <c r="H697" s="46"/>
      <c r="I697" s="46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  <c r="AA697" s="46"/>
      <c r="AB697" s="46"/>
    </row>
    <row r="698" spans="1:28" hidden="1">
      <c r="A698" s="46"/>
      <c r="B698" s="46"/>
      <c r="C698" s="46"/>
      <c r="D698" s="46"/>
      <c r="E698" s="46"/>
      <c r="F698" s="46"/>
      <c r="G698" s="46"/>
      <c r="H698" s="46"/>
      <c r="I698" s="46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  <c r="AA698" s="46"/>
      <c r="AB698" s="46"/>
    </row>
    <row r="699" spans="1:28" hidden="1">
      <c r="A699" s="46"/>
      <c r="B699" s="46"/>
      <c r="C699" s="46"/>
      <c r="D699" s="46"/>
      <c r="E699" s="46"/>
      <c r="F699" s="46"/>
      <c r="G699" s="46"/>
      <c r="H699" s="46"/>
      <c r="I699" s="46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  <c r="AA699" s="46"/>
      <c r="AB699" s="46"/>
    </row>
    <row r="700" spans="1:28" hidden="1">
      <c r="A700" s="46"/>
      <c r="B700" s="46"/>
      <c r="C700" s="46"/>
      <c r="D700" s="46"/>
      <c r="E700" s="46"/>
      <c r="F700" s="46"/>
      <c r="G700" s="46"/>
      <c r="H700" s="46"/>
      <c r="I700" s="46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  <c r="AA700" s="46"/>
      <c r="AB700" s="46"/>
    </row>
    <row r="701" spans="1:28" hidden="1">
      <c r="A701" s="46"/>
      <c r="B701" s="46"/>
      <c r="C701" s="46"/>
      <c r="D701" s="46"/>
      <c r="E701" s="46"/>
      <c r="F701" s="46"/>
      <c r="G701" s="46"/>
      <c r="H701" s="46"/>
      <c r="I701" s="46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  <c r="AA701" s="46"/>
      <c r="AB701" s="46"/>
    </row>
    <row r="702" spans="1:28" hidden="1">
      <c r="A702" s="46"/>
      <c r="B702" s="46"/>
      <c r="C702" s="46"/>
      <c r="D702" s="46"/>
      <c r="E702" s="46"/>
      <c r="F702" s="46"/>
      <c r="G702" s="46"/>
      <c r="H702" s="46"/>
      <c r="I702" s="46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  <c r="AA702" s="46"/>
      <c r="AB702" s="46"/>
    </row>
    <row r="703" spans="1:28" hidden="1">
      <c r="A703" s="46"/>
      <c r="B703" s="46"/>
      <c r="C703" s="46"/>
      <c r="D703" s="46"/>
      <c r="E703" s="46"/>
      <c r="F703" s="46"/>
      <c r="G703" s="46"/>
      <c r="H703" s="46"/>
      <c r="I703" s="46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  <c r="AA703" s="46"/>
      <c r="AB703" s="46"/>
    </row>
    <row r="704" spans="1:28" hidden="1">
      <c r="A704" s="46"/>
      <c r="B704" s="46"/>
      <c r="C704" s="46"/>
      <c r="D704" s="46"/>
      <c r="E704" s="46"/>
      <c r="F704" s="46"/>
      <c r="G704" s="46"/>
      <c r="H704" s="46"/>
      <c r="I704" s="46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  <c r="AA704" s="46"/>
      <c r="AB704" s="46"/>
    </row>
    <row r="705" spans="1:28" hidden="1">
      <c r="A705" s="46"/>
      <c r="B705" s="46"/>
      <c r="C705" s="46"/>
      <c r="D705" s="46"/>
      <c r="E705" s="46"/>
      <c r="F705" s="46"/>
      <c r="G705" s="46"/>
      <c r="H705" s="46"/>
      <c r="I705" s="46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  <c r="AA705" s="46"/>
      <c r="AB705" s="46"/>
    </row>
    <row r="706" spans="1:28" hidden="1">
      <c r="A706" s="46"/>
      <c r="B706" s="46"/>
      <c r="C706" s="46"/>
      <c r="D706" s="46"/>
      <c r="E706" s="46"/>
      <c r="F706" s="46"/>
      <c r="G706" s="46"/>
      <c r="H706" s="46"/>
      <c r="I706" s="46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  <c r="AA706" s="46"/>
      <c r="AB706" s="46"/>
    </row>
    <row r="707" spans="1:28" hidden="1">
      <c r="A707" s="46"/>
      <c r="B707" s="46"/>
      <c r="C707" s="46"/>
      <c r="D707" s="46"/>
      <c r="E707" s="46"/>
      <c r="F707" s="46"/>
      <c r="G707" s="46"/>
      <c r="H707" s="46"/>
      <c r="I707" s="46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  <c r="AA707" s="46"/>
      <c r="AB707" s="46"/>
    </row>
    <row r="708" spans="1:28" hidden="1">
      <c r="A708" s="46"/>
      <c r="B708" s="46"/>
      <c r="C708" s="46"/>
      <c r="D708" s="46"/>
      <c r="E708" s="46"/>
      <c r="F708" s="46"/>
      <c r="G708" s="46"/>
      <c r="H708" s="46"/>
      <c r="I708" s="46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  <c r="AA708" s="46"/>
      <c r="AB708" s="46"/>
    </row>
    <row r="709" spans="1:28" hidden="1">
      <c r="A709" s="46"/>
      <c r="B709" s="46"/>
      <c r="C709" s="46"/>
      <c r="D709" s="46"/>
      <c r="E709" s="46"/>
      <c r="F709" s="46"/>
      <c r="G709" s="46"/>
      <c r="H709" s="46"/>
      <c r="I709" s="46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  <c r="AA709" s="46"/>
      <c r="AB709" s="46"/>
    </row>
    <row r="710" spans="1:28" hidden="1">
      <c r="A710" s="46"/>
      <c r="B710" s="46"/>
      <c r="C710" s="46"/>
      <c r="D710" s="46"/>
      <c r="E710" s="46"/>
      <c r="F710" s="46"/>
      <c r="G710" s="46"/>
      <c r="H710" s="46"/>
      <c r="I710" s="46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  <c r="AA710" s="46"/>
      <c r="AB710" s="46"/>
    </row>
    <row r="711" spans="1:28" hidden="1">
      <c r="A711" s="46"/>
      <c r="B711" s="46"/>
      <c r="C711" s="46"/>
      <c r="D711" s="46"/>
      <c r="E711" s="46"/>
      <c r="F711" s="46"/>
      <c r="G711" s="46"/>
      <c r="H711" s="46"/>
      <c r="I711" s="46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  <c r="AA711" s="46"/>
      <c r="AB711" s="46"/>
    </row>
    <row r="712" spans="1:28" hidden="1">
      <c r="A712" s="46"/>
      <c r="B712" s="46"/>
      <c r="C712" s="46"/>
      <c r="D712" s="46"/>
      <c r="E712" s="46"/>
      <c r="F712" s="46"/>
      <c r="G712" s="46"/>
      <c r="H712" s="46"/>
      <c r="I712" s="46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  <c r="AA712" s="46"/>
      <c r="AB712" s="46"/>
    </row>
    <row r="713" spans="1:28" hidden="1">
      <c r="A713" s="46"/>
      <c r="B713" s="46"/>
      <c r="C713" s="46"/>
      <c r="D713" s="4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  <c r="AA713" s="46"/>
      <c r="AB713" s="46"/>
    </row>
    <row r="714" spans="1:28" hidden="1">
      <c r="A714" s="46"/>
      <c r="B714" s="46"/>
      <c r="C714" s="46"/>
      <c r="D714" s="46"/>
      <c r="E714" s="46"/>
      <c r="F714" s="46"/>
      <c r="G714" s="46"/>
      <c r="H714" s="46"/>
      <c r="I714" s="46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  <c r="AA714" s="46"/>
      <c r="AB714" s="46"/>
    </row>
    <row r="715" spans="1:28" hidden="1">
      <c r="A715" s="46"/>
      <c r="B715" s="46"/>
      <c r="C715" s="46"/>
      <c r="D715" s="46"/>
      <c r="E715" s="46"/>
      <c r="F715" s="46"/>
      <c r="G715" s="46"/>
      <c r="H715" s="46"/>
      <c r="I715" s="46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  <c r="AA715" s="46"/>
      <c r="AB715" s="46"/>
    </row>
    <row r="716" spans="1:28" hidden="1">
      <c r="A716" s="46"/>
      <c r="B716" s="46"/>
      <c r="C716" s="46"/>
      <c r="D716" s="46"/>
      <c r="E716" s="46"/>
      <c r="F716" s="46"/>
      <c r="G716" s="46"/>
      <c r="H716" s="46"/>
      <c r="I716" s="46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  <c r="AA716" s="46"/>
      <c r="AB716" s="46"/>
    </row>
    <row r="717" spans="1:28" hidden="1">
      <c r="A717" s="46"/>
      <c r="B717" s="46"/>
      <c r="C717" s="46"/>
      <c r="D717" s="46"/>
      <c r="E717" s="46"/>
      <c r="F717" s="46"/>
      <c r="G717" s="46"/>
      <c r="H717" s="46"/>
      <c r="I717" s="46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  <c r="AA717" s="46"/>
      <c r="AB717" s="46"/>
    </row>
    <row r="718" spans="1:28" hidden="1">
      <c r="A718" s="46"/>
      <c r="B718" s="46"/>
      <c r="C718" s="46"/>
      <c r="D718" s="46"/>
      <c r="E718" s="46"/>
      <c r="F718" s="46"/>
      <c r="G718" s="46"/>
      <c r="H718" s="46"/>
      <c r="I718" s="46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  <c r="AA718" s="46"/>
      <c r="AB718" s="46"/>
    </row>
    <row r="719" spans="1:28" hidden="1">
      <c r="A719" s="46"/>
      <c r="B719" s="46"/>
      <c r="C719" s="46"/>
      <c r="D719" s="46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  <c r="AA719" s="46"/>
      <c r="AB719" s="46"/>
    </row>
    <row r="720" spans="1:28" hidden="1">
      <c r="A720" s="46"/>
      <c r="B720" s="46"/>
      <c r="C720" s="46"/>
      <c r="D720" s="46"/>
      <c r="E720" s="46"/>
      <c r="F720" s="46"/>
      <c r="G720" s="46"/>
      <c r="H720" s="46"/>
      <c r="I720" s="46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  <c r="AA720" s="46"/>
      <c r="AB720" s="46"/>
    </row>
    <row r="721" spans="1:28" hidden="1">
      <c r="A721" s="46"/>
      <c r="B721" s="46"/>
      <c r="C721" s="46"/>
      <c r="D721" s="46"/>
      <c r="E721" s="46"/>
      <c r="F721" s="46"/>
      <c r="G721" s="46"/>
      <c r="H721" s="46"/>
      <c r="I721" s="46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  <c r="AA721" s="46"/>
      <c r="AB721" s="46"/>
    </row>
    <row r="722" spans="1:28" hidden="1">
      <c r="A722" s="46"/>
      <c r="B722" s="46"/>
      <c r="C722" s="46"/>
      <c r="D722" s="46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  <c r="AA722" s="46"/>
      <c r="AB722" s="46"/>
    </row>
    <row r="723" spans="1:28" hidden="1">
      <c r="A723" s="46"/>
      <c r="B723" s="46"/>
      <c r="C723" s="46"/>
      <c r="D723" s="46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  <c r="AA723" s="46"/>
      <c r="AB723" s="46"/>
    </row>
    <row r="724" spans="1:28" hidden="1">
      <c r="A724" s="46"/>
      <c r="B724" s="46"/>
      <c r="C724" s="46"/>
      <c r="D724" s="46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  <c r="AA724" s="46"/>
      <c r="AB724" s="46"/>
    </row>
    <row r="725" spans="1:28" hidden="1">
      <c r="A725" s="46"/>
      <c r="B725" s="46"/>
      <c r="C725" s="46"/>
      <c r="D725" s="46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  <c r="AA725" s="46"/>
      <c r="AB725" s="46"/>
    </row>
    <row r="726" spans="1:28" hidden="1">
      <c r="A726" s="46"/>
      <c r="B726" s="46"/>
      <c r="C726" s="46"/>
      <c r="D726" s="46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  <c r="AA726" s="46"/>
      <c r="AB726" s="46"/>
    </row>
    <row r="727" spans="1:28" hidden="1">
      <c r="A727" s="46"/>
      <c r="B727" s="46"/>
      <c r="C727" s="46"/>
      <c r="D727" s="46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  <c r="AA727" s="46"/>
      <c r="AB727" s="46"/>
    </row>
    <row r="728" spans="1:28" hidden="1">
      <c r="A728" s="46"/>
      <c r="B728" s="46"/>
      <c r="C728" s="46"/>
      <c r="D728" s="46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  <c r="AA728" s="46"/>
      <c r="AB728" s="46"/>
    </row>
    <row r="729" spans="1:28" hidden="1">
      <c r="A729" s="46"/>
      <c r="B729" s="46"/>
      <c r="C729" s="46"/>
      <c r="D729" s="46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  <c r="AA729" s="46"/>
      <c r="AB729" s="46"/>
    </row>
    <row r="730" spans="1:28" hidden="1">
      <c r="A730" s="46"/>
      <c r="B730" s="46"/>
      <c r="C730" s="46"/>
      <c r="D730" s="46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  <c r="AA730" s="46"/>
      <c r="AB730" s="46"/>
    </row>
    <row r="731" spans="1:28" hidden="1">
      <c r="A731" s="46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  <c r="AA731" s="46"/>
      <c r="AB731" s="46"/>
    </row>
    <row r="732" spans="1:28" hidden="1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  <c r="AA732" s="46"/>
      <c r="AB732" s="46"/>
    </row>
    <row r="733" spans="1:28" hidden="1">
      <c r="A733" s="46"/>
      <c r="B733" s="46"/>
      <c r="C733" s="46"/>
      <c r="D733" s="46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  <c r="AA733" s="46"/>
      <c r="AB733" s="46"/>
    </row>
    <row r="734" spans="1:28" hidden="1">
      <c r="A734" s="46"/>
      <c r="B734" s="46"/>
      <c r="C734" s="46"/>
      <c r="D734" s="46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  <c r="AA734" s="46"/>
      <c r="AB734" s="46"/>
    </row>
    <row r="735" spans="1:28" hidden="1">
      <c r="A735" s="46"/>
      <c r="B735" s="46"/>
      <c r="C735" s="46"/>
      <c r="D735" s="46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  <c r="AA735" s="46"/>
      <c r="AB735" s="46"/>
    </row>
    <row r="736" spans="1:28" hidden="1">
      <c r="A736" s="46"/>
      <c r="B736" s="46"/>
      <c r="C736" s="46"/>
      <c r="D736" s="46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  <c r="AA736" s="46"/>
      <c r="AB736" s="46"/>
    </row>
    <row r="737" spans="1:28" hidden="1">
      <c r="A737" s="46"/>
      <c r="B737" s="46"/>
      <c r="C737" s="46"/>
      <c r="D737" s="46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  <c r="AA737" s="46"/>
      <c r="AB737" s="46"/>
    </row>
    <row r="738" spans="1:28" hidden="1">
      <c r="A738" s="46"/>
      <c r="B738" s="46"/>
      <c r="C738" s="46"/>
      <c r="D738" s="46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  <c r="AA738" s="46"/>
      <c r="AB738" s="46"/>
    </row>
    <row r="739" spans="1:28" hidden="1">
      <c r="A739" s="46"/>
      <c r="B739" s="46"/>
      <c r="C739" s="46"/>
      <c r="D739" s="46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  <c r="AA739" s="46"/>
      <c r="AB739" s="46"/>
    </row>
    <row r="740" spans="1:28" hidden="1">
      <c r="A740" s="46"/>
      <c r="B740" s="46"/>
      <c r="C740" s="46"/>
      <c r="D740" s="46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  <c r="AA740" s="46"/>
      <c r="AB740" s="46"/>
    </row>
    <row r="741" spans="1:28" hidden="1">
      <c r="A741" s="46"/>
      <c r="B741" s="46"/>
      <c r="C741" s="46"/>
      <c r="D741" s="46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  <c r="AA741" s="46"/>
      <c r="AB741" s="46"/>
    </row>
    <row r="742" spans="1:28" hidden="1">
      <c r="A742" s="46"/>
      <c r="B742" s="46"/>
      <c r="C742" s="46"/>
      <c r="D742" s="46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  <c r="AA742" s="46"/>
      <c r="AB742" s="46"/>
    </row>
    <row r="743" spans="1:28" hidden="1">
      <c r="A743" s="46"/>
      <c r="B743" s="46"/>
      <c r="C743" s="46"/>
      <c r="D743" s="46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  <c r="AA743" s="46"/>
      <c r="AB743" s="46"/>
    </row>
    <row r="744" spans="1:28" hidden="1">
      <c r="A744" s="46"/>
      <c r="B744" s="46"/>
      <c r="C744" s="46"/>
      <c r="D744" s="46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  <c r="AA744" s="46"/>
      <c r="AB744" s="46"/>
    </row>
    <row r="745" spans="1:28" hidden="1">
      <c r="A745" s="46"/>
      <c r="B745" s="46"/>
      <c r="C745" s="46"/>
      <c r="D745" s="46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  <c r="AA745" s="46"/>
      <c r="AB745" s="46"/>
    </row>
    <row r="746" spans="1:28" hidden="1">
      <c r="A746" s="46"/>
      <c r="B746" s="46"/>
      <c r="C746" s="46"/>
      <c r="D746" s="46"/>
      <c r="E746" s="46"/>
      <c r="F746" s="46"/>
      <c r="G746" s="46"/>
      <c r="H746" s="46"/>
      <c r="I746" s="46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  <c r="AA746" s="46"/>
      <c r="AB746" s="46"/>
    </row>
    <row r="747" spans="1:28" hidden="1">
      <c r="A747" s="46"/>
      <c r="B747" s="46"/>
      <c r="C747" s="46"/>
      <c r="D747" s="46"/>
      <c r="E747" s="46"/>
      <c r="F747" s="46"/>
      <c r="G747" s="46"/>
      <c r="H747" s="46"/>
      <c r="I747" s="46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  <c r="AA747" s="46"/>
      <c r="AB747" s="46"/>
    </row>
    <row r="748" spans="1:28" hidden="1">
      <c r="A748" s="46"/>
      <c r="B748" s="46"/>
      <c r="C748" s="46"/>
      <c r="D748" s="46"/>
      <c r="E748" s="46"/>
      <c r="F748" s="46"/>
      <c r="G748" s="46"/>
      <c r="H748" s="46"/>
      <c r="I748" s="46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  <c r="AA748" s="46"/>
      <c r="AB748" s="46"/>
    </row>
    <row r="749" spans="1:28" hidden="1">
      <c r="A749" s="46"/>
      <c r="B749" s="46"/>
      <c r="C749" s="46"/>
      <c r="D749" s="46"/>
      <c r="E749" s="46"/>
      <c r="F749" s="46"/>
      <c r="G749" s="46"/>
      <c r="H749" s="46"/>
      <c r="I749" s="46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  <c r="AA749" s="46"/>
      <c r="AB749" s="46"/>
    </row>
    <row r="750" spans="1:28" hidden="1">
      <c r="A750" s="46"/>
      <c r="B750" s="46"/>
      <c r="C750" s="46"/>
      <c r="D750" s="46"/>
      <c r="E750" s="46"/>
      <c r="F750" s="46"/>
      <c r="G750" s="46"/>
      <c r="H750" s="46"/>
      <c r="I750" s="46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  <c r="AA750" s="46"/>
      <c r="AB750" s="46"/>
    </row>
    <row r="751" spans="1:28" hidden="1">
      <c r="A751" s="46"/>
      <c r="B751" s="46"/>
      <c r="C751" s="46"/>
      <c r="D751" s="46"/>
      <c r="E751" s="46"/>
      <c r="F751" s="46"/>
      <c r="G751" s="46"/>
      <c r="H751" s="46"/>
      <c r="I751" s="46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  <c r="AA751" s="46"/>
      <c r="AB751" s="46"/>
    </row>
    <row r="752" spans="1:28" hidden="1">
      <c r="A752" s="46"/>
      <c r="B752" s="46"/>
      <c r="C752" s="46"/>
      <c r="D752" s="46"/>
      <c r="E752" s="46"/>
      <c r="F752" s="46"/>
      <c r="G752" s="46"/>
      <c r="H752" s="46"/>
      <c r="I752" s="46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  <c r="AA752" s="46"/>
      <c r="AB752" s="46"/>
    </row>
    <row r="753" spans="1:28" hidden="1">
      <c r="A753" s="46"/>
      <c r="B753" s="46"/>
      <c r="C753" s="46"/>
      <c r="D753" s="46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  <c r="AA753" s="46"/>
      <c r="AB753" s="46"/>
    </row>
    <row r="754" spans="1:28" hidden="1">
      <c r="A754" s="46"/>
      <c r="B754" s="46"/>
      <c r="C754" s="46"/>
      <c r="D754" s="46"/>
      <c r="E754" s="46"/>
      <c r="F754" s="46"/>
      <c r="G754" s="46"/>
      <c r="H754" s="46"/>
      <c r="I754" s="46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  <c r="AA754" s="46"/>
      <c r="AB754" s="46"/>
    </row>
    <row r="755" spans="1:28" hidden="1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  <c r="AA755" s="46"/>
      <c r="AB755" s="46"/>
    </row>
    <row r="756" spans="1:28" hidden="1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  <c r="AA756" s="46"/>
      <c r="AB756" s="46"/>
    </row>
    <row r="757" spans="1:28" hidden="1">
      <c r="A757" s="46"/>
      <c r="B757" s="46"/>
      <c r="C757" s="46"/>
      <c r="D757" s="46"/>
      <c r="E757" s="46"/>
      <c r="F757" s="46"/>
      <c r="G757" s="46"/>
      <c r="H757" s="46"/>
      <c r="I757" s="46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  <c r="AA757" s="46"/>
      <c r="AB757" s="46"/>
    </row>
    <row r="758" spans="1:28" hidden="1">
      <c r="A758" s="46"/>
      <c r="B758" s="46"/>
      <c r="C758" s="46"/>
      <c r="D758" s="46"/>
      <c r="E758" s="46"/>
      <c r="F758" s="46"/>
      <c r="G758" s="46"/>
      <c r="H758" s="46"/>
      <c r="I758" s="46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  <c r="AA758" s="46"/>
      <c r="AB758" s="46"/>
    </row>
    <row r="759" spans="1:28" hidden="1">
      <c r="A759" s="46"/>
      <c r="B759" s="46"/>
      <c r="C759" s="46"/>
      <c r="D759" s="46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  <c r="AA759" s="46"/>
      <c r="AB759" s="46"/>
    </row>
    <row r="760" spans="1:28" hidden="1">
      <c r="A760" s="46"/>
      <c r="B760" s="46"/>
      <c r="C760" s="46"/>
      <c r="D760" s="46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  <c r="AA760" s="46"/>
      <c r="AB760" s="46"/>
    </row>
    <row r="761" spans="1:28" hidden="1">
      <c r="A761" s="46"/>
      <c r="B761" s="46"/>
      <c r="C761" s="46"/>
      <c r="D761" s="46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  <c r="AA761" s="46"/>
      <c r="AB761" s="46"/>
    </row>
    <row r="762" spans="1:28" hidden="1">
      <c r="A762" s="46"/>
      <c r="B762" s="46"/>
      <c r="C762" s="46"/>
      <c r="D762" s="46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  <c r="AA762" s="46"/>
      <c r="AB762" s="46"/>
    </row>
    <row r="763" spans="1:28" hidden="1">
      <c r="A763" s="46"/>
      <c r="B763" s="46"/>
      <c r="C763" s="46"/>
      <c r="D763" s="46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  <c r="AA763" s="46"/>
      <c r="AB763" s="46"/>
    </row>
    <row r="764" spans="1:28" hidden="1">
      <c r="A764" s="46"/>
      <c r="B764" s="46"/>
      <c r="C764" s="46"/>
      <c r="D764" s="46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  <c r="AA764" s="46"/>
      <c r="AB764" s="46"/>
    </row>
    <row r="765" spans="1:28" hidden="1">
      <c r="A765" s="46"/>
      <c r="B765" s="46"/>
      <c r="C765" s="46"/>
      <c r="D765" s="46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  <c r="AA765" s="46"/>
      <c r="AB765" s="46"/>
    </row>
    <row r="766" spans="1:28" hidden="1">
      <c r="A766" s="46"/>
      <c r="B766" s="46"/>
      <c r="C766" s="46"/>
      <c r="D766" s="46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  <c r="AA766" s="46"/>
      <c r="AB766" s="46"/>
    </row>
    <row r="767" spans="1:28" hidden="1">
      <c r="A767" s="46"/>
      <c r="B767" s="46"/>
      <c r="C767" s="46"/>
      <c r="D767" s="46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  <c r="AA767" s="46"/>
      <c r="AB767" s="46"/>
    </row>
    <row r="768" spans="1:28" hidden="1">
      <c r="A768" s="46"/>
      <c r="B768" s="46"/>
      <c r="C768" s="46"/>
      <c r="D768" s="46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  <c r="AA768" s="46"/>
      <c r="AB768" s="46"/>
    </row>
    <row r="769" spans="1:28" hidden="1">
      <c r="A769" s="46"/>
      <c r="B769" s="46"/>
      <c r="C769" s="46"/>
      <c r="D769" s="46"/>
      <c r="E769" s="46"/>
      <c r="F769" s="46"/>
      <c r="G769" s="46"/>
      <c r="H769" s="46"/>
      <c r="I769" s="46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  <c r="AA769" s="46"/>
      <c r="AB769" s="46"/>
    </row>
    <row r="770" spans="1:28" hidden="1">
      <c r="A770" s="46"/>
      <c r="B770" s="46"/>
      <c r="C770" s="46"/>
      <c r="D770" s="46"/>
      <c r="E770" s="46"/>
      <c r="F770" s="46"/>
      <c r="G770" s="46"/>
      <c r="H770" s="46"/>
      <c r="I770" s="46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  <c r="AA770" s="46"/>
      <c r="AB770" s="46"/>
    </row>
    <row r="771" spans="1:28" hidden="1">
      <c r="A771" s="46"/>
      <c r="B771" s="46"/>
      <c r="C771" s="46"/>
      <c r="D771" s="46"/>
      <c r="E771" s="46"/>
      <c r="F771" s="46"/>
      <c r="G771" s="46"/>
      <c r="H771" s="46"/>
      <c r="I771" s="46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  <c r="AA771" s="46"/>
      <c r="AB771" s="46"/>
    </row>
    <row r="772" spans="1:28" hidden="1">
      <c r="A772" s="46"/>
      <c r="B772" s="46"/>
      <c r="C772" s="46"/>
      <c r="D772" s="46"/>
      <c r="E772" s="46"/>
      <c r="F772" s="46"/>
      <c r="G772" s="46"/>
      <c r="H772" s="46"/>
      <c r="I772" s="46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  <c r="AA772" s="46"/>
      <c r="AB772" s="46"/>
    </row>
    <row r="773" spans="1:28" hidden="1">
      <c r="A773" s="46"/>
      <c r="B773" s="46"/>
      <c r="C773" s="46"/>
      <c r="D773" s="46"/>
      <c r="E773" s="46"/>
      <c r="F773" s="46"/>
      <c r="G773" s="46"/>
      <c r="H773" s="46"/>
      <c r="I773" s="46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  <c r="AA773" s="46"/>
      <c r="AB773" s="46"/>
    </row>
    <row r="774" spans="1:28" hidden="1">
      <c r="A774" s="46"/>
      <c r="B774" s="46"/>
      <c r="C774" s="46"/>
      <c r="D774" s="46"/>
      <c r="E774" s="46"/>
      <c r="F774" s="46"/>
      <c r="G774" s="46"/>
      <c r="H774" s="46"/>
      <c r="I774" s="46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  <c r="AA774" s="46"/>
      <c r="AB774" s="46"/>
    </row>
    <row r="775" spans="1:28" hidden="1">
      <c r="A775" s="46"/>
      <c r="B775" s="46"/>
      <c r="C775" s="46"/>
      <c r="D775" s="46"/>
      <c r="E775" s="46"/>
      <c r="F775" s="46"/>
      <c r="G775" s="46"/>
      <c r="H775" s="46"/>
      <c r="I775" s="46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  <c r="AA775" s="46"/>
      <c r="AB775" s="46"/>
    </row>
    <row r="776" spans="1:28" hidden="1">
      <c r="A776" s="46"/>
      <c r="B776" s="46"/>
      <c r="C776" s="46"/>
      <c r="D776" s="46"/>
      <c r="E776" s="46"/>
      <c r="F776" s="46"/>
      <c r="G776" s="46"/>
      <c r="H776" s="46"/>
      <c r="I776" s="46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  <c r="AA776" s="46"/>
      <c r="AB776" s="46"/>
    </row>
    <row r="777" spans="1:28" hidden="1">
      <c r="A777" s="46"/>
      <c r="B777" s="46"/>
      <c r="C777" s="46"/>
      <c r="D777" s="46"/>
      <c r="E777" s="46"/>
      <c r="F777" s="46"/>
      <c r="G777" s="46"/>
      <c r="H777" s="46"/>
      <c r="I777" s="46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  <c r="AA777" s="46"/>
      <c r="AB777" s="46"/>
    </row>
    <row r="778" spans="1:28" hidden="1">
      <c r="A778" s="46"/>
      <c r="B778" s="46"/>
      <c r="C778" s="46"/>
      <c r="D778" s="46"/>
      <c r="E778" s="46"/>
      <c r="F778" s="46"/>
      <c r="G778" s="46"/>
      <c r="H778" s="46"/>
      <c r="I778" s="46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  <c r="AA778" s="46"/>
      <c r="AB778" s="46"/>
    </row>
    <row r="779" spans="1:28" hidden="1">
      <c r="A779" s="46"/>
      <c r="B779" s="46"/>
      <c r="C779" s="46"/>
      <c r="D779" s="46"/>
      <c r="E779" s="46"/>
      <c r="F779" s="46"/>
      <c r="G779" s="46"/>
      <c r="H779" s="46"/>
      <c r="I779" s="46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  <c r="AA779" s="46"/>
      <c r="AB779" s="46"/>
    </row>
    <row r="780" spans="1:28" hidden="1">
      <c r="A780" s="46"/>
      <c r="B780" s="46"/>
      <c r="C780" s="46"/>
      <c r="D780" s="46"/>
      <c r="E780" s="46"/>
      <c r="F780" s="46"/>
      <c r="G780" s="46"/>
      <c r="H780" s="46"/>
      <c r="I780" s="46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  <c r="AA780" s="46"/>
      <c r="AB780" s="46"/>
    </row>
    <row r="781" spans="1:28" hidden="1">
      <c r="A781" s="46"/>
      <c r="B781" s="46"/>
      <c r="C781" s="46"/>
      <c r="D781" s="46"/>
      <c r="E781" s="46"/>
      <c r="F781" s="46"/>
      <c r="G781" s="46"/>
      <c r="H781" s="46"/>
      <c r="I781" s="46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  <c r="AA781" s="46"/>
      <c r="AB781" s="46"/>
    </row>
    <row r="782" spans="1:28" hidden="1">
      <c r="A782" s="46"/>
      <c r="B782" s="46"/>
      <c r="C782" s="46"/>
      <c r="D782" s="46"/>
      <c r="E782" s="46"/>
      <c r="F782" s="46"/>
      <c r="G782" s="46"/>
      <c r="H782" s="46"/>
      <c r="I782" s="46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  <c r="AA782" s="46"/>
      <c r="AB782" s="46"/>
    </row>
    <row r="783" spans="1:28" hidden="1">
      <c r="A783" s="46"/>
      <c r="B783" s="46"/>
      <c r="C783" s="46"/>
      <c r="D783" s="46"/>
      <c r="E783" s="46"/>
      <c r="F783" s="46"/>
      <c r="G783" s="46"/>
      <c r="H783" s="46"/>
      <c r="I783" s="46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  <c r="AA783" s="46"/>
      <c r="AB783" s="46"/>
    </row>
    <row r="784" spans="1:28" hidden="1">
      <c r="A784" s="46"/>
      <c r="B784" s="46"/>
      <c r="C784" s="46"/>
      <c r="D784" s="46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  <c r="AA784" s="46"/>
      <c r="AB784" s="46"/>
    </row>
    <row r="785" spans="1:28" hidden="1">
      <c r="A785" s="46"/>
      <c r="B785" s="46"/>
      <c r="C785" s="46"/>
      <c r="D785" s="46"/>
      <c r="E785" s="46"/>
      <c r="F785" s="46"/>
      <c r="G785" s="46"/>
      <c r="H785" s="46"/>
      <c r="I785" s="46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  <c r="AA785" s="46"/>
      <c r="AB785" s="46"/>
    </row>
    <row r="786" spans="1:28" hidden="1">
      <c r="A786" s="46"/>
      <c r="B786" s="46"/>
      <c r="C786" s="46"/>
      <c r="D786" s="46"/>
      <c r="E786" s="46"/>
      <c r="F786" s="46"/>
      <c r="G786" s="46"/>
      <c r="H786" s="46"/>
      <c r="I786" s="46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  <c r="AA786" s="46"/>
      <c r="AB786" s="46"/>
    </row>
    <row r="787" spans="1:28" hidden="1">
      <c r="A787" s="46"/>
      <c r="B787" s="46"/>
      <c r="C787" s="46"/>
      <c r="D787" s="46"/>
      <c r="E787" s="46"/>
      <c r="F787" s="46"/>
      <c r="G787" s="46"/>
      <c r="H787" s="46"/>
      <c r="I787" s="46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  <c r="AA787" s="46"/>
      <c r="AB787" s="46"/>
    </row>
    <row r="788" spans="1:28" hidden="1">
      <c r="A788" s="46"/>
      <c r="B788" s="46"/>
      <c r="C788" s="46"/>
      <c r="D788" s="46"/>
      <c r="E788" s="46"/>
      <c r="F788" s="46"/>
      <c r="G788" s="46"/>
      <c r="H788" s="46"/>
      <c r="I788" s="46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  <c r="AA788" s="46"/>
      <c r="AB788" s="46"/>
    </row>
    <row r="789" spans="1:28" hidden="1">
      <c r="A789" s="46"/>
      <c r="B789" s="46"/>
      <c r="C789" s="46"/>
      <c r="D789" s="46"/>
      <c r="E789" s="46"/>
      <c r="F789" s="46"/>
      <c r="G789" s="46"/>
      <c r="H789" s="46"/>
      <c r="I789" s="46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  <c r="AA789" s="46"/>
      <c r="AB789" s="46"/>
    </row>
    <row r="790" spans="1:28" hidden="1">
      <c r="A790" s="46"/>
      <c r="B790" s="46"/>
      <c r="C790" s="46"/>
      <c r="D790" s="46"/>
      <c r="E790" s="46"/>
      <c r="F790" s="46"/>
      <c r="G790" s="46"/>
      <c r="H790" s="46"/>
      <c r="I790" s="46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  <c r="AA790" s="46"/>
      <c r="AB790" s="46"/>
    </row>
    <row r="791" spans="1:28" hidden="1">
      <c r="A791" s="46"/>
      <c r="B791" s="46"/>
      <c r="C791" s="46"/>
      <c r="D791" s="46"/>
      <c r="E791" s="46"/>
      <c r="F791" s="46"/>
      <c r="G791" s="46"/>
      <c r="H791" s="46"/>
      <c r="I791" s="46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  <c r="AA791" s="46"/>
      <c r="AB791" s="46"/>
    </row>
    <row r="792" spans="1:28" hidden="1">
      <c r="A792" s="46"/>
      <c r="B792" s="46"/>
      <c r="C792" s="46"/>
      <c r="D792" s="46"/>
      <c r="E792" s="46"/>
      <c r="F792" s="46"/>
      <c r="G792" s="46"/>
      <c r="H792" s="46"/>
      <c r="I792" s="46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  <c r="AA792" s="46"/>
      <c r="AB792" s="46"/>
    </row>
    <row r="793" spans="1:28" hidden="1">
      <c r="A793" s="46"/>
      <c r="B793" s="46"/>
      <c r="C793" s="46"/>
      <c r="D793" s="46"/>
      <c r="E793" s="46"/>
      <c r="F793" s="46"/>
      <c r="G793" s="46"/>
      <c r="H793" s="46"/>
      <c r="I793" s="46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  <c r="AA793" s="46"/>
      <c r="AB793" s="46"/>
    </row>
    <row r="794" spans="1:28" hidden="1">
      <c r="A794" s="46"/>
      <c r="B794" s="46"/>
      <c r="C794" s="46"/>
      <c r="D794" s="46"/>
      <c r="E794" s="46"/>
      <c r="F794" s="46"/>
      <c r="G794" s="46"/>
      <c r="H794" s="46"/>
      <c r="I794" s="46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  <c r="AA794" s="46"/>
      <c r="AB794" s="46"/>
    </row>
    <row r="795" spans="1:28" hidden="1">
      <c r="A795" s="46"/>
      <c r="B795" s="46"/>
      <c r="C795" s="46"/>
      <c r="D795" s="46"/>
      <c r="E795" s="46"/>
      <c r="F795" s="46"/>
      <c r="G795" s="46"/>
      <c r="H795" s="46"/>
      <c r="I795" s="46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  <c r="AA795" s="46"/>
      <c r="AB795" s="46"/>
    </row>
    <row r="796" spans="1:28" hidden="1">
      <c r="A796" s="46"/>
      <c r="B796" s="46"/>
      <c r="C796" s="46"/>
      <c r="D796" s="46"/>
      <c r="E796" s="46"/>
      <c r="F796" s="46"/>
      <c r="G796" s="46"/>
      <c r="H796" s="46"/>
      <c r="I796" s="46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  <c r="AA796" s="46"/>
      <c r="AB796" s="46"/>
    </row>
    <row r="797" spans="1:28" hidden="1">
      <c r="A797" s="46"/>
      <c r="B797" s="46"/>
      <c r="C797" s="46"/>
      <c r="D797" s="46"/>
      <c r="E797" s="46"/>
      <c r="F797" s="46"/>
      <c r="G797" s="46"/>
      <c r="H797" s="46"/>
      <c r="I797" s="46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  <c r="AA797" s="46"/>
      <c r="AB797" s="46"/>
    </row>
    <row r="798" spans="1:28" hidden="1">
      <c r="A798" s="46"/>
      <c r="B798" s="46"/>
      <c r="C798" s="46"/>
      <c r="D798" s="46"/>
      <c r="E798" s="46"/>
      <c r="F798" s="46"/>
      <c r="G798" s="46"/>
      <c r="H798" s="46"/>
      <c r="I798" s="46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  <c r="AA798" s="46"/>
      <c r="AB798" s="46"/>
    </row>
    <row r="799" spans="1:28" hidden="1">
      <c r="A799" s="46"/>
      <c r="B799" s="46"/>
      <c r="C799" s="46"/>
      <c r="D799" s="46"/>
      <c r="E799" s="46"/>
      <c r="F799" s="46"/>
      <c r="G799" s="46"/>
      <c r="H799" s="46"/>
      <c r="I799" s="46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  <c r="AA799" s="46"/>
      <c r="AB799" s="46"/>
    </row>
    <row r="800" spans="1:28" hidden="1">
      <c r="A800" s="46"/>
      <c r="B800" s="46"/>
      <c r="C800" s="46"/>
      <c r="D800" s="46"/>
      <c r="E800" s="46"/>
      <c r="F800" s="46"/>
      <c r="G800" s="46"/>
      <c r="H800" s="46"/>
      <c r="I800" s="46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  <c r="AA800" s="46"/>
      <c r="AB800" s="46"/>
    </row>
    <row r="801" spans="1:28" hidden="1">
      <c r="A801" s="46"/>
      <c r="B801" s="46"/>
      <c r="C801" s="46"/>
      <c r="D801" s="4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  <c r="AA801" s="46"/>
      <c r="AB801" s="46"/>
    </row>
    <row r="802" spans="1:28" hidden="1">
      <c r="A802" s="46"/>
      <c r="B802" s="46"/>
      <c r="C802" s="46"/>
      <c r="D802" s="46"/>
      <c r="E802" s="46"/>
      <c r="F802" s="46"/>
      <c r="G802" s="46"/>
      <c r="H802" s="46"/>
      <c r="I802" s="46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  <c r="AA802" s="46"/>
      <c r="AB802" s="46"/>
    </row>
    <row r="803" spans="1:28" hidden="1">
      <c r="A803" s="46"/>
      <c r="B803" s="46"/>
      <c r="C803" s="46"/>
      <c r="D803" s="46"/>
      <c r="E803" s="46"/>
      <c r="F803" s="46"/>
      <c r="G803" s="46"/>
      <c r="H803" s="46"/>
      <c r="I803" s="46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  <c r="AA803" s="46"/>
      <c r="AB803" s="46"/>
    </row>
    <row r="804" spans="1:28" hidden="1">
      <c r="A804" s="46"/>
      <c r="B804" s="46"/>
      <c r="C804" s="46"/>
      <c r="D804" s="46"/>
      <c r="E804" s="46"/>
      <c r="F804" s="46"/>
      <c r="G804" s="46"/>
      <c r="H804" s="46"/>
      <c r="I804" s="46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  <c r="AA804" s="46"/>
      <c r="AB804" s="46"/>
    </row>
    <row r="805" spans="1:28" hidden="1">
      <c r="A805" s="46"/>
      <c r="B805" s="46"/>
      <c r="C805" s="46"/>
      <c r="D805" s="46"/>
      <c r="E805" s="46"/>
      <c r="F805" s="46"/>
      <c r="G805" s="46"/>
      <c r="H805" s="46"/>
      <c r="I805" s="46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  <c r="AA805" s="46"/>
      <c r="AB805" s="46"/>
    </row>
    <row r="806" spans="1:28" hidden="1">
      <c r="A806" s="46"/>
      <c r="B806" s="46"/>
      <c r="C806" s="46"/>
      <c r="D806" s="46"/>
      <c r="E806" s="46"/>
      <c r="F806" s="46"/>
      <c r="G806" s="46"/>
      <c r="H806" s="46"/>
      <c r="I806" s="46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  <c r="AA806" s="46"/>
      <c r="AB806" s="46"/>
    </row>
    <row r="807" spans="1:28" hidden="1">
      <c r="A807" s="46"/>
      <c r="B807" s="46"/>
      <c r="C807" s="46"/>
      <c r="D807" s="46"/>
      <c r="E807" s="46"/>
      <c r="F807" s="46"/>
      <c r="G807" s="46"/>
      <c r="H807" s="46"/>
      <c r="I807" s="46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  <c r="AA807" s="46"/>
      <c r="AB807" s="46"/>
    </row>
    <row r="808" spans="1:28" hidden="1">
      <c r="A808" s="46"/>
      <c r="B808" s="46"/>
      <c r="C808" s="46"/>
      <c r="D808" s="46"/>
      <c r="E808" s="46"/>
      <c r="F808" s="46"/>
      <c r="G808" s="46"/>
      <c r="H808" s="46"/>
      <c r="I808" s="46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  <c r="AA808" s="46"/>
      <c r="AB808" s="46"/>
    </row>
    <row r="809" spans="1:28" hidden="1">
      <c r="A809" s="46"/>
      <c r="B809" s="46"/>
      <c r="C809" s="46"/>
      <c r="D809" s="46"/>
      <c r="E809" s="46"/>
      <c r="F809" s="46"/>
      <c r="G809" s="46"/>
      <c r="H809" s="46"/>
      <c r="I809" s="46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  <c r="AA809" s="46"/>
      <c r="AB809" s="46"/>
    </row>
    <row r="810" spans="1:28" hidden="1">
      <c r="A810" s="46"/>
      <c r="B810" s="46"/>
      <c r="C810" s="46"/>
      <c r="D810" s="46"/>
      <c r="E810" s="46"/>
      <c r="F810" s="46"/>
      <c r="G810" s="46"/>
      <c r="H810" s="46"/>
      <c r="I810" s="46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  <c r="AA810" s="46"/>
      <c r="AB810" s="46"/>
    </row>
    <row r="811" spans="1:28" hidden="1">
      <c r="A811" s="46"/>
      <c r="B811" s="46"/>
      <c r="C811" s="46"/>
      <c r="D811" s="46"/>
      <c r="E811" s="46"/>
      <c r="F811" s="46"/>
      <c r="G811" s="46"/>
      <c r="H811" s="46"/>
      <c r="I811" s="46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  <c r="AA811" s="46"/>
      <c r="AB811" s="46"/>
    </row>
    <row r="812" spans="1:28" hidden="1">
      <c r="A812" s="46"/>
      <c r="B812" s="46"/>
      <c r="C812" s="46"/>
      <c r="D812" s="46"/>
      <c r="E812" s="46"/>
      <c r="F812" s="46"/>
      <c r="G812" s="46"/>
      <c r="H812" s="46"/>
      <c r="I812" s="46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  <c r="AA812" s="46"/>
      <c r="AB812" s="46"/>
    </row>
    <row r="813" spans="1:28" hidden="1">
      <c r="A813" s="46"/>
      <c r="B813" s="46"/>
      <c r="C813" s="46"/>
      <c r="D813" s="46"/>
      <c r="E813" s="46"/>
      <c r="F813" s="46"/>
      <c r="G813" s="46"/>
      <c r="H813" s="46"/>
      <c r="I813" s="46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  <c r="AA813" s="46"/>
      <c r="AB813" s="46"/>
    </row>
    <row r="814" spans="1:28" hidden="1">
      <c r="A814" s="46"/>
      <c r="B814" s="46"/>
      <c r="C814" s="46"/>
      <c r="D814" s="46"/>
      <c r="E814" s="46"/>
      <c r="F814" s="46"/>
      <c r="G814" s="46"/>
      <c r="H814" s="46"/>
      <c r="I814" s="46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  <c r="AA814" s="46"/>
      <c r="AB814" s="46"/>
    </row>
    <row r="815" spans="1:28" hidden="1">
      <c r="A815" s="46"/>
      <c r="B815" s="46"/>
      <c r="C815" s="46"/>
      <c r="D815" s="46"/>
      <c r="E815" s="46"/>
      <c r="F815" s="46"/>
      <c r="G815" s="46"/>
      <c r="H815" s="46"/>
      <c r="I815" s="46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  <c r="AA815" s="46"/>
      <c r="AB815" s="46"/>
    </row>
    <row r="816" spans="1:28" hidden="1">
      <c r="A816" s="46"/>
      <c r="B816" s="46"/>
      <c r="C816" s="46"/>
      <c r="D816" s="46"/>
      <c r="E816" s="46"/>
      <c r="F816" s="46"/>
      <c r="G816" s="46"/>
      <c r="H816" s="46"/>
      <c r="I816" s="46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  <c r="AA816" s="46"/>
      <c r="AB816" s="46"/>
    </row>
    <row r="817" spans="1:28" hidden="1">
      <c r="A817" s="46"/>
      <c r="B817" s="46"/>
      <c r="C817" s="46"/>
      <c r="D817" s="46"/>
      <c r="E817" s="46"/>
      <c r="F817" s="46"/>
      <c r="G817" s="46"/>
      <c r="H817" s="46"/>
      <c r="I817" s="46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  <c r="AA817" s="46"/>
      <c r="AB817" s="46"/>
    </row>
    <row r="818" spans="1:28" hidden="1">
      <c r="A818" s="46"/>
      <c r="B818" s="46"/>
      <c r="C818" s="46"/>
      <c r="D818" s="46"/>
      <c r="E818" s="46"/>
      <c r="F818" s="46"/>
      <c r="G818" s="46"/>
      <c r="H818" s="46"/>
      <c r="I818" s="46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  <c r="AA818" s="46"/>
      <c r="AB818" s="46"/>
    </row>
    <row r="819" spans="1:28" hidden="1">
      <c r="A819" s="46"/>
      <c r="B819" s="46"/>
      <c r="C819" s="46"/>
      <c r="D819" s="46"/>
      <c r="E819" s="46"/>
      <c r="F819" s="46"/>
      <c r="G819" s="46"/>
      <c r="H819" s="46"/>
      <c r="I819" s="46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  <c r="AA819" s="46"/>
      <c r="AB819" s="46"/>
    </row>
    <row r="820" spans="1:28" hidden="1">
      <c r="A820" s="46"/>
      <c r="B820" s="46"/>
      <c r="C820" s="46"/>
      <c r="D820" s="46"/>
      <c r="E820" s="46"/>
      <c r="F820" s="46"/>
      <c r="G820" s="46"/>
      <c r="H820" s="46"/>
      <c r="I820" s="46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  <c r="AA820" s="46"/>
      <c r="AB820" s="46"/>
    </row>
    <row r="821" spans="1:28" hidden="1">
      <c r="A821" s="46"/>
      <c r="B821" s="46"/>
      <c r="C821" s="46"/>
      <c r="D821" s="46"/>
      <c r="E821" s="46"/>
      <c r="F821" s="46"/>
      <c r="G821" s="46"/>
      <c r="H821" s="46"/>
      <c r="I821" s="46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  <c r="AA821" s="46"/>
      <c r="AB821" s="46"/>
    </row>
    <row r="822" spans="1:28" hidden="1">
      <c r="A822" s="46"/>
      <c r="B822" s="46"/>
      <c r="C822" s="46"/>
      <c r="D822" s="46"/>
      <c r="E822" s="46"/>
      <c r="F822" s="46"/>
      <c r="G822" s="46"/>
      <c r="H822" s="46"/>
      <c r="I822" s="46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  <c r="AA822" s="46"/>
      <c r="AB822" s="46"/>
    </row>
    <row r="823" spans="1:28" hidden="1">
      <c r="A823" s="46"/>
      <c r="B823" s="46"/>
      <c r="C823" s="46"/>
      <c r="D823" s="46"/>
      <c r="E823" s="46"/>
      <c r="F823" s="46"/>
      <c r="G823" s="46"/>
      <c r="H823" s="46"/>
      <c r="I823" s="46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  <c r="AA823" s="46"/>
      <c r="AB823" s="46"/>
    </row>
    <row r="824" spans="1:28" hidden="1">
      <c r="A824" s="46"/>
      <c r="B824" s="46"/>
      <c r="C824" s="46"/>
      <c r="D824" s="46"/>
      <c r="E824" s="46"/>
      <c r="F824" s="46"/>
      <c r="G824" s="46"/>
      <c r="H824" s="46"/>
      <c r="I824" s="46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  <c r="AA824" s="46"/>
      <c r="AB824" s="46"/>
    </row>
    <row r="825" spans="1:28" hidden="1">
      <c r="A825" s="46"/>
      <c r="B825" s="46"/>
      <c r="C825" s="46"/>
      <c r="D825" s="46"/>
      <c r="E825" s="46"/>
      <c r="F825" s="46"/>
      <c r="G825" s="46"/>
      <c r="H825" s="46"/>
      <c r="I825" s="46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  <c r="AA825" s="46"/>
      <c r="AB825" s="46"/>
    </row>
    <row r="826" spans="1:28" hidden="1">
      <c r="A826" s="46"/>
      <c r="B826" s="46"/>
      <c r="C826" s="46"/>
      <c r="D826" s="46"/>
      <c r="E826" s="46"/>
      <c r="F826" s="46"/>
      <c r="G826" s="46"/>
      <c r="H826" s="46"/>
      <c r="I826" s="46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  <c r="AA826" s="46"/>
      <c r="AB826" s="46"/>
    </row>
    <row r="827" spans="1:28" hidden="1">
      <c r="A827" s="46"/>
      <c r="B827" s="46"/>
      <c r="C827" s="46"/>
      <c r="D827" s="46"/>
      <c r="E827" s="46"/>
      <c r="F827" s="46"/>
      <c r="G827" s="46"/>
      <c r="H827" s="46"/>
      <c r="I827" s="46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  <c r="AA827" s="46"/>
      <c r="AB827" s="46"/>
    </row>
    <row r="828" spans="1:28" hidden="1">
      <c r="A828" s="46"/>
      <c r="B828" s="46"/>
      <c r="C828" s="46"/>
      <c r="D828" s="46"/>
      <c r="E828" s="46"/>
      <c r="F828" s="46"/>
      <c r="G828" s="46"/>
      <c r="H828" s="46"/>
      <c r="I828" s="46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  <c r="AA828" s="46"/>
      <c r="AB828" s="46"/>
    </row>
    <row r="829" spans="1:28" hidden="1">
      <c r="A829" s="46"/>
      <c r="B829" s="46"/>
      <c r="C829" s="46"/>
      <c r="D829" s="46"/>
      <c r="E829" s="46"/>
      <c r="F829" s="46"/>
      <c r="G829" s="46"/>
      <c r="H829" s="46"/>
      <c r="I829" s="46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  <c r="AA829" s="46"/>
      <c r="AB829" s="46"/>
    </row>
    <row r="830" spans="1:28" hidden="1">
      <c r="A830" s="46"/>
      <c r="B830" s="46"/>
      <c r="C830" s="46"/>
      <c r="D830" s="46"/>
      <c r="E830" s="46"/>
      <c r="F830" s="46"/>
      <c r="G830" s="46"/>
      <c r="H830" s="46"/>
      <c r="I830" s="46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  <c r="AA830" s="46"/>
      <c r="AB830" s="46"/>
    </row>
    <row r="831" spans="1:28" hidden="1">
      <c r="A831" s="46"/>
      <c r="B831" s="46"/>
      <c r="C831" s="46"/>
      <c r="D831" s="46"/>
      <c r="E831" s="46"/>
      <c r="F831" s="46"/>
      <c r="G831" s="46"/>
      <c r="H831" s="46"/>
      <c r="I831" s="46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  <c r="AA831" s="46"/>
      <c r="AB831" s="46"/>
    </row>
    <row r="832" spans="1:28" hidden="1">
      <c r="A832" s="46"/>
      <c r="B832" s="46"/>
      <c r="C832" s="46"/>
      <c r="D832" s="46"/>
      <c r="E832" s="46"/>
      <c r="F832" s="46"/>
      <c r="G832" s="46"/>
      <c r="H832" s="46"/>
      <c r="I832" s="46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  <c r="AA832" s="46"/>
      <c r="AB832" s="46"/>
    </row>
    <row r="833" spans="1:28" hidden="1">
      <c r="A833" s="46"/>
      <c r="B833" s="46"/>
      <c r="C833" s="46"/>
      <c r="D833" s="46"/>
      <c r="E833" s="46"/>
      <c r="F833" s="46"/>
      <c r="G833" s="46"/>
      <c r="H833" s="46"/>
      <c r="I833" s="46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  <c r="AA833" s="46"/>
      <c r="AB833" s="46"/>
    </row>
    <row r="834" spans="1:28" hidden="1">
      <c r="A834" s="46"/>
      <c r="B834" s="46"/>
      <c r="C834" s="46"/>
      <c r="D834" s="46"/>
      <c r="E834" s="46"/>
      <c r="F834" s="46"/>
      <c r="G834" s="46"/>
      <c r="H834" s="46"/>
      <c r="I834" s="46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  <c r="AA834" s="46"/>
      <c r="AB834" s="46"/>
    </row>
    <row r="835" spans="1:28" hidden="1">
      <c r="A835" s="46"/>
      <c r="B835" s="46"/>
      <c r="C835" s="46"/>
      <c r="D835" s="46"/>
      <c r="E835" s="46"/>
      <c r="F835" s="46"/>
      <c r="G835" s="46"/>
      <c r="H835" s="46"/>
      <c r="I835" s="46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  <c r="AA835" s="46"/>
      <c r="AB835" s="46"/>
    </row>
    <row r="836" spans="1:28" hidden="1">
      <c r="A836" s="46"/>
      <c r="B836" s="46"/>
      <c r="C836" s="46"/>
      <c r="D836" s="46"/>
      <c r="E836" s="46"/>
      <c r="F836" s="46"/>
      <c r="G836" s="46"/>
      <c r="H836" s="46"/>
      <c r="I836" s="46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  <c r="AA836" s="46"/>
      <c r="AB836" s="46"/>
    </row>
    <row r="837" spans="1:28" hidden="1">
      <c r="A837" s="46"/>
      <c r="B837" s="46"/>
      <c r="C837" s="46"/>
      <c r="D837" s="46"/>
      <c r="E837" s="46"/>
      <c r="F837" s="46"/>
      <c r="G837" s="46"/>
      <c r="H837" s="46"/>
      <c r="I837" s="46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  <c r="AA837" s="46"/>
      <c r="AB837" s="46"/>
    </row>
    <row r="838" spans="1:28" hidden="1">
      <c r="A838" s="46"/>
      <c r="B838" s="46"/>
      <c r="C838" s="46"/>
      <c r="D838" s="46"/>
      <c r="E838" s="46"/>
      <c r="F838" s="46"/>
      <c r="G838" s="46"/>
      <c r="H838" s="46"/>
      <c r="I838" s="46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  <c r="AA838" s="46"/>
      <c r="AB838" s="46"/>
    </row>
    <row r="839" spans="1:28" hidden="1">
      <c r="A839" s="46"/>
      <c r="B839" s="46"/>
      <c r="C839" s="46"/>
      <c r="D839" s="46"/>
      <c r="E839" s="46"/>
      <c r="F839" s="46"/>
      <c r="G839" s="46"/>
      <c r="H839" s="46"/>
      <c r="I839" s="46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  <c r="AA839" s="46"/>
      <c r="AB839" s="46"/>
    </row>
    <row r="840" spans="1:28" hidden="1">
      <c r="A840" s="46"/>
      <c r="B840" s="46"/>
      <c r="C840" s="46"/>
      <c r="D840" s="46"/>
      <c r="E840" s="46"/>
      <c r="F840" s="46"/>
      <c r="G840" s="46"/>
      <c r="H840" s="46"/>
      <c r="I840" s="46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  <c r="AA840" s="46"/>
      <c r="AB840" s="46"/>
    </row>
    <row r="841" spans="1:28" hidden="1">
      <c r="A841" s="46"/>
      <c r="B841" s="46"/>
      <c r="C841" s="46"/>
      <c r="D841" s="46"/>
      <c r="E841" s="46"/>
      <c r="F841" s="46"/>
      <c r="G841" s="46"/>
      <c r="H841" s="46"/>
      <c r="I841" s="46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  <c r="AA841" s="46"/>
      <c r="AB841" s="46"/>
    </row>
    <row r="842" spans="1:28" hidden="1">
      <c r="A842" s="46"/>
      <c r="B842" s="46"/>
      <c r="C842" s="46"/>
      <c r="D842" s="46"/>
      <c r="E842" s="46"/>
      <c r="F842" s="46"/>
      <c r="G842" s="46"/>
      <c r="H842" s="46"/>
      <c r="I842" s="46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  <c r="AA842" s="46"/>
      <c r="AB842" s="46"/>
    </row>
    <row r="843" spans="1:28" hidden="1">
      <c r="A843" s="46"/>
      <c r="B843" s="46"/>
      <c r="C843" s="46"/>
      <c r="D843" s="46"/>
      <c r="E843" s="46"/>
      <c r="F843" s="46"/>
      <c r="G843" s="46"/>
      <c r="H843" s="46"/>
      <c r="I843" s="46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  <c r="AA843" s="46"/>
      <c r="AB843" s="46"/>
    </row>
    <row r="844" spans="1:28" hidden="1">
      <c r="A844" s="46"/>
      <c r="B844" s="46"/>
      <c r="C844" s="46"/>
      <c r="D844" s="46"/>
      <c r="E844" s="46"/>
      <c r="F844" s="46"/>
      <c r="G844" s="46"/>
      <c r="H844" s="46"/>
      <c r="I844" s="46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  <c r="AA844" s="46"/>
      <c r="AB844" s="46"/>
    </row>
    <row r="845" spans="1:28" hidden="1">
      <c r="A845" s="46"/>
      <c r="B845" s="46"/>
      <c r="C845" s="46"/>
      <c r="D845" s="46"/>
      <c r="E845" s="46"/>
      <c r="F845" s="46"/>
      <c r="G845" s="46"/>
      <c r="H845" s="46"/>
      <c r="I845" s="46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  <c r="AA845" s="46"/>
      <c r="AB845" s="46"/>
    </row>
    <row r="846" spans="1:28" hidden="1">
      <c r="A846" s="46"/>
      <c r="B846" s="46"/>
      <c r="C846" s="46"/>
      <c r="D846" s="46"/>
      <c r="E846" s="46"/>
      <c r="F846" s="46"/>
      <c r="G846" s="46"/>
      <c r="H846" s="46"/>
      <c r="I846" s="46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  <c r="AA846" s="46"/>
      <c r="AB846" s="46"/>
    </row>
    <row r="847" spans="1:28" hidden="1">
      <c r="A847" s="46"/>
      <c r="B847" s="46"/>
      <c r="C847" s="46"/>
      <c r="D847" s="46"/>
      <c r="E847" s="46"/>
      <c r="F847" s="46"/>
      <c r="G847" s="46"/>
      <c r="H847" s="46"/>
      <c r="I847" s="46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  <c r="AA847" s="46"/>
      <c r="AB847" s="46"/>
    </row>
    <row r="848" spans="1:28" hidden="1">
      <c r="A848" s="46"/>
      <c r="B848" s="46"/>
      <c r="C848" s="46"/>
      <c r="D848" s="46"/>
      <c r="E848" s="46"/>
      <c r="F848" s="46"/>
      <c r="G848" s="46"/>
      <c r="H848" s="46"/>
      <c r="I848" s="46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  <c r="AA848" s="46"/>
      <c r="AB848" s="46"/>
    </row>
    <row r="849" spans="1:28" hidden="1">
      <c r="A849" s="46"/>
      <c r="B849" s="46"/>
      <c r="C849" s="46"/>
      <c r="D849" s="46"/>
      <c r="E849" s="46"/>
      <c r="F849" s="46"/>
      <c r="G849" s="46"/>
      <c r="H849" s="46"/>
      <c r="I849" s="46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  <c r="AA849" s="46"/>
      <c r="AB849" s="46"/>
    </row>
    <row r="850" spans="1:28" hidden="1">
      <c r="A850" s="46"/>
      <c r="B850" s="46"/>
      <c r="C850" s="46"/>
      <c r="D850" s="46"/>
      <c r="E850" s="46"/>
      <c r="F850" s="46"/>
      <c r="G850" s="46"/>
      <c r="H850" s="46"/>
      <c r="I850" s="46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  <c r="AA850" s="46"/>
      <c r="AB850" s="46"/>
    </row>
    <row r="851" spans="1:28" hidden="1">
      <c r="A851" s="46"/>
      <c r="B851" s="46"/>
      <c r="C851" s="46"/>
      <c r="D851" s="46"/>
      <c r="E851" s="46"/>
      <c r="F851" s="46"/>
      <c r="G851" s="46"/>
      <c r="H851" s="46"/>
      <c r="I851" s="46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  <c r="AA851" s="46"/>
      <c r="AB851" s="46"/>
    </row>
    <row r="852" spans="1:28" hidden="1">
      <c r="A852" s="46"/>
      <c r="B852" s="46"/>
      <c r="C852" s="46"/>
      <c r="D852" s="46"/>
      <c r="E852" s="46"/>
      <c r="F852" s="46"/>
      <c r="G852" s="46"/>
      <c r="H852" s="46"/>
      <c r="I852" s="46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  <c r="AA852" s="46"/>
      <c r="AB852" s="46"/>
    </row>
    <row r="853" spans="1:28" hidden="1">
      <c r="A853" s="46"/>
      <c r="B853" s="46"/>
      <c r="C853" s="46"/>
      <c r="D853" s="46"/>
      <c r="E853" s="46"/>
      <c r="F853" s="46"/>
      <c r="G853" s="46"/>
      <c r="H853" s="46"/>
      <c r="I853" s="46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  <c r="AA853" s="46"/>
      <c r="AB853" s="46"/>
    </row>
    <row r="854" spans="1:28" hidden="1">
      <c r="A854" s="46"/>
      <c r="B854" s="46"/>
      <c r="C854" s="46"/>
      <c r="D854" s="46"/>
      <c r="E854" s="46"/>
      <c r="F854" s="46"/>
      <c r="G854" s="46"/>
      <c r="H854" s="46"/>
      <c r="I854" s="46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  <c r="AA854" s="46"/>
      <c r="AB854" s="46"/>
    </row>
    <row r="855" spans="1:28" hidden="1">
      <c r="A855" s="46"/>
      <c r="B855" s="46"/>
      <c r="C855" s="46"/>
      <c r="D855" s="46"/>
      <c r="E855" s="46"/>
      <c r="F855" s="46"/>
      <c r="G855" s="46"/>
      <c r="H855" s="46"/>
      <c r="I855" s="46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  <c r="AA855" s="46"/>
      <c r="AB855" s="46"/>
    </row>
    <row r="856" spans="1:28" hidden="1">
      <c r="A856" s="46"/>
      <c r="B856" s="46"/>
      <c r="C856" s="46"/>
      <c r="D856" s="46"/>
      <c r="E856" s="46"/>
      <c r="F856" s="46"/>
      <c r="G856" s="46"/>
      <c r="H856" s="46"/>
      <c r="I856" s="46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  <c r="AA856" s="46"/>
      <c r="AB856" s="46"/>
    </row>
    <row r="857" spans="1:28" hidden="1">
      <c r="A857" s="46"/>
      <c r="B857" s="46"/>
      <c r="C857" s="46"/>
      <c r="D857" s="46"/>
      <c r="E857" s="46"/>
      <c r="F857" s="46"/>
      <c r="G857" s="46"/>
      <c r="H857" s="46"/>
      <c r="I857" s="46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  <c r="AA857" s="46"/>
      <c r="AB857" s="46"/>
    </row>
    <row r="858" spans="1:28" hidden="1">
      <c r="A858" s="46"/>
      <c r="B858" s="46"/>
      <c r="C858" s="46"/>
      <c r="D858" s="46"/>
      <c r="E858" s="46"/>
      <c r="F858" s="46"/>
      <c r="G858" s="46"/>
      <c r="H858" s="46"/>
      <c r="I858" s="46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  <c r="AA858" s="46"/>
      <c r="AB858" s="46"/>
    </row>
    <row r="859" spans="1:28" hidden="1">
      <c r="A859" s="46"/>
      <c r="B859" s="46"/>
      <c r="C859" s="46"/>
      <c r="D859" s="46"/>
      <c r="E859" s="46"/>
      <c r="F859" s="46"/>
      <c r="G859" s="46"/>
      <c r="H859" s="46"/>
      <c r="I859" s="46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  <c r="AA859" s="46"/>
      <c r="AB859" s="46"/>
    </row>
    <row r="860" spans="1:28" hidden="1">
      <c r="A860" s="46"/>
      <c r="B860" s="46"/>
      <c r="C860" s="46"/>
      <c r="D860" s="46"/>
      <c r="E860" s="46"/>
      <c r="F860" s="46"/>
      <c r="G860" s="46"/>
      <c r="H860" s="46"/>
      <c r="I860" s="46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  <c r="AA860" s="46"/>
      <c r="AB860" s="46"/>
    </row>
    <row r="861" spans="1:28" hidden="1">
      <c r="A861" s="46"/>
      <c r="B861" s="46"/>
      <c r="C861" s="46"/>
      <c r="D861" s="46"/>
      <c r="E861" s="46"/>
      <c r="F861" s="46"/>
      <c r="G861" s="46"/>
      <c r="H861" s="46"/>
      <c r="I861" s="46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  <c r="AA861" s="46"/>
      <c r="AB861" s="46"/>
    </row>
    <row r="862" spans="1:28" hidden="1">
      <c r="A862" s="46"/>
      <c r="B862" s="46"/>
      <c r="C862" s="46"/>
      <c r="D862" s="46"/>
      <c r="E862" s="46"/>
      <c r="F862" s="46"/>
      <c r="G862" s="46"/>
      <c r="H862" s="46"/>
      <c r="I862" s="46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  <c r="AA862" s="46"/>
      <c r="AB862" s="46"/>
    </row>
    <row r="863" spans="1:28" hidden="1">
      <c r="A863" s="46"/>
      <c r="B863" s="46"/>
      <c r="C863" s="46"/>
      <c r="D863" s="46"/>
      <c r="E863" s="46"/>
      <c r="F863" s="46"/>
      <c r="G863" s="46"/>
      <c r="H863" s="46"/>
      <c r="I863" s="46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  <c r="AA863" s="46"/>
      <c r="AB863" s="46"/>
    </row>
    <row r="864" spans="1:28" hidden="1">
      <c r="A864" s="46"/>
      <c r="B864" s="46"/>
      <c r="C864" s="46"/>
      <c r="D864" s="46"/>
      <c r="E864" s="46"/>
      <c r="F864" s="46"/>
      <c r="G864" s="46"/>
      <c r="H864" s="46"/>
      <c r="I864" s="46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  <c r="AA864" s="46"/>
      <c r="AB864" s="46"/>
    </row>
    <row r="865" spans="1:28" hidden="1">
      <c r="A865" s="46"/>
      <c r="B865" s="46"/>
      <c r="C865" s="46"/>
      <c r="D865" s="46"/>
      <c r="E865" s="46"/>
      <c r="F865" s="46"/>
      <c r="G865" s="46"/>
      <c r="H865" s="46"/>
      <c r="I865" s="46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  <c r="AA865" s="46"/>
      <c r="AB865" s="46"/>
    </row>
    <row r="866" spans="1:28" hidden="1">
      <c r="A866" s="46"/>
      <c r="B866" s="46"/>
      <c r="C866" s="46"/>
      <c r="D866" s="46"/>
      <c r="E866" s="46"/>
      <c r="F866" s="46"/>
      <c r="G866" s="46"/>
      <c r="H866" s="46"/>
      <c r="I866" s="46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  <c r="AA866" s="46"/>
      <c r="AB866" s="46"/>
    </row>
    <row r="867" spans="1:28" hidden="1">
      <c r="A867" s="46"/>
      <c r="B867" s="46"/>
      <c r="C867" s="46"/>
      <c r="D867" s="46"/>
      <c r="E867" s="46"/>
      <c r="F867" s="46"/>
      <c r="G867" s="46"/>
      <c r="H867" s="46"/>
      <c r="I867" s="46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  <c r="AA867" s="46"/>
      <c r="AB867" s="46"/>
    </row>
    <row r="868" spans="1:28" hidden="1">
      <c r="A868" s="46"/>
      <c r="B868" s="46"/>
      <c r="C868" s="46"/>
      <c r="D868" s="46"/>
      <c r="E868" s="46"/>
      <c r="F868" s="46"/>
      <c r="G868" s="46"/>
      <c r="H868" s="46"/>
      <c r="I868" s="46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  <c r="AA868" s="46"/>
      <c r="AB868" s="46"/>
    </row>
    <row r="869" spans="1:28" hidden="1">
      <c r="A869" s="46"/>
      <c r="B869" s="46"/>
      <c r="C869" s="46"/>
      <c r="D869" s="46"/>
      <c r="E869" s="46"/>
      <c r="F869" s="46"/>
      <c r="G869" s="46"/>
      <c r="H869" s="46"/>
      <c r="I869" s="46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  <c r="AA869" s="46"/>
      <c r="AB869" s="46"/>
    </row>
    <row r="870" spans="1:28" hidden="1">
      <c r="A870" s="46"/>
      <c r="B870" s="46"/>
      <c r="C870" s="46"/>
      <c r="D870" s="46"/>
      <c r="E870" s="46"/>
      <c r="F870" s="46"/>
      <c r="G870" s="46"/>
      <c r="H870" s="46"/>
      <c r="I870" s="46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  <c r="AA870" s="46"/>
      <c r="AB870" s="46"/>
    </row>
    <row r="871" spans="1:28" hidden="1">
      <c r="A871" s="46"/>
      <c r="B871" s="46"/>
      <c r="C871" s="46"/>
      <c r="D871" s="46"/>
      <c r="E871" s="46"/>
      <c r="F871" s="46"/>
      <c r="G871" s="46"/>
      <c r="H871" s="46"/>
      <c r="I871" s="46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  <c r="AA871" s="46"/>
      <c r="AB871" s="46"/>
    </row>
    <row r="872" spans="1:28" hidden="1">
      <c r="A872" s="46"/>
      <c r="B872" s="46"/>
      <c r="C872" s="46"/>
      <c r="D872" s="46"/>
      <c r="E872" s="46"/>
      <c r="F872" s="46"/>
      <c r="G872" s="46"/>
      <c r="H872" s="46"/>
      <c r="I872" s="46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  <c r="AA872" s="46"/>
      <c r="AB872" s="46"/>
    </row>
    <row r="873" spans="1:28" hidden="1">
      <c r="A873" s="46"/>
      <c r="B873" s="46"/>
      <c r="C873" s="46"/>
      <c r="D873" s="46"/>
      <c r="E873" s="46"/>
      <c r="F873" s="46"/>
      <c r="G873" s="46"/>
      <c r="H873" s="46"/>
      <c r="I873" s="46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  <c r="AA873" s="46"/>
      <c r="AB873" s="46"/>
    </row>
    <row r="874" spans="1:28" hidden="1">
      <c r="A874" s="46"/>
      <c r="B874" s="46"/>
      <c r="C874" s="46"/>
      <c r="D874" s="46"/>
      <c r="E874" s="46"/>
      <c r="F874" s="46"/>
      <c r="G874" s="46"/>
      <c r="H874" s="46"/>
      <c r="I874" s="46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  <c r="AA874" s="46"/>
      <c r="AB874" s="46"/>
    </row>
    <row r="875" spans="1:28" hidden="1">
      <c r="A875" s="46"/>
      <c r="B875" s="46"/>
      <c r="C875" s="46"/>
      <c r="D875" s="46"/>
      <c r="E875" s="46"/>
      <c r="F875" s="46"/>
      <c r="G875" s="46"/>
      <c r="H875" s="46"/>
      <c r="I875" s="46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  <c r="AA875" s="46"/>
      <c r="AB875" s="46"/>
    </row>
    <row r="876" spans="1:28" hidden="1">
      <c r="A876" s="46"/>
      <c r="B876" s="46"/>
      <c r="C876" s="46"/>
      <c r="D876" s="46"/>
      <c r="E876" s="46"/>
      <c r="F876" s="46"/>
      <c r="G876" s="46"/>
      <c r="H876" s="46"/>
      <c r="I876" s="46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  <c r="AA876" s="46"/>
      <c r="AB876" s="46"/>
    </row>
    <row r="877" spans="1:28" hidden="1">
      <c r="A877" s="46"/>
      <c r="B877" s="46"/>
      <c r="C877" s="46"/>
      <c r="D877" s="46"/>
      <c r="E877" s="46"/>
      <c r="F877" s="46"/>
      <c r="G877" s="46"/>
      <c r="H877" s="46"/>
      <c r="I877" s="46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  <c r="AA877" s="46"/>
      <c r="AB877" s="46"/>
    </row>
    <row r="878" spans="1:28" hidden="1">
      <c r="A878" s="46"/>
      <c r="B878" s="46"/>
      <c r="C878" s="46"/>
      <c r="D878" s="46"/>
      <c r="E878" s="46"/>
      <c r="F878" s="46"/>
      <c r="G878" s="46"/>
      <c r="H878" s="46"/>
      <c r="I878" s="46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  <c r="AA878" s="46"/>
      <c r="AB878" s="46"/>
    </row>
    <row r="879" spans="1:28" hidden="1">
      <c r="A879" s="46"/>
      <c r="B879" s="46"/>
      <c r="C879" s="46"/>
      <c r="D879" s="46"/>
      <c r="E879" s="46"/>
      <c r="F879" s="46"/>
      <c r="G879" s="46"/>
      <c r="H879" s="46"/>
      <c r="I879" s="46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  <c r="AA879" s="46"/>
      <c r="AB879" s="46"/>
    </row>
    <row r="880" spans="1:28" hidden="1">
      <c r="A880" s="46"/>
      <c r="B880" s="46"/>
      <c r="C880" s="46"/>
      <c r="D880" s="46"/>
      <c r="E880" s="46"/>
      <c r="F880" s="46"/>
      <c r="G880" s="46"/>
      <c r="H880" s="46"/>
      <c r="I880" s="46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  <c r="AA880" s="46"/>
      <c r="AB880" s="46"/>
    </row>
    <row r="881" spans="1:28" hidden="1">
      <c r="A881" s="46"/>
      <c r="B881" s="46"/>
      <c r="C881" s="46"/>
      <c r="D881" s="46"/>
      <c r="E881" s="46"/>
      <c r="F881" s="46"/>
      <c r="G881" s="46"/>
      <c r="H881" s="46"/>
      <c r="I881" s="46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  <c r="AA881" s="46"/>
      <c r="AB881" s="46"/>
    </row>
    <row r="882" spans="1:28" hidden="1">
      <c r="A882" s="46"/>
      <c r="B882" s="46"/>
      <c r="C882" s="46"/>
      <c r="D882" s="46"/>
      <c r="E882" s="46"/>
      <c r="F882" s="46"/>
      <c r="G882" s="46"/>
      <c r="H882" s="46"/>
      <c r="I882" s="46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  <c r="AA882" s="46"/>
      <c r="AB882" s="46"/>
    </row>
    <row r="883" spans="1:28" hidden="1">
      <c r="A883" s="46"/>
      <c r="B883" s="46"/>
      <c r="C883" s="46"/>
      <c r="D883" s="46"/>
      <c r="E883" s="46"/>
      <c r="F883" s="46"/>
      <c r="G883" s="46"/>
      <c r="H883" s="46"/>
      <c r="I883" s="46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  <c r="AA883" s="46"/>
      <c r="AB883" s="46"/>
    </row>
    <row r="884" spans="1:28" hidden="1">
      <c r="A884" s="46"/>
      <c r="B884" s="46"/>
      <c r="C884" s="46"/>
      <c r="D884" s="46"/>
      <c r="E884" s="46"/>
      <c r="F884" s="46"/>
      <c r="G884" s="46"/>
      <c r="H884" s="46"/>
      <c r="I884" s="46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  <c r="AA884" s="46"/>
      <c r="AB884" s="46"/>
    </row>
    <row r="885" spans="1:28" hidden="1">
      <c r="A885" s="46"/>
      <c r="B885" s="46"/>
      <c r="C885" s="46"/>
      <c r="D885" s="46"/>
      <c r="E885" s="46"/>
      <c r="F885" s="46"/>
      <c r="G885" s="46"/>
      <c r="H885" s="46"/>
      <c r="I885" s="46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  <c r="AA885" s="46"/>
      <c r="AB885" s="46"/>
    </row>
    <row r="886" spans="1:28" hidden="1">
      <c r="A886" s="46"/>
      <c r="B886" s="46"/>
      <c r="C886" s="46"/>
      <c r="D886" s="46"/>
      <c r="E886" s="46"/>
      <c r="F886" s="46"/>
      <c r="G886" s="46"/>
      <c r="H886" s="46"/>
      <c r="I886" s="46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  <c r="AA886" s="46"/>
      <c r="AB886" s="46"/>
    </row>
    <row r="887" spans="1:28" hidden="1">
      <c r="A887" s="46"/>
      <c r="B887" s="46"/>
      <c r="C887" s="46"/>
      <c r="D887" s="46"/>
      <c r="E887" s="46"/>
      <c r="F887" s="46"/>
      <c r="G887" s="46"/>
      <c r="H887" s="46"/>
      <c r="I887" s="46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  <c r="AA887" s="46"/>
      <c r="AB887" s="46"/>
    </row>
    <row r="888" spans="1:28" hidden="1">
      <c r="A888" s="46"/>
      <c r="B888" s="46"/>
      <c r="C888" s="46"/>
      <c r="D888" s="46"/>
      <c r="E888" s="46"/>
      <c r="F888" s="46"/>
      <c r="G888" s="46"/>
      <c r="H888" s="46"/>
      <c r="I888" s="46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  <c r="AA888" s="46"/>
      <c r="AB888" s="46"/>
    </row>
    <row r="889" spans="1:28" hidden="1">
      <c r="A889" s="46"/>
      <c r="B889" s="46"/>
      <c r="C889" s="46"/>
      <c r="D889" s="46"/>
      <c r="E889" s="46"/>
      <c r="F889" s="46"/>
      <c r="G889" s="46"/>
      <c r="H889" s="46"/>
      <c r="I889" s="46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  <c r="AA889" s="46"/>
      <c r="AB889" s="46"/>
    </row>
    <row r="890" spans="1:28" hidden="1">
      <c r="A890" s="46"/>
      <c r="B890" s="46"/>
      <c r="C890" s="46"/>
      <c r="D890" s="46"/>
      <c r="E890" s="46"/>
      <c r="F890" s="46"/>
      <c r="G890" s="46"/>
      <c r="H890" s="46"/>
      <c r="I890" s="46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  <c r="AA890" s="46"/>
      <c r="AB890" s="46"/>
    </row>
    <row r="891" spans="1:28" hidden="1">
      <c r="A891" s="46"/>
      <c r="B891" s="46"/>
      <c r="C891" s="46"/>
      <c r="D891" s="46"/>
      <c r="E891" s="46"/>
      <c r="F891" s="46"/>
      <c r="G891" s="46"/>
      <c r="H891" s="46"/>
      <c r="I891" s="46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  <c r="AA891" s="46"/>
      <c r="AB891" s="46"/>
    </row>
    <row r="892" spans="1:28" hidden="1">
      <c r="A892" s="46"/>
      <c r="B892" s="46"/>
      <c r="C892" s="46"/>
      <c r="D892" s="46"/>
      <c r="E892" s="46"/>
      <c r="F892" s="46"/>
      <c r="G892" s="46"/>
      <c r="H892" s="46"/>
      <c r="I892" s="46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  <c r="AA892" s="46"/>
      <c r="AB892" s="46"/>
    </row>
    <row r="893" spans="1:28" hidden="1">
      <c r="A893" s="46"/>
      <c r="B893" s="46"/>
      <c r="C893" s="46"/>
      <c r="D893" s="46"/>
      <c r="E893" s="46"/>
      <c r="F893" s="46"/>
      <c r="G893" s="46"/>
      <c r="H893" s="46"/>
      <c r="I893" s="46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  <c r="AA893" s="46"/>
      <c r="AB893" s="46"/>
    </row>
    <row r="894" spans="1:28" hidden="1">
      <c r="A894" s="46"/>
      <c r="B894" s="46"/>
      <c r="C894" s="46"/>
      <c r="D894" s="46"/>
      <c r="E894" s="46"/>
      <c r="F894" s="46"/>
      <c r="G894" s="46"/>
      <c r="H894" s="46"/>
      <c r="I894" s="46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  <c r="AA894" s="46"/>
      <c r="AB894" s="46"/>
    </row>
    <row r="895" spans="1:28" hidden="1">
      <c r="A895" s="46"/>
      <c r="B895" s="46"/>
      <c r="C895" s="46"/>
      <c r="D895" s="46"/>
      <c r="E895" s="46"/>
      <c r="F895" s="46"/>
      <c r="G895" s="46"/>
      <c r="H895" s="46"/>
      <c r="I895" s="46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  <c r="AA895" s="46"/>
      <c r="AB895" s="46"/>
    </row>
    <row r="896" spans="1:28" hidden="1">
      <c r="A896" s="46"/>
      <c r="B896" s="46"/>
      <c r="C896" s="46"/>
      <c r="D896" s="46"/>
      <c r="E896" s="46"/>
      <c r="F896" s="46"/>
      <c r="G896" s="46"/>
      <c r="H896" s="46"/>
      <c r="I896" s="46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  <c r="AA896" s="46"/>
      <c r="AB896" s="46"/>
    </row>
    <row r="897" spans="1:28" hidden="1">
      <c r="A897" s="46"/>
      <c r="B897" s="46"/>
      <c r="C897" s="46"/>
      <c r="D897" s="46"/>
      <c r="E897" s="46"/>
      <c r="F897" s="46"/>
      <c r="G897" s="46"/>
      <c r="H897" s="46"/>
      <c r="I897" s="46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  <c r="AA897" s="46"/>
      <c r="AB897" s="46"/>
    </row>
    <row r="898" spans="1:28" hidden="1">
      <c r="A898" s="46"/>
      <c r="B898" s="46"/>
      <c r="C898" s="46"/>
      <c r="D898" s="46"/>
      <c r="E898" s="46"/>
      <c r="F898" s="46"/>
      <c r="G898" s="46"/>
      <c r="H898" s="46"/>
      <c r="I898" s="46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  <c r="AA898" s="46"/>
      <c r="AB898" s="46"/>
    </row>
    <row r="899" spans="1:28" hidden="1">
      <c r="A899" s="46"/>
      <c r="B899" s="46"/>
      <c r="C899" s="46"/>
      <c r="D899" s="46"/>
      <c r="E899" s="46"/>
      <c r="F899" s="46"/>
      <c r="G899" s="46"/>
      <c r="H899" s="46"/>
      <c r="I899" s="46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  <c r="AA899" s="46"/>
      <c r="AB899" s="46"/>
    </row>
    <row r="900" spans="1:28" hidden="1">
      <c r="A900" s="46"/>
      <c r="B900" s="46"/>
      <c r="C900" s="46"/>
      <c r="D900" s="46"/>
      <c r="E900" s="46"/>
      <c r="F900" s="46"/>
      <c r="G900" s="46"/>
      <c r="H900" s="46"/>
      <c r="I900" s="46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  <c r="AA900" s="46"/>
      <c r="AB900" s="46"/>
    </row>
    <row r="901" spans="1:28" hidden="1">
      <c r="A901" s="46"/>
      <c r="B901" s="46"/>
      <c r="C901" s="46"/>
      <c r="D901" s="46"/>
      <c r="E901" s="46"/>
      <c r="F901" s="46"/>
      <c r="G901" s="46"/>
      <c r="H901" s="46"/>
      <c r="I901" s="46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  <c r="AA901" s="46"/>
      <c r="AB901" s="46"/>
    </row>
    <row r="902" spans="1:28" hidden="1">
      <c r="A902" s="46"/>
      <c r="B902" s="46"/>
      <c r="C902" s="46"/>
      <c r="D902" s="46"/>
      <c r="E902" s="46"/>
      <c r="F902" s="46"/>
      <c r="G902" s="46"/>
      <c r="H902" s="46"/>
      <c r="I902" s="46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  <c r="AA902" s="46"/>
      <c r="AB902" s="46"/>
    </row>
    <row r="903" spans="1:28" hidden="1">
      <c r="A903" s="46"/>
      <c r="B903" s="46"/>
      <c r="C903" s="46"/>
      <c r="D903" s="46"/>
      <c r="E903" s="46"/>
      <c r="F903" s="46"/>
      <c r="G903" s="46"/>
      <c r="H903" s="46"/>
      <c r="I903" s="46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  <c r="AA903" s="46"/>
      <c r="AB903" s="46"/>
    </row>
    <row r="904" spans="1:28" hidden="1">
      <c r="A904" s="46"/>
      <c r="B904" s="46"/>
      <c r="C904" s="46"/>
      <c r="D904" s="46"/>
      <c r="E904" s="46"/>
      <c r="F904" s="46"/>
      <c r="G904" s="46"/>
      <c r="H904" s="46"/>
      <c r="I904" s="46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  <c r="AA904" s="46"/>
      <c r="AB904" s="46"/>
    </row>
    <row r="905" spans="1:28" hidden="1">
      <c r="A905" s="46"/>
      <c r="B905" s="46"/>
      <c r="C905" s="46"/>
      <c r="D905" s="46"/>
      <c r="E905" s="46"/>
      <c r="F905" s="46"/>
      <c r="G905" s="46"/>
      <c r="H905" s="46"/>
      <c r="I905" s="46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  <c r="AA905" s="46"/>
      <c r="AB905" s="46"/>
    </row>
    <row r="906" spans="1:28" hidden="1">
      <c r="A906" s="46"/>
      <c r="B906" s="46"/>
      <c r="C906" s="46"/>
      <c r="D906" s="46"/>
      <c r="E906" s="46"/>
      <c r="F906" s="46"/>
      <c r="G906" s="46"/>
      <c r="H906" s="46"/>
      <c r="I906" s="46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  <c r="AA906" s="46"/>
      <c r="AB906" s="46"/>
    </row>
    <row r="907" spans="1:28" hidden="1">
      <c r="A907" s="46"/>
      <c r="B907" s="46"/>
      <c r="C907" s="46"/>
      <c r="D907" s="46"/>
      <c r="E907" s="46"/>
      <c r="F907" s="46"/>
      <c r="G907" s="46"/>
      <c r="H907" s="46"/>
      <c r="I907" s="46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  <c r="AA907" s="46"/>
      <c r="AB907" s="46"/>
    </row>
    <row r="908" spans="1:28" hidden="1">
      <c r="A908" s="46"/>
      <c r="B908" s="46"/>
      <c r="C908" s="46"/>
      <c r="D908" s="46"/>
      <c r="E908" s="46"/>
      <c r="F908" s="46"/>
      <c r="G908" s="46"/>
      <c r="H908" s="46"/>
      <c r="I908" s="46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  <c r="AA908" s="46"/>
      <c r="AB908" s="46"/>
    </row>
    <row r="909" spans="1:28" hidden="1">
      <c r="A909" s="46"/>
      <c r="B909" s="46"/>
      <c r="C909" s="46"/>
      <c r="D909" s="46"/>
      <c r="E909" s="46"/>
      <c r="F909" s="46"/>
      <c r="G909" s="46"/>
      <c r="H909" s="46"/>
      <c r="I909" s="46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  <c r="AA909" s="46"/>
      <c r="AB909" s="46"/>
    </row>
    <row r="910" spans="1:28" hidden="1">
      <c r="A910" s="46"/>
      <c r="B910" s="46"/>
      <c r="C910" s="46"/>
      <c r="D910" s="46"/>
      <c r="E910" s="46"/>
      <c r="F910" s="46"/>
      <c r="G910" s="46"/>
      <c r="H910" s="46"/>
      <c r="I910" s="46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  <c r="AA910" s="46"/>
      <c r="AB910" s="46"/>
    </row>
    <row r="911" spans="1:28" hidden="1">
      <c r="A911" s="46"/>
      <c r="B911" s="46"/>
      <c r="C911" s="46"/>
      <c r="D911" s="46"/>
      <c r="E911" s="46"/>
      <c r="F911" s="46"/>
      <c r="G911" s="46"/>
      <c r="H911" s="46"/>
      <c r="I911" s="46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  <c r="AA911" s="46"/>
      <c r="AB911" s="46"/>
    </row>
    <row r="912" spans="1:28" hidden="1">
      <c r="A912" s="46"/>
      <c r="B912" s="46"/>
      <c r="C912" s="46"/>
      <c r="D912" s="46"/>
      <c r="E912" s="46"/>
      <c r="F912" s="46"/>
      <c r="G912" s="46"/>
      <c r="H912" s="46"/>
      <c r="I912" s="46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  <c r="AA912" s="46"/>
      <c r="AB912" s="46"/>
    </row>
    <row r="913" spans="1:28" hidden="1">
      <c r="A913" s="46"/>
      <c r="B913" s="46"/>
      <c r="C913" s="46"/>
      <c r="D913" s="46"/>
      <c r="E913" s="46"/>
      <c r="F913" s="46"/>
      <c r="G913" s="46"/>
      <c r="H913" s="46"/>
      <c r="I913" s="46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  <c r="AA913" s="46"/>
      <c r="AB913" s="46"/>
    </row>
    <row r="914" spans="1:28" hidden="1">
      <c r="A914" s="46"/>
      <c r="B914" s="46"/>
      <c r="C914" s="46"/>
      <c r="D914" s="46"/>
      <c r="E914" s="46"/>
      <c r="F914" s="46"/>
      <c r="G914" s="46"/>
      <c r="H914" s="46"/>
      <c r="I914" s="46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  <c r="AA914" s="46"/>
      <c r="AB914" s="46"/>
    </row>
    <row r="915" spans="1:28" hidden="1">
      <c r="A915" s="46"/>
      <c r="B915" s="46"/>
      <c r="C915" s="46"/>
      <c r="D915" s="46"/>
      <c r="E915" s="46"/>
      <c r="F915" s="46"/>
      <c r="G915" s="46"/>
      <c r="H915" s="46"/>
      <c r="I915" s="46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  <c r="AA915" s="46"/>
      <c r="AB915" s="46"/>
    </row>
    <row r="916" spans="1:28" hidden="1">
      <c r="A916" s="46"/>
      <c r="B916" s="46"/>
      <c r="C916" s="46"/>
      <c r="D916" s="46"/>
      <c r="E916" s="46"/>
      <c r="F916" s="46"/>
      <c r="G916" s="46"/>
      <c r="H916" s="46"/>
      <c r="I916" s="46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  <c r="AA916" s="46"/>
      <c r="AB916" s="46"/>
    </row>
    <row r="917" spans="1:28" hidden="1">
      <c r="A917" s="46"/>
      <c r="B917" s="46"/>
      <c r="C917" s="46"/>
      <c r="D917" s="46"/>
      <c r="E917" s="46"/>
      <c r="F917" s="46"/>
      <c r="G917" s="46"/>
      <c r="H917" s="46"/>
      <c r="I917" s="46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  <c r="AA917" s="46"/>
      <c r="AB917" s="46"/>
    </row>
    <row r="918" spans="1:28" hidden="1">
      <c r="A918" s="46"/>
      <c r="B918" s="46"/>
      <c r="C918" s="46"/>
      <c r="D918" s="46"/>
      <c r="E918" s="46"/>
      <c r="F918" s="46"/>
      <c r="G918" s="46"/>
      <c r="H918" s="46"/>
      <c r="I918" s="46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  <c r="AA918" s="46"/>
      <c r="AB918" s="46"/>
    </row>
    <row r="919" spans="1:28" hidden="1">
      <c r="A919" s="46"/>
      <c r="B919" s="46"/>
      <c r="C919" s="46"/>
      <c r="D919" s="46"/>
      <c r="E919" s="46"/>
      <c r="F919" s="46"/>
      <c r="G919" s="46"/>
      <c r="H919" s="46"/>
      <c r="I919" s="46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  <c r="AA919" s="46"/>
      <c r="AB919" s="46"/>
    </row>
    <row r="920" spans="1:28" hidden="1">
      <c r="A920" s="46"/>
      <c r="B920" s="46"/>
      <c r="C920" s="46"/>
      <c r="D920" s="46"/>
      <c r="E920" s="46"/>
      <c r="F920" s="46"/>
      <c r="G920" s="46"/>
      <c r="H920" s="46"/>
      <c r="I920" s="46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  <c r="AA920" s="46"/>
      <c r="AB920" s="46"/>
    </row>
    <row r="921" spans="1:28" hidden="1">
      <c r="A921" s="46"/>
      <c r="B921" s="46"/>
      <c r="C921" s="46"/>
      <c r="D921" s="46"/>
      <c r="E921" s="46"/>
      <c r="F921" s="46"/>
      <c r="G921" s="46"/>
      <c r="H921" s="46"/>
      <c r="I921" s="46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  <c r="AA921" s="46"/>
      <c r="AB921" s="46"/>
    </row>
    <row r="922" spans="1:28" hidden="1">
      <c r="A922" s="46"/>
      <c r="B922" s="46"/>
      <c r="C922" s="46"/>
      <c r="D922" s="46"/>
      <c r="E922" s="46"/>
      <c r="F922" s="46"/>
      <c r="G922" s="46"/>
      <c r="H922" s="46"/>
      <c r="I922" s="46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  <c r="AA922" s="46"/>
      <c r="AB922" s="46"/>
    </row>
    <row r="923" spans="1:28" hidden="1">
      <c r="A923" s="46"/>
      <c r="B923" s="46"/>
      <c r="C923" s="46"/>
      <c r="D923" s="46"/>
      <c r="E923" s="46"/>
      <c r="F923" s="46"/>
      <c r="G923" s="46"/>
      <c r="H923" s="46"/>
      <c r="I923" s="46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  <c r="AA923" s="46"/>
      <c r="AB923" s="46"/>
    </row>
    <row r="924" spans="1:28" hidden="1">
      <c r="A924" s="46"/>
      <c r="B924" s="46"/>
      <c r="C924" s="46"/>
      <c r="D924" s="46"/>
      <c r="E924" s="46"/>
      <c r="F924" s="46"/>
      <c r="G924" s="46"/>
      <c r="H924" s="46"/>
      <c r="I924" s="46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  <c r="AA924" s="46"/>
      <c r="AB924" s="46"/>
    </row>
    <row r="925" spans="1:28" hidden="1">
      <c r="A925" s="46"/>
      <c r="B925" s="46"/>
      <c r="C925" s="46"/>
      <c r="D925" s="46"/>
      <c r="E925" s="46"/>
      <c r="F925" s="46"/>
      <c r="G925" s="46"/>
      <c r="H925" s="46"/>
      <c r="I925" s="46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  <c r="AA925" s="46"/>
      <c r="AB925" s="46"/>
    </row>
    <row r="926" spans="1:28" hidden="1">
      <c r="A926" s="46"/>
      <c r="B926" s="46"/>
      <c r="C926" s="46"/>
      <c r="D926" s="46"/>
      <c r="E926" s="46"/>
      <c r="F926" s="46"/>
      <c r="G926" s="46"/>
      <c r="H926" s="46"/>
      <c r="I926" s="46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  <c r="AA926" s="46"/>
      <c r="AB926" s="46"/>
    </row>
    <row r="927" spans="1:28" hidden="1">
      <c r="A927" s="46"/>
      <c r="B927" s="46"/>
      <c r="C927" s="46"/>
      <c r="D927" s="46"/>
      <c r="E927" s="46"/>
      <c r="F927" s="46"/>
      <c r="G927" s="46"/>
      <c r="H927" s="46"/>
      <c r="I927" s="46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  <c r="AA927" s="46"/>
      <c r="AB927" s="46"/>
    </row>
    <row r="928" spans="1:28" hidden="1">
      <c r="A928" s="46"/>
      <c r="B928" s="46"/>
      <c r="C928" s="46"/>
      <c r="D928" s="46"/>
      <c r="E928" s="46"/>
      <c r="F928" s="46"/>
      <c r="G928" s="46"/>
      <c r="H928" s="46"/>
      <c r="I928" s="46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  <c r="AA928" s="46"/>
      <c r="AB928" s="46"/>
    </row>
    <row r="929" spans="1:28" hidden="1">
      <c r="A929" s="46"/>
      <c r="B929" s="46"/>
      <c r="C929" s="46"/>
      <c r="D929" s="46"/>
      <c r="E929" s="46"/>
      <c r="F929" s="46"/>
      <c r="G929" s="46"/>
      <c r="H929" s="46"/>
      <c r="I929" s="46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  <c r="AA929" s="46"/>
      <c r="AB929" s="46"/>
    </row>
    <row r="930" spans="1:28" hidden="1">
      <c r="A930" s="46"/>
      <c r="B930" s="46"/>
      <c r="C930" s="46"/>
      <c r="D930" s="46"/>
      <c r="E930" s="46"/>
      <c r="F930" s="46"/>
      <c r="G930" s="46"/>
      <c r="H930" s="46"/>
      <c r="I930" s="46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  <c r="AA930" s="46"/>
      <c r="AB930" s="46"/>
    </row>
    <row r="931" spans="1:28" hidden="1">
      <c r="A931" s="46"/>
      <c r="B931" s="46"/>
      <c r="C931" s="46"/>
      <c r="D931" s="46"/>
      <c r="E931" s="46"/>
      <c r="F931" s="46"/>
      <c r="G931" s="46"/>
      <c r="H931" s="46"/>
      <c r="I931" s="46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  <c r="AA931" s="46"/>
      <c r="AB931" s="46"/>
    </row>
    <row r="932" spans="1:28" hidden="1">
      <c r="A932" s="46"/>
      <c r="B932" s="46"/>
      <c r="C932" s="46"/>
      <c r="D932" s="46"/>
      <c r="E932" s="46"/>
      <c r="F932" s="46"/>
      <c r="G932" s="46"/>
      <c r="H932" s="46"/>
      <c r="I932" s="46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  <c r="AA932" s="46"/>
      <c r="AB932" s="46"/>
    </row>
    <row r="933" spans="1:28" hidden="1">
      <c r="A933" s="46"/>
      <c r="B933" s="46"/>
      <c r="C933" s="46"/>
      <c r="D933" s="46"/>
      <c r="E933" s="46"/>
      <c r="F933" s="46"/>
      <c r="G933" s="46"/>
      <c r="H933" s="46"/>
      <c r="I933" s="46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  <c r="AA933" s="46"/>
      <c r="AB933" s="46"/>
    </row>
    <row r="934" spans="1:28" hidden="1">
      <c r="A934" s="46"/>
      <c r="B934" s="46"/>
      <c r="C934" s="46"/>
      <c r="D934" s="46"/>
      <c r="E934" s="46"/>
      <c r="F934" s="46"/>
      <c r="G934" s="46"/>
      <c r="H934" s="46"/>
      <c r="I934" s="46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  <c r="AA934" s="46"/>
      <c r="AB934" s="46"/>
    </row>
    <row r="935" spans="1:28" hidden="1">
      <c r="A935" s="46"/>
      <c r="B935" s="46"/>
      <c r="C935" s="46"/>
      <c r="D935" s="46"/>
      <c r="E935" s="46"/>
      <c r="F935" s="46"/>
      <c r="G935" s="46"/>
      <c r="H935" s="46"/>
      <c r="I935" s="46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  <c r="AA935" s="46"/>
      <c r="AB935" s="46"/>
    </row>
    <row r="936" spans="1:28" hidden="1">
      <c r="A936" s="46"/>
      <c r="B936" s="46"/>
      <c r="C936" s="46"/>
      <c r="D936" s="46"/>
      <c r="E936" s="46"/>
      <c r="F936" s="46"/>
      <c r="G936" s="46"/>
      <c r="H936" s="46"/>
      <c r="I936" s="46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  <c r="AA936" s="46"/>
      <c r="AB936" s="46"/>
    </row>
    <row r="937" spans="1:28" hidden="1">
      <c r="A937" s="46"/>
      <c r="B937" s="46"/>
      <c r="C937" s="46"/>
      <c r="D937" s="46"/>
      <c r="E937" s="46"/>
      <c r="F937" s="46"/>
      <c r="G937" s="46"/>
      <c r="H937" s="46"/>
      <c r="I937" s="46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  <c r="AA937" s="46"/>
      <c r="AB937" s="46"/>
    </row>
    <row r="938" spans="1:28" hidden="1">
      <c r="A938" s="46"/>
      <c r="B938" s="46"/>
      <c r="C938" s="46"/>
      <c r="D938" s="46"/>
      <c r="E938" s="46"/>
      <c r="F938" s="46"/>
      <c r="G938" s="46"/>
      <c r="H938" s="46"/>
      <c r="I938" s="46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  <c r="AA938" s="46"/>
      <c r="AB938" s="46"/>
    </row>
    <row r="939" spans="1:28" hidden="1">
      <c r="A939" s="46"/>
      <c r="B939" s="46"/>
      <c r="C939" s="46"/>
      <c r="D939" s="46"/>
      <c r="E939" s="46"/>
      <c r="F939" s="46"/>
      <c r="G939" s="46"/>
      <c r="H939" s="46"/>
      <c r="I939" s="46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  <c r="AA939" s="46"/>
      <c r="AB939" s="46"/>
    </row>
    <row r="940" spans="1:28" hidden="1">
      <c r="A940" s="46"/>
      <c r="B940" s="46"/>
      <c r="C940" s="46"/>
      <c r="D940" s="46"/>
      <c r="E940" s="46"/>
      <c r="F940" s="46"/>
      <c r="G940" s="46"/>
      <c r="H940" s="46"/>
      <c r="I940" s="46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  <c r="AA940" s="46"/>
      <c r="AB940" s="46"/>
    </row>
    <row r="941" spans="1:28" hidden="1">
      <c r="A941" s="46"/>
      <c r="B941" s="46"/>
      <c r="C941" s="46"/>
      <c r="D941" s="46"/>
      <c r="E941" s="46"/>
      <c r="F941" s="46"/>
      <c r="G941" s="46"/>
      <c r="H941" s="46"/>
      <c r="I941" s="46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  <c r="AA941" s="46"/>
      <c r="AB941" s="46"/>
    </row>
    <row r="942" spans="1:28" hidden="1">
      <c r="A942" s="46"/>
      <c r="B942" s="46"/>
      <c r="C942" s="46"/>
      <c r="D942" s="46"/>
      <c r="E942" s="46"/>
      <c r="F942" s="46"/>
      <c r="G942" s="46"/>
      <c r="H942" s="46"/>
      <c r="I942" s="46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  <c r="AA942" s="46"/>
      <c r="AB942" s="46"/>
    </row>
    <row r="943" spans="1:28" hidden="1">
      <c r="A943" s="46"/>
      <c r="B943" s="46"/>
      <c r="C943" s="46"/>
      <c r="D943" s="46"/>
      <c r="E943" s="46"/>
      <c r="F943" s="46"/>
      <c r="G943" s="46"/>
      <c r="H943" s="46"/>
      <c r="I943" s="46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  <c r="AA943" s="46"/>
      <c r="AB943" s="46"/>
    </row>
    <row r="944" spans="1:28" hidden="1">
      <c r="A944" s="46"/>
      <c r="B944" s="46"/>
      <c r="C944" s="46"/>
      <c r="D944" s="46"/>
      <c r="E944" s="46"/>
      <c r="F944" s="46"/>
      <c r="G944" s="46"/>
      <c r="H944" s="46"/>
      <c r="I944" s="46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  <c r="AA944" s="46"/>
      <c r="AB944" s="46"/>
    </row>
    <row r="945" spans="1:28" hidden="1">
      <c r="A945" s="46"/>
      <c r="B945" s="46"/>
      <c r="C945" s="46"/>
      <c r="D945" s="46"/>
      <c r="E945" s="46"/>
      <c r="F945" s="46"/>
      <c r="G945" s="46"/>
      <c r="H945" s="46"/>
      <c r="I945" s="46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  <c r="AA945" s="46"/>
      <c r="AB945" s="46"/>
    </row>
    <row r="946" spans="1:28" hidden="1">
      <c r="A946" s="46"/>
      <c r="B946" s="46"/>
      <c r="C946" s="46"/>
      <c r="D946" s="46"/>
      <c r="E946" s="46"/>
      <c r="F946" s="46"/>
      <c r="G946" s="46"/>
      <c r="H946" s="46"/>
      <c r="I946" s="46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  <c r="AA946" s="46"/>
      <c r="AB946" s="46"/>
    </row>
    <row r="947" spans="1:28" hidden="1">
      <c r="A947" s="46"/>
      <c r="B947" s="46"/>
      <c r="C947" s="46"/>
      <c r="D947" s="46"/>
      <c r="E947" s="46"/>
      <c r="F947" s="46"/>
      <c r="G947" s="46"/>
      <c r="H947" s="46"/>
      <c r="I947" s="46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  <c r="AA947" s="46"/>
      <c r="AB947" s="46"/>
    </row>
    <row r="948" spans="1:28" hidden="1">
      <c r="A948" s="46"/>
      <c r="B948" s="46"/>
      <c r="C948" s="46"/>
      <c r="D948" s="46"/>
      <c r="E948" s="46"/>
      <c r="F948" s="46"/>
      <c r="G948" s="46"/>
      <c r="H948" s="46"/>
      <c r="I948" s="46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  <c r="AA948" s="46"/>
      <c r="AB948" s="46"/>
    </row>
    <row r="949" spans="1:28" hidden="1">
      <c r="A949" s="46"/>
      <c r="B949" s="46"/>
      <c r="C949" s="46"/>
      <c r="D949" s="46"/>
      <c r="E949" s="46"/>
      <c r="F949" s="46"/>
      <c r="G949" s="46"/>
      <c r="H949" s="46"/>
      <c r="I949" s="46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  <c r="AA949" s="46"/>
      <c r="AB949" s="46"/>
    </row>
    <row r="950" spans="1:28" hidden="1">
      <c r="A950" s="46"/>
      <c r="B950" s="46"/>
      <c r="C950" s="46"/>
      <c r="D950" s="46"/>
      <c r="E950" s="46"/>
      <c r="F950" s="46"/>
      <c r="G950" s="46"/>
      <c r="H950" s="46"/>
      <c r="I950" s="46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  <c r="AA950" s="46"/>
      <c r="AB950" s="46"/>
    </row>
    <row r="951" spans="1:28" hidden="1">
      <c r="A951" s="46"/>
      <c r="B951" s="46"/>
      <c r="C951" s="46"/>
      <c r="D951" s="46"/>
      <c r="E951" s="46"/>
      <c r="F951" s="46"/>
      <c r="G951" s="46"/>
      <c r="H951" s="46"/>
      <c r="I951" s="46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  <c r="AA951" s="46"/>
      <c r="AB951" s="46"/>
    </row>
    <row r="952" spans="1:28" hidden="1">
      <c r="A952" s="46"/>
      <c r="B952" s="46"/>
      <c r="C952" s="46"/>
      <c r="D952" s="46"/>
      <c r="E952" s="46"/>
      <c r="F952" s="46"/>
      <c r="G952" s="46"/>
      <c r="H952" s="46"/>
      <c r="I952" s="46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  <c r="AA952" s="46"/>
      <c r="AB952" s="46"/>
    </row>
    <row r="953" spans="1:28" hidden="1">
      <c r="A953" s="46"/>
      <c r="B953" s="46"/>
      <c r="C953" s="46"/>
      <c r="D953" s="46"/>
      <c r="E953" s="46"/>
      <c r="F953" s="46"/>
      <c r="G953" s="46"/>
      <c r="H953" s="46"/>
      <c r="I953" s="46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  <c r="AA953" s="46"/>
      <c r="AB953" s="46"/>
    </row>
    <row r="954" spans="1:28" hidden="1">
      <c r="A954" s="46"/>
      <c r="B954" s="46"/>
      <c r="C954" s="46"/>
      <c r="D954" s="46"/>
      <c r="E954" s="46"/>
      <c r="F954" s="46"/>
      <c r="G954" s="46"/>
      <c r="H954" s="46"/>
      <c r="I954" s="46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  <c r="AA954" s="46"/>
      <c r="AB954" s="46"/>
    </row>
    <row r="955" spans="1:28" hidden="1">
      <c r="A955" s="46"/>
      <c r="B955" s="46"/>
      <c r="C955" s="46"/>
      <c r="D955" s="46"/>
      <c r="E955" s="46"/>
      <c r="F955" s="46"/>
      <c r="G955" s="46"/>
      <c r="H955" s="46"/>
      <c r="I955" s="46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  <c r="AA955" s="46"/>
      <c r="AB955" s="46"/>
    </row>
    <row r="956" spans="1:28" hidden="1">
      <c r="H956" s="46"/>
      <c r="I956" s="46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  <c r="AA956" s="46"/>
      <c r="AB956" s="46"/>
    </row>
    <row r="957" spans="1:28" hidden="1">
      <c r="H957" s="46"/>
      <c r="I957" s="46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  <c r="AA957" s="46"/>
      <c r="AB957" s="46"/>
    </row>
    <row r="958" spans="1:28" hidden="1">
      <c r="H958" s="46"/>
      <c r="I958" s="46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  <c r="AA958" s="46"/>
      <c r="AB958" s="46"/>
    </row>
    <row r="959" spans="1:28" hidden="1">
      <c r="H959" s="46"/>
      <c r="I959" s="46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  <c r="AA959" s="46"/>
      <c r="AB959" s="46"/>
    </row>
    <row r="960" spans="1:28" hidden="1">
      <c r="H960" s="46"/>
      <c r="I960" s="46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  <c r="AA960" s="46"/>
      <c r="AB960" s="46"/>
    </row>
    <row r="961" spans="8:28" hidden="1">
      <c r="H961" s="46"/>
      <c r="I961" s="46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  <c r="AA961" s="46"/>
      <c r="AB961" s="46"/>
    </row>
    <row r="962" spans="8:28" hidden="1">
      <c r="H962" s="46"/>
      <c r="I962" s="46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  <c r="AA962" s="46"/>
      <c r="AB962" s="46"/>
    </row>
    <row r="963" spans="8:28" hidden="1">
      <c r="H963" s="46"/>
      <c r="I963" s="46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  <c r="AA963" s="46"/>
      <c r="AB963" s="46"/>
    </row>
    <row r="964" spans="8:28" hidden="1">
      <c r="H964" s="46"/>
      <c r="I964" s="46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  <c r="AA964" s="46"/>
      <c r="AB964" s="46"/>
    </row>
    <row r="965" spans="8:28" hidden="1">
      <c r="H965" s="46"/>
      <c r="I965" s="46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  <c r="AA965" s="46"/>
      <c r="AB965" s="46"/>
    </row>
    <row r="966" spans="8:28" hidden="1">
      <c r="H966" s="46"/>
      <c r="I966" s="46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  <c r="AA966" s="46"/>
      <c r="AB966" s="46"/>
    </row>
    <row r="967" spans="8:28" hidden="1">
      <c r="H967" s="46"/>
      <c r="I967" s="46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  <c r="AA967" s="46"/>
      <c r="AB967" s="46"/>
    </row>
    <row r="968" spans="8:28" hidden="1">
      <c r="H968" s="46"/>
      <c r="I968" s="46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  <c r="AA968" s="46"/>
      <c r="AB968" s="46"/>
    </row>
    <row r="969" spans="8:28" hidden="1">
      <c r="H969" s="46"/>
      <c r="I969" s="46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  <c r="AA969" s="46"/>
      <c r="AB969" s="46"/>
    </row>
    <row r="970" spans="8:28" hidden="1">
      <c r="H970" s="46"/>
      <c r="I970" s="46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  <c r="AA970" s="46"/>
      <c r="AB970" s="46"/>
    </row>
    <row r="971" spans="8:28" hidden="1">
      <c r="H971" s="46"/>
      <c r="I971" s="46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  <c r="AA971" s="46"/>
      <c r="AB971" s="46"/>
    </row>
    <row r="972" spans="8:28" hidden="1">
      <c r="H972" s="46"/>
      <c r="I972" s="46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  <c r="AA972" s="46"/>
      <c r="AB972" s="46"/>
    </row>
    <row r="973" spans="8:28" hidden="1">
      <c r="H973" s="46"/>
      <c r="I973" s="46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  <c r="AA973" s="46"/>
      <c r="AB973" s="46"/>
    </row>
    <row r="974" spans="8:28" hidden="1">
      <c r="H974" s="46"/>
      <c r="I974" s="46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  <c r="AA974" s="46"/>
      <c r="AB974" s="46"/>
    </row>
    <row r="975" spans="8:28" hidden="1">
      <c r="H975" s="46"/>
      <c r="I975" s="46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  <c r="AA975" s="46"/>
      <c r="AB975" s="46"/>
    </row>
    <row r="976" spans="8:28" hidden="1">
      <c r="H976" s="46"/>
      <c r="I976" s="46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  <c r="AA976" s="46"/>
      <c r="AB976" s="46"/>
    </row>
    <row r="977" spans="8:28" hidden="1">
      <c r="H977" s="46"/>
      <c r="I977" s="46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  <c r="AA977" s="46"/>
      <c r="AB977" s="46"/>
    </row>
    <row r="978" spans="8:28" hidden="1">
      <c r="H978" s="46"/>
      <c r="I978" s="46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  <c r="AA978" s="46"/>
      <c r="AB978" s="46"/>
    </row>
    <row r="979" spans="8:28" hidden="1">
      <c r="H979" s="46"/>
      <c r="I979" s="46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  <c r="AA979" s="46"/>
      <c r="AB979" s="46"/>
    </row>
    <row r="980" spans="8:28" hidden="1">
      <c r="H980" s="46"/>
      <c r="I980" s="46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  <c r="AA980" s="46"/>
      <c r="AB980" s="46"/>
    </row>
    <row r="981" spans="8:28" hidden="1">
      <c r="H981" s="46"/>
      <c r="I981" s="46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  <c r="AA981" s="46"/>
      <c r="AB981" s="46"/>
    </row>
    <row r="982" spans="8:28" hidden="1">
      <c r="H982" s="46"/>
      <c r="I982" s="46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  <c r="AA982" s="46"/>
      <c r="AB982" s="46"/>
    </row>
    <row r="983" spans="8:28" hidden="1">
      <c r="H983" s="46"/>
      <c r="I983" s="46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  <c r="AA983" s="46"/>
      <c r="AB983" s="46"/>
    </row>
    <row r="984" spans="8:28" hidden="1">
      <c r="H984" s="46"/>
      <c r="I984" s="46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  <c r="AA984" s="46"/>
      <c r="AB984" s="46"/>
    </row>
    <row r="985" spans="8:28" hidden="1">
      <c r="H985" s="46"/>
      <c r="I985" s="46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  <c r="AA985" s="46"/>
      <c r="AB985" s="46"/>
    </row>
    <row r="986" spans="8:28" hidden="1">
      <c r="H986" s="46"/>
      <c r="I986" s="46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  <c r="AA986" s="46"/>
      <c r="AB986" s="46"/>
    </row>
    <row r="987" spans="8:28" hidden="1">
      <c r="H987" s="46"/>
      <c r="I987" s="46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  <c r="AA987" s="46"/>
      <c r="AB987" s="46"/>
    </row>
    <row r="988" spans="8:28" hidden="1">
      <c r="H988" s="46"/>
      <c r="I988" s="46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  <c r="AA988" s="46"/>
      <c r="AB988" s="46"/>
    </row>
    <row r="989" spans="8:28" hidden="1">
      <c r="H989" s="46"/>
      <c r="I989" s="46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  <c r="AA989" s="46"/>
      <c r="AB989" s="46"/>
    </row>
    <row r="990" spans="8:28" hidden="1">
      <c r="H990" s="46"/>
      <c r="I990" s="46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  <c r="AA990" s="46"/>
      <c r="AB990" s="46"/>
    </row>
    <row r="991" spans="8:28" hidden="1">
      <c r="H991" s="46"/>
      <c r="I991" s="46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  <c r="AA991" s="46"/>
      <c r="AB991" s="46"/>
    </row>
    <row r="992" spans="8:28" hidden="1">
      <c r="H992" s="46"/>
      <c r="I992" s="46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  <c r="AA992" s="46"/>
      <c r="AB992" s="46"/>
    </row>
    <row r="993" spans="8:28" hidden="1">
      <c r="H993" s="46"/>
      <c r="I993" s="46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  <c r="AA993" s="46"/>
      <c r="AB993" s="46"/>
    </row>
    <row r="994" spans="8:28" hidden="1">
      <c r="H994" s="46"/>
      <c r="I994" s="46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  <c r="AA994" s="46"/>
      <c r="AB994" s="46"/>
    </row>
  </sheetData>
  <sheetProtection algorithmName="SHA-512" hashValue="+mzoE6Ay84OGChnGiWzYsjOJSppKo5ZNidTD0umm6IAFvoqLpNch53aiViYTsBYseFUDmFFiGbfIRMD1AsX7dg==" saltValue="cE2opLV7zdmhbHGULDb+pQ==" spinCount="100000" sheet="1" selectLockedCells="1"/>
  <autoFilter ref="M3:W137" xr:uid="{00000000-0009-0000-0000-000000000000}"/>
  <sortState xmlns:xlrd2="http://schemas.microsoft.com/office/spreadsheetml/2017/richdata2" ref="N5:V137">
    <sortCondition ref="O5:O137"/>
  </sortState>
  <dataConsolidate link="1"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$N$4:$N$138</formula1>
    </dataValidation>
  </dataValidations>
  <pageMargins left="0.70866141732283472" right="0.70866141732283472" top="0.15748031496062992" bottom="0.15748031496062992" header="0.31496062992125984" footer="0.31496062992125984"/>
  <pageSetup paperSize="9" scale="8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workbookViewId="0">
      <selection activeCell="C14" sqref="C14"/>
    </sheetView>
  </sheetViews>
  <sheetFormatPr defaultColWidth="0" defaultRowHeight="15" zeroHeight="1"/>
  <cols>
    <col min="1" max="1" width="5.5703125" customWidth="1"/>
    <col min="2" max="2" width="35.85546875" customWidth="1"/>
    <col min="3" max="7" width="17.5703125" customWidth="1"/>
    <col min="8" max="9" width="25.28515625" hidden="1" customWidth="1"/>
    <col min="10" max="16384" width="9.140625" hidden="1"/>
  </cols>
  <sheetData>
    <row r="1" spans="1:9" ht="18">
      <c r="B1" s="155"/>
      <c r="C1" s="155"/>
      <c r="D1" s="155"/>
      <c r="E1" s="155"/>
      <c r="F1" s="155"/>
      <c r="G1" s="155"/>
      <c r="H1" s="155"/>
      <c r="I1" s="155"/>
    </row>
    <row r="2" spans="1:9" ht="15.75">
      <c r="B2" s="302" t="s">
        <v>3685</v>
      </c>
      <c r="C2" s="302"/>
      <c r="D2" s="302"/>
      <c r="E2" s="302"/>
      <c r="F2" s="302"/>
      <c r="G2" s="302"/>
      <c r="H2" s="159"/>
      <c r="I2" s="159"/>
    </row>
    <row r="3" spans="1:9" ht="18">
      <c r="B3" s="155"/>
      <c r="C3" s="155"/>
      <c r="D3" s="155"/>
      <c r="E3" s="155"/>
      <c r="F3" s="155"/>
      <c r="G3" s="155"/>
      <c r="H3" s="157"/>
      <c r="I3" s="157"/>
    </row>
    <row r="4" spans="1:9" ht="25.5">
      <c r="A4" t="s">
        <v>4538</v>
      </c>
      <c r="B4" s="190" t="s">
        <v>3654</v>
      </c>
      <c r="C4" s="160" t="s">
        <v>3702</v>
      </c>
      <c r="D4" s="160" t="s">
        <v>3703</v>
      </c>
      <c r="E4" s="161" t="s">
        <v>3706</v>
      </c>
      <c r="F4" s="161" t="s">
        <v>3707</v>
      </c>
      <c r="G4" s="161" t="s">
        <v>3708</v>
      </c>
    </row>
    <row r="5" spans="1:9" s="164" customFormat="1" ht="11.25">
      <c r="B5" s="191">
        <v>1</v>
      </c>
      <c r="C5" s="162">
        <v>2</v>
      </c>
      <c r="D5" s="162">
        <v>3</v>
      </c>
      <c r="E5" s="163">
        <v>4</v>
      </c>
      <c r="F5" s="163">
        <v>5</v>
      </c>
      <c r="G5" s="163">
        <v>6</v>
      </c>
    </row>
    <row r="6" spans="1:9">
      <c r="B6" s="239" t="s">
        <v>3686</v>
      </c>
      <c r="C6" s="228">
        <f>C8+C11+C14</f>
        <v>1329728</v>
      </c>
      <c r="D6" s="228">
        <f>D8+D11+D14</f>
        <v>1329728</v>
      </c>
      <c r="E6" s="228">
        <f>+E7+E10</f>
        <v>0</v>
      </c>
      <c r="F6" s="228">
        <f>+F7+F10</f>
        <v>0</v>
      </c>
      <c r="G6" s="228">
        <f>+G7+G10</f>
        <v>0</v>
      </c>
      <c r="H6" s="207" t="str">
        <f>'OPĆI DIO'!$C$1</f>
        <v>42024 SVEUČILIŠTE JURJA DOBRILE U PULI</v>
      </c>
    </row>
    <row r="7" spans="1:9" s="229" customFormat="1">
      <c r="A7" s="229">
        <v>43</v>
      </c>
      <c r="B7" s="227" t="s">
        <v>3689</v>
      </c>
      <c r="C7" s="230">
        <f>C8</f>
        <v>0</v>
      </c>
      <c r="D7" s="230">
        <f>D8</f>
        <v>0</v>
      </c>
      <c r="E7" s="230">
        <f>E8+E9</f>
        <v>0</v>
      </c>
      <c r="F7" s="230">
        <f>F8+F9</f>
        <v>0</v>
      </c>
      <c r="G7" s="230">
        <f>G8+G9</f>
        <v>0</v>
      </c>
      <c r="H7" s="207" t="str">
        <f>'OPĆI DIO'!$C$1</f>
        <v>42024 SVEUČILIŠTE JURJA DOBRILE U PULI</v>
      </c>
    </row>
    <row r="8" spans="1:9" s="184" customFormat="1">
      <c r="A8" s="184">
        <v>81</v>
      </c>
      <c r="B8" s="181" t="s">
        <v>3667</v>
      </c>
      <c r="C8" s="249"/>
      <c r="D8" s="249"/>
      <c r="E8" s="223">
        <f>SUMIF('Unos prihoda i primitaka'!$L$3:$L$501,$A8,'Unos prihoda i primitaka'!G$3:G$501)</f>
        <v>0</v>
      </c>
      <c r="F8" s="223">
        <f>SUMIF('Unos prihoda i primitaka'!$L$3:$L$501,$A8,'Unos prihoda i primitaka'!H$3:H$501)</f>
        <v>0</v>
      </c>
      <c r="G8" s="223">
        <f>SUMIF('Unos prihoda i primitaka'!$L$3:$L$501,$A8,'Unos prihoda i primitaka'!I$3:I$501)</f>
        <v>0</v>
      </c>
      <c r="H8" s="207" t="str">
        <f>'OPĆI DIO'!$C$1</f>
        <v>42024 SVEUČILIŠTE JURJA DOBRILE U PULI</v>
      </c>
    </row>
    <row r="9" spans="1:9" s="184" customFormat="1">
      <c r="A9" s="184">
        <v>83</v>
      </c>
      <c r="B9" s="181" t="s">
        <v>3667</v>
      </c>
      <c r="C9" s="249"/>
      <c r="D9" s="249"/>
      <c r="E9" s="223">
        <f>SUMIF('Unos prihoda i primitaka'!$L$3:$L$501,$A9,'Unos prihoda i primitaka'!G$3:G$501)</f>
        <v>0</v>
      </c>
      <c r="F9" s="223">
        <f>SUMIF('Unos prihoda i primitaka'!$L$3:$L$501,$A9,'Unos prihoda i primitaka'!H$3:H$501)</f>
        <v>0</v>
      </c>
      <c r="G9" s="223">
        <f>SUMIF('Unos prihoda i primitaka'!$L$3:$L$501,$A9,'Unos prihoda i primitaka'!I$3:I$501)</f>
        <v>0</v>
      </c>
      <c r="H9" s="207" t="str">
        <f>'OPĆI DIO'!$C$1</f>
        <v>42024 SVEUČILIŠTE JURJA DOBRILE U PULI</v>
      </c>
    </row>
    <row r="10" spans="1:9" s="229" customFormat="1">
      <c r="A10" s="229">
        <v>81</v>
      </c>
      <c r="B10" s="180" t="s">
        <v>3681</v>
      </c>
      <c r="C10" s="230">
        <f>C11</f>
        <v>1327228</v>
      </c>
      <c r="D10" s="230">
        <f>D11</f>
        <v>0</v>
      </c>
      <c r="E10" s="230">
        <f>E11</f>
        <v>0</v>
      </c>
      <c r="F10" s="230">
        <f>F11</f>
        <v>0</v>
      </c>
      <c r="G10" s="230">
        <f>G11</f>
        <v>0</v>
      </c>
      <c r="H10" s="207" t="str">
        <f>'OPĆI DIO'!$C$1</f>
        <v>42024 SVEUČILIŠTE JURJA DOBRILE U PULI</v>
      </c>
    </row>
    <row r="11" spans="1:9" s="184" customFormat="1">
      <c r="A11" s="184">
        <v>84</v>
      </c>
      <c r="B11" s="181" t="s">
        <v>4539</v>
      </c>
      <c r="C11" s="249">
        <v>1327228</v>
      </c>
      <c r="D11" s="249">
        <v>0</v>
      </c>
      <c r="E11" s="223">
        <f>SUMIF('Unos prihoda i primitaka'!$L$3:$L$501,$A11,'Unos prihoda i primitaka'!G$3:G$501)</f>
        <v>0</v>
      </c>
      <c r="F11" s="223">
        <f>SUMIF('Unos prihoda i primitaka'!$L$3:$L$501,$A11,'Unos prihoda i primitaka'!H$3:H$501)</f>
        <v>0</v>
      </c>
      <c r="G11" s="223">
        <f>SUMIF('Unos prihoda i primitaka'!$L$3:$L$501,$A11,'Unos prihoda i primitaka'!I$3:I$501)</f>
        <v>0</v>
      </c>
      <c r="H11" s="207" t="str">
        <f>'OPĆI DIO'!$C$1</f>
        <v>42024 SVEUČILIŠTE JURJA DOBRILE U PULI</v>
      </c>
    </row>
    <row r="12" spans="1:9">
      <c r="B12" s="239" t="s">
        <v>3687</v>
      </c>
      <c r="C12" s="240">
        <f t="shared" ref="C12:G13" si="0">C13</f>
        <v>2500</v>
      </c>
      <c r="D12" s="240">
        <f t="shared" si="0"/>
        <v>1329728</v>
      </c>
      <c r="E12" s="240">
        <f t="shared" si="0"/>
        <v>0</v>
      </c>
      <c r="F12" s="240">
        <f t="shared" si="0"/>
        <v>0</v>
      </c>
      <c r="G12" s="240">
        <f t="shared" si="0"/>
        <v>0</v>
      </c>
      <c r="H12" s="207" t="str">
        <f>'OPĆI DIO'!$C$1</f>
        <v>42024 SVEUČILIŠTE JURJA DOBRILE U PULI</v>
      </c>
    </row>
    <row r="13" spans="1:9" s="229" customFormat="1">
      <c r="B13" s="227" t="s">
        <v>3664</v>
      </c>
      <c r="C13" s="230">
        <f t="shared" si="0"/>
        <v>2500</v>
      </c>
      <c r="D13" s="230">
        <f t="shared" si="0"/>
        <v>1329728</v>
      </c>
      <c r="E13" s="230">
        <f t="shared" si="0"/>
        <v>0</v>
      </c>
      <c r="F13" s="230">
        <f t="shared" si="0"/>
        <v>0</v>
      </c>
      <c r="G13" s="230">
        <f t="shared" si="0"/>
        <v>0</v>
      </c>
      <c r="H13" s="207" t="str">
        <f>'OPĆI DIO'!$C$1</f>
        <v>42024 SVEUČILIŠTE JURJA DOBRILE U PULI</v>
      </c>
    </row>
    <row r="14" spans="1:9" s="184" customFormat="1">
      <c r="A14" s="184">
        <v>5</v>
      </c>
      <c r="B14" s="181" t="s">
        <v>3664</v>
      </c>
      <c r="C14" s="249">
        <v>2500</v>
      </c>
      <c r="D14" s="249">
        <v>1329728</v>
      </c>
      <c r="E14" s="223">
        <f>SUMIF('Unos rashoda i izdataka'!$S$3:$S$501,$A14,'Unos rashoda i izdataka'!J$3:J$501)+SUMIF('Unos rashoda P4'!$U$3:$U$501,$A14,'Unos rashoda P4'!H$3:H$501)</f>
        <v>0</v>
      </c>
      <c r="F14" s="223">
        <f>SUMIF('Unos rashoda i izdataka'!$S$3:$S$501,$A14,'Unos rashoda i izdataka'!K$3:K$501)+SUMIF('Unos rashoda P4'!$U$3:$U$501,$A14,'Unos rashoda P4'!I$3:I$501)</f>
        <v>0</v>
      </c>
      <c r="G14" s="223">
        <f>SUMIF('Unos rashoda i izdataka'!$S$3:$S$501,$A14,'Unos rashoda i izdataka'!L$3:L$501)+SUMIF('Unos rashoda P4'!$U$3:$U$501,$A14,'Unos rashoda P4'!J$3:J$501)</f>
        <v>0</v>
      </c>
      <c r="H14" s="207" t="str">
        <f>'OPĆI DIO'!$C$1</f>
        <v>42024 SVEUČILIŠTE JURJA DOBRILE U PULI</v>
      </c>
    </row>
    <row r="15" spans="1:9"/>
    <row r="16" spans="1:9"/>
    <row r="17"/>
  </sheetData>
  <sheetProtection algorithmName="SHA-512" hashValue="QXL6U3P2ZCL7OkfWlWL5P3lBtL8JBoC+e+NGsB+a8wjmkEuasMBAmt/M54RbR36NPzunIA0bMPzyZ9F/50YwMQ==" saltValue="ox6JMIBVkQvLzkeE1/EaiA==" spinCount="100000" sheet="1"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/>
  <dimension ref="A1:J350"/>
  <sheetViews>
    <sheetView workbookViewId="0"/>
  </sheetViews>
  <sheetFormatPr defaultRowHeight="15"/>
  <cols>
    <col min="1" max="1" width="13.28515625" customWidth="1"/>
    <col min="2" max="4" width="8.42578125" customWidth="1"/>
    <col min="6" max="6" width="62.7109375" customWidth="1"/>
    <col min="7" max="7" width="9.140625" style="124"/>
    <col min="8" max="8" width="43.140625" bestFit="1" customWidth="1"/>
    <col min="9" max="10" width="9.28515625" style="132" customWidth="1"/>
  </cols>
  <sheetData>
    <row r="1" spans="1:10">
      <c r="A1" s="110" t="s">
        <v>734</v>
      </c>
      <c r="B1" s="251" t="s">
        <v>482</v>
      </c>
      <c r="C1" s="109"/>
      <c r="D1" s="109"/>
    </row>
    <row r="2" spans="1:10">
      <c r="A2" s="257" t="s">
        <v>744</v>
      </c>
      <c r="B2" s="258" t="s">
        <v>745</v>
      </c>
      <c r="C2" s="258"/>
      <c r="D2" s="258"/>
    </row>
    <row r="3" spans="1:10">
      <c r="A3" s="130" t="s">
        <v>2896</v>
      </c>
      <c r="B3" s="130" t="s">
        <v>3020</v>
      </c>
      <c r="C3" s="130"/>
      <c r="D3" s="130"/>
      <c r="E3" s="130" t="s">
        <v>2897</v>
      </c>
      <c r="F3" s="130" t="s">
        <v>3020</v>
      </c>
      <c r="G3" s="138" t="s">
        <v>2898</v>
      </c>
      <c r="H3" s="130" t="s">
        <v>3020</v>
      </c>
      <c r="I3" s="133" t="s">
        <v>3020</v>
      </c>
      <c r="J3" s="133" t="s">
        <v>3020</v>
      </c>
    </row>
    <row r="4" spans="1:10">
      <c r="A4" s="131" t="s">
        <v>742</v>
      </c>
      <c r="B4" s="131" t="s">
        <v>4470</v>
      </c>
      <c r="C4" s="131" t="s">
        <v>3639</v>
      </c>
      <c r="D4" s="131" t="s">
        <v>3640</v>
      </c>
      <c r="E4" s="131" t="s">
        <v>1259</v>
      </c>
      <c r="F4" s="131" t="s">
        <v>1260</v>
      </c>
      <c r="G4" s="139" t="s">
        <v>2903</v>
      </c>
      <c r="H4" s="131" t="s">
        <v>2904</v>
      </c>
      <c r="I4" s="134" t="s">
        <v>2925</v>
      </c>
      <c r="J4" s="134" t="s">
        <v>2932</v>
      </c>
    </row>
    <row r="5" spans="1:10">
      <c r="A5" s="131" t="s">
        <v>742</v>
      </c>
      <c r="B5" s="131" t="s">
        <v>4470</v>
      </c>
      <c r="C5" s="131" t="s">
        <v>3639</v>
      </c>
      <c r="D5" s="131" t="s">
        <v>3640</v>
      </c>
      <c r="E5" s="131" t="s">
        <v>4471</v>
      </c>
      <c r="F5" s="131" t="s">
        <v>4472</v>
      </c>
      <c r="G5" s="139" t="s">
        <v>4473</v>
      </c>
      <c r="H5" s="131" t="s">
        <v>3006</v>
      </c>
      <c r="I5" s="134"/>
      <c r="J5" s="134"/>
    </row>
    <row r="6" spans="1:10">
      <c r="A6" s="131" t="s">
        <v>742</v>
      </c>
      <c r="B6" s="131" t="s">
        <v>4470</v>
      </c>
      <c r="C6" s="131" t="s">
        <v>3639</v>
      </c>
      <c r="D6" s="131" t="s">
        <v>3640</v>
      </c>
      <c r="E6" s="131" t="s">
        <v>4474</v>
      </c>
      <c r="F6" s="131" t="s">
        <v>4475</v>
      </c>
      <c r="G6" s="139" t="s">
        <v>4473</v>
      </c>
      <c r="H6" s="131" t="s">
        <v>3006</v>
      </c>
      <c r="I6" s="134"/>
      <c r="J6" s="134"/>
    </row>
    <row r="7" spans="1:10">
      <c r="A7" s="131" t="s">
        <v>742</v>
      </c>
      <c r="B7" s="131" t="s">
        <v>4470</v>
      </c>
      <c r="C7" s="131" t="s">
        <v>3639</v>
      </c>
      <c r="D7" s="131" t="s">
        <v>3640</v>
      </c>
      <c r="E7" s="131" t="s">
        <v>1102</v>
      </c>
      <c r="F7" s="131" t="s">
        <v>1103</v>
      </c>
      <c r="G7" s="139" t="s">
        <v>2903</v>
      </c>
      <c r="H7" s="131" t="s">
        <v>2904</v>
      </c>
      <c r="I7" s="134"/>
      <c r="J7" s="134"/>
    </row>
    <row r="8" spans="1:10">
      <c r="A8" s="131" t="s">
        <v>742</v>
      </c>
      <c r="B8" s="131" t="s">
        <v>4470</v>
      </c>
      <c r="C8" s="131" t="s">
        <v>3639</v>
      </c>
      <c r="D8" s="131" t="s">
        <v>3640</v>
      </c>
      <c r="E8" s="131" t="s">
        <v>1102</v>
      </c>
      <c r="F8" s="131" t="s">
        <v>1103</v>
      </c>
      <c r="G8" s="139" t="s">
        <v>2905</v>
      </c>
      <c r="H8" s="131" t="s">
        <v>2906</v>
      </c>
      <c r="I8" s="134"/>
      <c r="J8" s="134"/>
    </row>
    <row r="9" spans="1:10">
      <c r="A9" s="131" t="s">
        <v>742</v>
      </c>
      <c r="B9" s="131" t="s">
        <v>4470</v>
      </c>
      <c r="C9" s="131" t="s">
        <v>3639</v>
      </c>
      <c r="D9" s="131" t="s">
        <v>3640</v>
      </c>
      <c r="E9" s="131" t="s">
        <v>1104</v>
      </c>
      <c r="F9" s="131" t="s">
        <v>1105</v>
      </c>
      <c r="G9" s="139" t="s">
        <v>2903</v>
      </c>
      <c r="H9" s="131" t="s">
        <v>2904</v>
      </c>
      <c r="I9" s="134"/>
      <c r="J9" s="134"/>
    </row>
    <row r="10" spans="1:10">
      <c r="A10" s="131" t="s">
        <v>742</v>
      </c>
      <c r="B10" s="131" t="s">
        <v>4470</v>
      </c>
      <c r="C10" s="131" t="s">
        <v>3639</v>
      </c>
      <c r="D10" s="131" t="s">
        <v>3640</v>
      </c>
      <c r="E10" s="131" t="s">
        <v>1261</v>
      </c>
      <c r="F10" s="131" t="s">
        <v>1262</v>
      </c>
      <c r="G10" s="139" t="s">
        <v>2903</v>
      </c>
      <c r="H10" s="131" t="s">
        <v>2904</v>
      </c>
      <c r="I10" s="134"/>
      <c r="J10" s="134"/>
    </row>
    <row r="11" spans="1:10">
      <c r="A11" s="131" t="s">
        <v>742</v>
      </c>
      <c r="B11" s="131" t="s">
        <v>4470</v>
      </c>
      <c r="C11" s="131" t="s">
        <v>3639</v>
      </c>
      <c r="D11" s="131" t="s">
        <v>3640</v>
      </c>
      <c r="E11" s="131" t="s">
        <v>1263</v>
      </c>
      <c r="F11" s="131" t="s">
        <v>1264</v>
      </c>
      <c r="G11" s="139" t="s">
        <v>2907</v>
      </c>
      <c r="H11" s="131" t="s">
        <v>2908</v>
      </c>
      <c r="I11" s="134"/>
      <c r="J11" s="134"/>
    </row>
    <row r="12" spans="1:10">
      <c r="A12" s="131" t="s">
        <v>742</v>
      </c>
      <c r="B12" s="131" t="s">
        <v>4470</v>
      </c>
      <c r="C12" s="131" t="s">
        <v>3639</v>
      </c>
      <c r="D12" s="131" t="s">
        <v>3640</v>
      </c>
      <c r="E12" s="131" t="s">
        <v>1265</v>
      </c>
      <c r="F12" s="131" t="s">
        <v>1266</v>
      </c>
      <c r="G12" s="139" t="s">
        <v>2899</v>
      </c>
      <c r="H12" s="131" t="s">
        <v>2900</v>
      </c>
      <c r="I12" s="134"/>
      <c r="J12" s="134"/>
    </row>
    <row r="13" spans="1:10">
      <c r="A13" s="131" t="s">
        <v>742</v>
      </c>
      <c r="B13" s="131" t="s">
        <v>4470</v>
      </c>
      <c r="C13" s="131" t="s">
        <v>3639</v>
      </c>
      <c r="D13" s="131" t="s">
        <v>3640</v>
      </c>
      <c r="E13" s="131" t="s">
        <v>746</v>
      </c>
      <c r="F13" s="131" t="s">
        <v>747</v>
      </c>
      <c r="G13" s="139" t="s">
        <v>2909</v>
      </c>
      <c r="H13" s="131" t="s">
        <v>2910</v>
      </c>
      <c r="I13" s="134"/>
      <c r="J13" s="134"/>
    </row>
    <row r="14" spans="1:10">
      <c r="A14" s="131" t="s">
        <v>742</v>
      </c>
      <c r="B14" s="131" t="s">
        <v>4470</v>
      </c>
      <c r="C14" s="131" t="s">
        <v>3639</v>
      </c>
      <c r="D14" s="131" t="s">
        <v>3640</v>
      </c>
      <c r="E14" s="131" t="s">
        <v>1106</v>
      </c>
      <c r="F14" s="131" t="s">
        <v>1107</v>
      </c>
      <c r="G14" s="139" t="s">
        <v>2903</v>
      </c>
      <c r="H14" s="131" t="s">
        <v>2904</v>
      </c>
      <c r="I14" s="134"/>
      <c r="J14" s="134"/>
    </row>
    <row r="15" spans="1:10">
      <c r="A15" s="131" t="s">
        <v>742</v>
      </c>
      <c r="B15" s="131" t="s">
        <v>4470</v>
      </c>
      <c r="C15" s="131" t="s">
        <v>3639</v>
      </c>
      <c r="D15" s="131" t="s">
        <v>3640</v>
      </c>
      <c r="E15" s="131" t="s">
        <v>748</v>
      </c>
      <c r="F15" s="131" t="s">
        <v>749</v>
      </c>
      <c r="G15" s="139" t="s">
        <v>2903</v>
      </c>
      <c r="H15" s="131" t="s">
        <v>2904</v>
      </c>
      <c r="I15" s="134"/>
      <c r="J15" s="134"/>
    </row>
    <row r="16" spans="1:10">
      <c r="A16" s="131" t="s">
        <v>742</v>
      </c>
      <c r="B16" s="131" t="s">
        <v>4470</v>
      </c>
      <c r="C16" s="131" t="s">
        <v>3639</v>
      </c>
      <c r="D16" s="131" t="s">
        <v>3640</v>
      </c>
      <c r="E16" s="131" t="s">
        <v>1267</v>
      </c>
      <c r="F16" s="131" t="s">
        <v>1268</v>
      </c>
      <c r="G16" s="139" t="s">
        <v>2903</v>
      </c>
      <c r="H16" s="131" t="s">
        <v>2904</v>
      </c>
      <c r="I16" s="134"/>
      <c r="J16" s="134"/>
    </row>
    <row r="17" spans="1:10">
      <c r="A17" s="131" t="s">
        <v>742</v>
      </c>
      <c r="B17" s="131" t="s">
        <v>4470</v>
      </c>
      <c r="C17" s="131" t="s">
        <v>3639</v>
      </c>
      <c r="D17" s="131" t="s">
        <v>3640</v>
      </c>
      <c r="E17" s="131" t="s">
        <v>1108</v>
      </c>
      <c r="F17" s="131" t="s">
        <v>1109</v>
      </c>
      <c r="G17" s="139" t="s">
        <v>2903</v>
      </c>
      <c r="H17" s="131" t="s">
        <v>2904</v>
      </c>
      <c r="I17" s="134"/>
      <c r="J17" s="134"/>
    </row>
    <row r="18" spans="1:10">
      <c r="A18" s="131" t="s">
        <v>742</v>
      </c>
      <c r="B18" s="131" t="s">
        <v>4470</v>
      </c>
      <c r="C18" s="131" t="s">
        <v>3639</v>
      </c>
      <c r="D18" s="131" t="s">
        <v>3640</v>
      </c>
      <c r="E18" s="131" t="s">
        <v>1269</v>
      </c>
      <c r="F18" s="131" t="s">
        <v>1270</v>
      </c>
      <c r="G18" s="139" t="s">
        <v>2899</v>
      </c>
      <c r="H18" s="131" t="s">
        <v>2900</v>
      </c>
      <c r="I18" s="134"/>
      <c r="J18" s="134"/>
    </row>
    <row r="19" spans="1:10">
      <c r="A19" s="131" t="s">
        <v>742</v>
      </c>
      <c r="B19" s="131" t="s">
        <v>4470</v>
      </c>
      <c r="C19" s="131" t="s">
        <v>3639</v>
      </c>
      <c r="D19" s="131" t="s">
        <v>3640</v>
      </c>
      <c r="E19" s="131" t="s">
        <v>1271</v>
      </c>
      <c r="F19" s="131" t="s">
        <v>1272</v>
      </c>
      <c r="G19" s="139" t="s">
        <v>2903</v>
      </c>
      <c r="H19" s="131" t="s">
        <v>2904</v>
      </c>
      <c r="I19" s="134"/>
      <c r="J19" s="134"/>
    </row>
    <row r="20" spans="1:10">
      <c r="A20" s="131" t="s">
        <v>742</v>
      </c>
      <c r="B20" s="131" t="s">
        <v>4470</v>
      </c>
      <c r="C20" s="131" t="s">
        <v>3639</v>
      </c>
      <c r="D20" s="131" t="s">
        <v>3640</v>
      </c>
      <c r="E20" s="131" t="s">
        <v>750</v>
      </c>
      <c r="F20" s="131" t="s">
        <v>751</v>
      </c>
      <c r="G20" s="139" t="s">
        <v>2903</v>
      </c>
      <c r="H20" s="131" t="s">
        <v>2904</v>
      </c>
      <c r="I20" s="134"/>
      <c r="J20" s="134"/>
    </row>
    <row r="21" spans="1:10">
      <c r="A21" s="131" t="s">
        <v>742</v>
      </c>
      <c r="B21" s="131" t="s">
        <v>4470</v>
      </c>
      <c r="C21" s="131" t="s">
        <v>3639</v>
      </c>
      <c r="D21" s="131" t="s">
        <v>3640</v>
      </c>
      <c r="E21" s="131" t="s">
        <v>1283</v>
      </c>
      <c r="F21" s="131" t="s">
        <v>1284</v>
      </c>
      <c r="G21" s="139" t="s">
        <v>2905</v>
      </c>
      <c r="H21" s="131" t="s">
        <v>2906</v>
      </c>
      <c r="I21" s="134"/>
      <c r="J21" s="134"/>
    </row>
    <row r="22" spans="1:10">
      <c r="A22" s="131" t="s">
        <v>742</v>
      </c>
      <c r="B22" s="131" t="s">
        <v>4470</v>
      </c>
      <c r="C22" s="131" t="s">
        <v>3639</v>
      </c>
      <c r="D22" s="131" t="s">
        <v>3640</v>
      </c>
      <c r="E22" s="131" t="s">
        <v>1285</v>
      </c>
      <c r="F22" s="131" t="s">
        <v>1286</v>
      </c>
      <c r="G22" s="139" t="s">
        <v>2903</v>
      </c>
      <c r="H22" s="131" t="s">
        <v>2904</v>
      </c>
      <c r="I22" s="134"/>
      <c r="J22" s="134"/>
    </row>
    <row r="23" spans="1:10">
      <c r="A23" s="131" t="s">
        <v>742</v>
      </c>
      <c r="B23" s="131" t="s">
        <v>4470</v>
      </c>
      <c r="C23" s="131" t="s">
        <v>3639</v>
      </c>
      <c r="D23" s="131" t="s">
        <v>3640</v>
      </c>
      <c r="E23" s="131" t="s">
        <v>1291</v>
      </c>
      <c r="F23" s="131" t="s">
        <v>1292</v>
      </c>
      <c r="G23" s="139" t="s">
        <v>2903</v>
      </c>
      <c r="H23" s="131" t="s">
        <v>2904</v>
      </c>
      <c r="I23" s="134"/>
      <c r="J23" s="134"/>
    </row>
    <row r="24" spans="1:10">
      <c r="A24" s="131" t="s">
        <v>742</v>
      </c>
      <c r="B24" s="131" t="s">
        <v>4470</v>
      </c>
      <c r="C24" s="131" t="s">
        <v>3639</v>
      </c>
      <c r="D24" s="131" t="s">
        <v>3640</v>
      </c>
      <c r="E24" s="131" t="s">
        <v>1110</v>
      </c>
      <c r="F24" s="131" t="s">
        <v>1111</v>
      </c>
      <c r="G24" s="139" t="s">
        <v>2903</v>
      </c>
      <c r="H24" s="131" t="s">
        <v>2904</v>
      </c>
      <c r="I24" s="134"/>
      <c r="J24" s="134"/>
    </row>
    <row r="25" spans="1:10">
      <c r="A25" s="131" t="s">
        <v>742</v>
      </c>
      <c r="B25" s="131" t="s">
        <v>4470</v>
      </c>
      <c r="C25" s="131" t="s">
        <v>3639</v>
      </c>
      <c r="D25" s="131" t="s">
        <v>3640</v>
      </c>
      <c r="E25" s="131" t="s">
        <v>1295</v>
      </c>
      <c r="F25" s="131" t="s">
        <v>1296</v>
      </c>
      <c r="G25" s="139" t="s">
        <v>2903</v>
      </c>
      <c r="H25" s="131" t="s">
        <v>2904</v>
      </c>
      <c r="I25" s="134"/>
      <c r="J25" s="134"/>
    </row>
    <row r="26" spans="1:10">
      <c r="A26" s="131" t="s">
        <v>742</v>
      </c>
      <c r="B26" s="131" t="s">
        <v>4470</v>
      </c>
      <c r="C26" s="131" t="s">
        <v>3639</v>
      </c>
      <c r="D26" s="131" t="s">
        <v>3640</v>
      </c>
      <c r="E26" s="131" t="s">
        <v>1301</v>
      </c>
      <c r="F26" s="131" t="s">
        <v>1302</v>
      </c>
      <c r="G26" s="139" t="s">
        <v>2903</v>
      </c>
      <c r="H26" s="131" t="s">
        <v>2904</v>
      </c>
      <c r="I26" s="134"/>
      <c r="J26" s="134"/>
    </row>
    <row r="27" spans="1:10">
      <c r="A27" s="131" t="s">
        <v>742</v>
      </c>
      <c r="B27" s="131" t="s">
        <v>4470</v>
      </c>
      <c r="C27" s="131" t="s">
        <v>3639</v>
      </c>
      <c r="D27" s="131" t="s">
        <v>3640</v>
      </c>
      <c r="E27" s="131" t="s">
        <v>3029</v>
      </c>
      <c r="F27" s="131" t="s">
        <v>3030</v>
      </c>
      <c r="G27" s="139" t="s">
        <v>2903</v>
      </c>
      <c r="H27" s="131" t="s">
        <v>2904</v>
      </c>
      <c r="I27" s="134"/>
      <c r="J27" s="134"/>
    </row>
    <row r="28" spans="1:10">
      <c r="A28" s="131" t="s">
        <v>742</v>
      </c>
      <c r="B28" s="131" t="s">
        <v>4470</v>
      </c>
      <c r="C28" s="131" t="s">
        <v>3639</v>
      </c>
      <c r="D28" s="131" t="s">
        <v>3640</v>
      </c>
      <c r="E28" s="131" t="s">
        <v>1306</v>
      </c>
      <c r="F28" s="131" t="s">
        <v>1307</v>
      </c>
      <c r="G28" s="139" t="s">
        <v>2915</v>
      </c>
      <c r="H28" s="131" t="s">
        <v>2916</v>
      </c>
      <c r="I28" s="134"/>
      <c r="J28" s="134"/>
    </row>
    <row r="29" spans="1:10">
      <c r="A29" s="131" t="s">
        <v>742</v>
      </c>
      <c r="B29" s="131" t="s">
        <v>4470</v>
      </c>
      <c r="C29" s="131" t="s">
        <v>3639</v>
      </c>
      <c r="D29" s="131" t="s">
        <v>3640</v>
      </c>
      <c r="E29" s="131" t="s">
        <v>1353</v>
      </c>
      <c r="F29" s="131" t="s">
        <v>1354</v>
      </c>
      <c r="G29" s="139" t="s">
        <v>2903</v>
      </c>
      <c r="H29" s="131" t="s">
        <v>2904</v>
      </c>
      <c r="I29" s="134"/>
      <c r="J29" s="134"/>
    </row>
    <row r="30" spans="1:10">
      <c r="A30" s="131" t="s">
        <v>742</v>
      </c>
      <c r="B30" s="131" t="s">
        <v>4470</v>
      </c>
      <c r="C30" s="131" t="s">
        <v>3639</v>
      </c>
      <c r="D30" s="131" t="s">
        <v>3640</v>
      </c>
      <c r="E30" s="131" t="s">
        <v>2084</v>
      </c>
      <c r="F30" s="131" t="s">
        <v>2085</v>
      </c>
      <c r="G30" s="139" t="s">
        <v>2903</v>
      </c>
      <c r="H30" s="131" t="s">
        <v>2904</v>
      </c>
      <c r="I30" s="134"/>
      <c r="J30" s="134"/>
    </row>
    <row r="31" spans="1:10">
      <c r="A31" s="131" t="s">
        <v>742</v>
      </c>
      <c r="B31" s="131" t="s">
        <v>4470</v>
      </c>
      <c r="C31" s="131" t="s">
        <v>3639</v>
      </c>
      <c r="D31" s="131" t="s">
        <v>3640</v>
      </c>
      <c r="E31" s="131" t="s">
        <v>3031</v>
      </c>
      <c r="F31" s="131" t="s">
        <v>3032</v>
      </c>
      <c r="G31" s="139" t="s">
        <v>2903</v>
      </c>
      <c r="H31" s="131" t="s">
        <v>2904</v>
      </c>
      <c r="I31" s="134"/>
      <c r="J31" s="134"/>
    </row>
    <row r="32" spans="1:10">
      <c r="A32" s="131" t="s">
        <v>742</v>
      </c>
      <c r="B32" s="131" t="s">
        <v>4470</v>
      </c>
      <c r="C32" s="131" t="s">
        <v>3639</v>
      </c>
      <c r="D32" s="131" t="s">
        <v>3640</v>
      </c>
      <c r="E32" s="131" t="s">
        <v>1357</v>
      </c>
      <c r="F32" s="131" t="s">
        <v>1358</v>
      </c>
      <c r="G32" s="139" t="s">
        <v>2903</v>
      </c>
      <c r="H32" s="131" t="s">
        <v>2904</v>
      </c>
      <c r="I32" s="134"/>
      <c r="J32" s="134"/>
    </row>
    <row r="33" spans="1:10">
      <c r="A33" s="131" t="s">
        <v>742</v>
      </c>
      <c r="B33" s="131" t="s">
        <v>4470</v>
      </c>
      <c r="C33" s="131" t="s">
        <v>3639</v>
      </c>
      <c r="D33" s="131" t="s">
        <v>3640</v>
      </c>
      <c r="E33" s="131" t="s">
        <v>1359</v>
      </c>
      <c r="F33" s="131" t="s">
        <v>1360</v>
      </c>
      <c r="G33" s="139" t="s">
        <v>2903</v>
      </c>
      <c r="H33" s="131" t="s">
        <v>2904</v>
      </c>
      <c r="I33" s="134"/>
      <c r="J33" s="134"/>
    </row>
    <row r="34" spans="1:10">
      <c r="A34" s="131" t="s">
        <v>742</v>
      </c>
      <c r="B34" s="131" t="s">
        <v>4470</v>
      </c>
      <c r="C34" s="131" t="s">
        <v>3639</v>
      </c>
      <c r="D34" s="131" t="s">
        <v>3640</v>
      </c>
      <c r="E34" s="131" t="s">
        <v>1117</v>
      </c>
      <c r="F34" s="131" t="s">
        <v>1118</v>
      </c>
      <c r="G34" s="139" t="s">
        <v>2901</v>
      </c>
      <c r="H34" s="131" t="s">
        <v>2902</v>
      </c>
      <c r="I34" s="134"/>
      <c r="J34" s="134"/>
    </row>
    <row r="35" spans="1:10">
      <c r="A35" s="131" t="s">
        <v>742</v>
      </c>
      <c r="B35" s="131" t="s">
        <v>4470</v>
      </c>
      <c r="C35" s="131" t="s">
        <v>3639</v>
      </c>
      <c r="D35" s="131" t="s">
        <v>3640</v>
      </c>
      <c r="E35" s="131" t="s">
        <v>1384</v>
      </c>
      <c r="F35" s="131" t="s">
        <v>1385</v>
      </c>
      <c r="G35" s="139" t="s">
        <v>2903</v>
      </c>
      <c r="H35" s="131" t="s">
        <v>2904</v>
      </c>
      <c r="I35" s="134"/>
      <c r="J35" s="134"/>
    </row>
    <row r="36" spans="1:10">
      <c r="A36" s="131" t="s">
        <v>742</v>
      </c>
      <c r="B36" s="131" t="s">
        <v>4470</v>
      </c>
      <c r="C36" s="131" t="s">
        <v>3639</v>
      </c>
      <c r="D36" s="131" t="s">
        <v>3640</v>
      </c>
      <c r="E36" s="131" t="s">
        <v>752</v>
      </c>
      <c r="F36" s="131" t="s">
        <v>753</v>
      </c>
      <c r="G36" s="139" t="s">
        <v>2903</v>
      </c>
      <c r="H36" s="131" t="s">
        <v>2904</v>
      </c>
      <c r="I36" s="134"/>
      <c r="J36" s="134"/>
    </row>
    <row r="37" spans="1:10">
      <c r="A37" s="131" t="s">
        <v>742</v>
      </c>
      <c r="B37" s="131" t="s">
        <v>4470</v>
      </c>
      <c r="C37" s="131" t="s">
        <v>3639</v>
      </c>
      <c r="D37" s="131" t="s">
        <v>3640</v>
      </c>
      <c r="E37" s="131" t="s">
        <v>1386</v>
      </c>
      <c r="F37" s="131" t="s">
        <v>1387</v>
      </c>
      <c r="G37" s="139" t="s">
        <v>2903</v>
      </c>
      <c r="H37" s="131" t="s">
        <v>2904</v>
      </c>
      <c r="I37" s="134"/>
      <c r="J37" s="134"/>
    </row>
    <row r="38" spans="1:10">
      <c r="A38" s="131" t="s">
        <v>742</v>
      </c>
      <c r="B38" s="131" t="s">
        <v>4470</v>
      </c>
      <c r="C38" s="131" t="s">
        <v>3639</v>
      </c>
      <c r="D38" s="131" t="s">
        <v>3640</v>
      </c>
      <c r="E38" s="131" t="s">
        <v>1388</v>
      </c>
      <c r="F38" s="131" t="s">
        <v>1389</v>
      </c>
      <c r="G38" s="139" t="s">
        <v>2903</v>
      </c>
      <c r="H38" s="131" t="s">
        <v>2904</v>
      </c>
      <c r="I38" s="134"/>
      <c r="J38" s="134"/>
    </row>
    <row r="39" spans="1:10">
      <c r="A39" s="131" t="s">
        <v>742</v>
      </c>
      <c r="B39" s="131" t="s">
        <v>4470</v>
      </c>
      <c r="C39" s="131" t="s">
        <v>3639</v>
      </c>
      <c r="D39" s="131" t="s">
        <v>3640</v>
      </c>
      <c r="E39" s="131" t="s">
        <v>1390</v>
      </c>
      <c r="F39" s="131" t="s">
        <v>1391</v>
      </c>
      <c r="G39" s="139" t="s">
        <v>2903</v>
      </c>
      <c r="H39" s="131" t="s">
        <v>2904</v>
      </c>
      <c r="I39" s="134"/>
      <c r="J39" s="134"/>
    </row>
    <row r="40" spans="1:10">
      <c r="A40" s="131" t="s">
        <v>742</v>
      </c>
      <c r="B40" s="131" t="s">
        <v>4470</v>
      </c>
      <c r="C40" s="131" t="s">
        <v>3639</v>
      </c>
      <c r="D40" s="131" t="s">
        <v>3640</v>
      </c>
      <c r="E40" s="131" t="s">
        <v>1392</v>
      </c>
      <c r="F40" s="131" t="s">
        <v>1393</v>
      </c>
      <c r="G40" s="139" t="s">
        <v>2903</v>
      </c>
      <c r="H40" s="131" t="s">
        <v>2904</v>
      </c>
      <c r="I40" s="134"/>
      <c r="J40" s="134"/>
    </row>
    <row r="41" spans="1:10">
      <c r="A41" s="131" t="s">
        <v>742</v>
      </c>
      <c r="B41" s="131" t="s">
        <v>4470</v>
      </c>
      <c r="C41" s="131" t="s">
        <v>3639</v>
      </c>
      <c r="D41" s="131" t="s">
        <v>3640</v>
      </c>
      <c r="E41" s="131" t="s">
        <v>1394</v>
      </c>
      <c r="F41" s="131" t="s">
        <v>1395</v>
      </c>
      <c r="G41" s="139" t="s">
        <v>2903</v>
      </c>
      <c r="H41" s="131" t="s">
        <v>2904</v>
      </c>
      <c r="I41" s="134"/>
      <c r="J41" s="134"/>
    </row>
    <row r="42" spans="1:10">
      <c r="A42" s="131" t="s">
        <v>742</v>
      </c>
      <c r="B42" s="131" t="s">
        <v>4470</v>
      </c>
      <c r="C42" s="131" t="s">
        <v>3639</v>
      </c>
      <c r="D42" s="131" t="s">
        <v>3640</v>
      </c>
      <c r="E42" s="131" t="s">
        <v>1396</v>
      </c>
      <c r="F42" s="131" t="s">
        <v>1397</v>
      </c>
      <c r="G42" s="139" t="s">
        <v>2903</v>
      </c>
      <c r="H42" s="131" t="s">
        <v>2904</v>
      </c>
      <c r="I42" s="134"/>
      <c r="J42" s="134"/>
    </row>
    <row r="43" spans="1:10">
      <c r="A43" s="131" t="s">
        <v>742</v>
      </c>
      <c r="B43" s="131" t="s">
        <v>4470</v>
      </c>
      <c r="C43" s="131" t="s">
        <v>3639</v>
      </c>
      <c r="D43" s="131" t="s">
        <v>3640</v>
      </c>
      <c r="E43" s="131" t="s">
        <v>1400</v>
      </c>
      <c r="F43" s="131" t="s">
        <v>1401</v>
      </c>
      <c r="G43" s="139" t="s">
        <v>2903</v>
      </c>
      <c r="H43" s="131" t="s">
        <v>2904</v>
      </c>
      <c r="I43" s="134"/>
      <c r="J43" s="134"/>
    </row>
    <row r="44" spans="1:10">
      <c r="A44" s="131" t="s">
        <v>742</v>
      </c>
      <c r="B44" s="131" t="s">
        <v>4470</v>
      </c>
      <c r="C44" s="131" t="s">
        <v>3639</v>
      </c>
      <c r="D44" s="131" t="s">
        <v>3640</v>
      </c>
      <c r="E44" s="131" t="s">
        <v>754</v>
      </c>
      <c r="F44" s="131" t="s">
        <v>755</v>
      </c>
      <c r="G44" s="139" t="s">
        <v>2903</v>
      </c>
      <c r="H44" s="131" t="s">
        <v>2904</v>
      </c>
      <c r="I44" s="134"/>
      <c r="J44" s="134"/>
    </row>
    <row r="45" spans="1:10">
      <c r="A45" s="131" t="s">
        <v>742</v>
      </c>
      <c r="B45" s="131" t="s">
        <v>4470</v>
      </c>
      <c r="C45" s="131" t="s">
        <v>3639</v>
      </c>
      <c r="D45" s="131" t="s">
        <v>3640</v>
      </c>
      <c r="E45" s="131" t="s">
        <v>1402</v>
      </c>
      <c r="F45" s="131" t="s">
        <v>1403</v>
      </c>
      <c r="G45" s="139" t="s">
        <v>2903</v>
      </c>
      <c r="H45" s="131" t="s">
        <v>2904</v>
      </c>
      <c r="I45" s="134"/>
      <c r="J45" s="134"/>
    </row>
    <row r="46" spans="1:10">
      <c r="A46" s="131" t="s">
        <v>742</v>
      </c>
      <c r="B46" s="131" t="s">
        <v>4470</v>
      </c>
      <c r="C46" s="131" t="s">
        <v>3639</v>
      </c>
      <c r="D46" s="131" t="s">
        <v>3640</v>
      </c>
      <c r="E46" s="131" t="s">
        <v>1404</v>
      </c>
      <c r="F46" s="131" t="s">
        <v>1405</v>
      </c>
      <c r="G46" s="139" t="s">
        <v>2903</v>
      </c>
      <c r="H46" s="131" t="s">
        <v>2904</v>
      </c>
      <c r="I46" s="134"/>
      <c r="J46" s="134"/>
    </row>
    <row r="47" spans="1:10">
      <c r="A47" s="131" t="s">
        <v>742</v>
      </c>
      <c r="B47" s="131" t="s">
        <v>4470</v>
      </c>
      <c r="C47" s="131" t="s">
        <v>3639</v>
      </c>
      <c r="D47" s="131" t="s">
        <v>3640</v>
      </c>
      <c r="E47" s="131" t="s">
        <v>1406</v>
      </c>
      <c r="F47" s="131" t="s">
        <v>1407</v>
      </c>
      <c r="G47" s="139" t="s">
        <v>2903</v>
      </c>
      <c r="H47" s="131" t="s">
        <v>2904</v>
      </c>
      <c r="I47" s="134"/>
      <c r="J47" s="134"/>
    </row>
    <row r="48" spans="1:10">
      <c r="A48" s="131" t="s">
        <v>742</v>
      </c>
      <c r="B48" s="131" t="s">
        <v>4470</v>
      </c>
      <c r="C48" s="131" t="s">
        <v>3639</v>
      </c>
      <c r="D48" s="131" t="s">
        <v>3640</v>
      </c>
      <c r="E48" s="131" t="s">
        <v>1129</v>
      </c>
      <c r="F48" s="131" t="s">
        <v>1130</v>
      </c>
      <c r="G48" s="139" t="s">
        <v>2903</v>
      </c>
      <c r="H48" s="131" t="s">
        <v>2904</v>
      </c>
      <c r="I48" s="134"/>
      <c r="J48" s="134"/>
    </row>
    <row r="49" spans="1:10">
      <c r="A49" s="131" t="s">
        <v>742</v>
      </c>
      <c r="B49" s="131" t="s">
        <v>4470</v>
      </c>
      <c r="C49" s="131" t="s">
        <v>3639</v>
      </c>
      <c r="D49" s="131" t="s">
        <v>3640</v>
      </c>
      <c r="E49" s="131" t="s">
        <v>1177</v>
      </c>
      <c r="F49" s="131" t="s">
        <v>1408</v>
      </c>
      <c r="G49" s="139" t="s">
        <v>2903</v>
      </c>
      <c r="H49" s="131" t="s">
        <v>2904</v>
      </c>
      <c r="I49" s="134"/>
      <c r="J49" s="134"/>
    </row>
    <row r="50" spans="1:10">
      <c r="A50" s="131" t="s">
        <v>742</v>
      </c>
      <c r="B50" s="131" t="s">
        <v>4470</v>
      </c>
      <c r="C50" s="131" t="s">
        <v>3639</v>
      </c>
      <c r="D50" s="131" t="s">
        <v>3640</v>
      </c>
      <c r="E50" s="131" t="s">
        <v>1409</v>
      </c>
      <c r="F50" s="131" t="s">
        <v>1410</v>
      </c>
      <c r="G50" s="139" t="s">
        <v>2903</v>
      </c>
      <c r="H50" s="131" t="s">
        <v>2904</v>
      </c>
      <c r="I50" s="134"/>
      <c r="J50" s="134"/>
    </row>
    <row r="51" spans="1:10">
      <c r="A51" s="131" t="s">
        <v>742</v>
      </c>
      <c r="B51" s="131" t="s">
        <v>4470</v>
      </c>
      <c r="C51" s="131" t="s">
        <v>3639</v>
      </c>
      <c r="D51" s="131" t="s">
        <v>3640</v>
      </c>
      <c r="E51" s="131" t="s">
        <v>3033</v>
      </c>
      <c r="F51" s="131" t="s">
        <v>3034</v>
      </c>
      <c r="G51" s="139" t="s">
        <v>2903</v>
      </c>
      <c r="H51" s="131" t="s">
        <v>2904</v>
      </c>
      <c r="I51" s="134"/>
      <c r="J51" s="134"/>
    </row>
    <row r="52" spans="1:10">
      <c r="A52" s="131" t="s">
        <v>742</v>
      </c>
      <c r="B52" s="131" t="s">
        <v>4470</v>
      </c>
      <c r="C52" s="131" t="s">
        <v>3639</v>
      </c>
      <c r="D52" s="131" t="s">
        <v>3640</v>
      </c>
      <c r="E52" s="131" t="s">
        <v>4476</v>
      </c>
      <c r="F52" s="131" t="s">
        <v>4477</v>
      </c>
      <c r="G52" s="139" t="s">
        <v>2903</v>
      </c>
      <c r="H52" s="131" t="s">
        <v>2904</v>
      </c>
      <c r="I52" s="134"/>
      <c r="J52" s="134"/>
    </row>
    <row r="53" spans="1:10">
      <c r="A53" s="131" t="s">
        <v>742</v>
      </c>
      <c r="B53" s="131" t="s">
        <v>4470</v>
      </c>
      <c r="C53" s="131" t="s">
        <v>3639</v>
      </c>
      <c r="D53" s="131" t="s">
        <v>3640</v>
      </c>
      <c r="E53" s="131" t="s">
        <v>4478</v>
      </c>
      <c r="F53" s="131" t="s">
        <v>4479</v>
      </c>
      <c r="G53" s="139" t="s">
        <v>4473</v>
      </c>
      <c r="H53" s="131" t="s">
        <v>3006</v>
      </c>
      <c r="I53" s="134"/>
      <c r="J53" s="134"/>
    </row>
    <row r="54" spans="1:10">
      <c r="A54" s="131" t="s">
        <v>742</v>
      </c>
      <c r="B54" s="131" t="s">
        <v>4470</v>
      </c>
      <c r="C54" s="131" t="s">
        <v>3639</v>
      </c>
      <c r="D54" s="131" t="s">
        <v>3640</v>
      </c>
      <c r="E54" s="131" t="s">
        <v>4480</v>
      </c>
      <c r="F54" s="131" t="s">
        <v>735</v>
      </c>
      <c r="G54" s="139" t="s">
        <v>2903</v>
      </c>
      <c r="H54" s="131" t="s">
        <v>2904</v>
      </c>
      <c r="I54" s="134"/>
      <c r="J54" s="134"/>
    </row>
    <row r="55" spans="1:10">
      <c r="A55" s="131" t="s">
        <v>742</v>
      </c>
      <c r="B55" s="131" t="s">
        <v>4470</v>
      </c>
      <c r="C55" s="131" t="s">
        <v>3639</v>
      </c>
      <c r="D55" s="131" t="s">
        <v>3640</v>
      </c>
      <c r="E55" s="131" t="s">
        <v>1411</v>
      </c>
      <c r="F55" s="131" t="s">
        <v>1412</v>
      </c>
      <c r="G55" s="139" t="s">
        <v>2899</v>
      </c>
      <c r="H55" s="131" t="s">
        <v>2900</v>
      </c>
      <c r="I55" s="134"/>
      <c r="J55" s="134"/>
    </row>
    <row r="56" spans="1:10">
      <c r="A56" s="131" t="s">
        <v>742</v>
      </c>
      <c r="B56" s="131" t="s">
        <v>4470</v>
      </c>
      <c r="C56" s="131" t="s">
        <v>3639</v>
      </c>
      <c r="D56" s="131" t="s">
        <v>3640</v>
      </c>
      <c r="E56" s="131" t="s">
        <v>1131</v>
      </c>
      <c r="F56" s="131" t="s">
        <v>1132</v>
      </c>
      <c r="G56" s="139" t="s">
        <v>2903</v>
      </c>
      <c r="H56" s="131" t="s">
        <v>2904</v>
      </c>
      <c r="I56" s="134"/>
      <c r="J56" s="134"/>
    </row>
    <row r="57" spans="1:10">
      <c r="A57" s="131" t="s">
        <v>742</v>
      </c>
      <c r="B57" s="131" t="s">
        <v>4470</v>
      </c>
      <c r="C57" s="131" t="s">
        <v>3639</v>
      </c>
      <c r="D57" s="131" t="s">
        <v>3640</v>
      </c>
      <c r="E57" s="131" t="s">
        <v>1413</v>
      </c>
      <c r="F57" s="131" t="s">
        <v>1414</v>
      </c>
      <c r="G57" s="139" t="s">
        <v>2903</v>
      </c>
      <c r="H57" s="131" t="s">
        <v>2904</v>
      </c>
      <c r="I57" s="134"/>
      <c r="J57" s="134"/>
    </row>
    <row r="58" spans="1:10">
      <c r="A58" s="131" t="s">
        <v>742</v>
      </c>
      <c r="B58" s="131" t="s">
        <v>4470</v>
      </c>
      <c r="C58" s="131" t="s">
        <v>3639</v>
      </c>
      <c r="D58" s="131" t="s">
        <v>3640</v>
      </c>
      <c r="E58" s="131" t="s">
        <v>1437</v>
      </c>
      <c r="F58" s="131" t="s">
        <v>2088</v>
      </c>
      <c r="G58" s="139" t="s">
        <v>2903</v>
      </c>
      <c r="H58" s="131" t="s">
        <v>2904</v>
      </c>
      <c r="I58" s="134"/>
      <c r="J58" s="134"/>
    </row>
    <row r="59" spans="1:10">
      <c r="A59" s="131" t="s">
        <v>742</v>
      </c>
      <c r="B59" s="131" t="s">
        <v>4470</v>
      </c>
      <c r="C59" s="131" t="s">
        <v>3639</v>
      </c>
      <c r="D59" s="131" t="s">
        <v>3640</v>
      </c>
      <c r="E59" s="131" t="s">
        <v>1441</v>
      </c>
      <c r="F59" s="131" t="s">
        <v>1442</v>
      </c>
      <c r="G59" s="139" t="s">
        <v>2903</v>
      </c>
      <c r="H59" s="131" t="s">
        <v>2904</v>
      </c>
      <c r="I59" s="134"/>
      <c r="J59" s="134"/>
    </row>
    <row r="60" spans="1:10">
      <c r="A60" s="131" t="s">
        <v>742</v>
      </c>
      <c r="B60" s="131" t="s">
        <v>4470</v>
      </c>
      <c r="C60" s="131" t="s">
        <v>3639</v>
      </c>
      <c r="D60" s="131" t="s">
        <v>3640</v>
      </c>
      <c r="E60" s="131" t="s">
        <v>3035</v>
      </c>
      <c r="F60" s="131" t="s">
        <v>3036</v>
      </c>
      <c r="G60" s="139" t="s">
        <v>2915</v>
      </c>
      <c r="H60" s="131" t="s">
        <v>2916</v>
      </c>
      <c r="I60" s="134"/>
      <c r="J60" s="134"/>
    </row>
    <row r="61" spans="1:10">
      <c r="A61" s="131" t="s">
        <v>742</v>
      </c>
      <c r="B61" s="131" t="s">
        <v>4470</v>
      </c>
      <c r="C61" s="131" t="s">
        <v>3639</v>
      </c>
      <c r="D61" s="131" t="s">
        <v>3640</v>
      </c>
      <c r="E61" s="131" t="s">
        <v>1443</v>
      </c>
      <c r="F61" s="131" t="s">
        <v>1444</v>
      </c>
      <c r="G61" s="139" t="s">
        <v>2907</v>
      </c>
      <c r="H61" s="131" t="s">
        <v>2908</v>
      </c>
      <c r="I61" s="134"/>
      <c r="J61" s="134"/>
    </row>
    <row r="62" spans="1:10">
      <c r="A62" s="131" t="s">
        <v>742</v>
      </c>
      <c r="B62" s="131" t="s">
        <v>4470</v>
      </c>
      <c r="C62" s="131" t="s">
        <v>3639</v>
      </c>
      <c r="D62" s="131" t="s">
        <v>3640</v>
      </c>
      <c r="E62" s="131" t="s">
        <v>1452</v>
      </c>
      <c r="F62" s="131" t="s">
        <v>2094</v>
      </c>
      <c r="G62" s="139" t="s">
        <v>2901</v>
      </c>
      <c r="H62" s="131" t="s">
        <v>2902</v>
      </c>
      <c r="I62" s="134"/>
      <c r="J62" s="134"/>
    </row>
    <row r="63" spans="1:10">
      <c r="A63" s="131" t="s">
        <v>742</v>
      </c>
      <c r="B63" s="131" t="s">
        <v>4470</v>
      </c>
      <c r="C63" s="131" t="s">
        <v>3639</v>
      </c>
      <c r="D63" s="131" t="s">
        <v>3640</v>
      </c>
      <c r="E63" s="131" t="s">
        <v>1452</v>
      </c>
      <c r="F63" s="131" t="s">
        <v>2094</v>
      </c>
      <c r="G63" s="139" t="s">
        <v>2903</v>
      </c>
      <c r="H63" s="131" t="s">
        <v>2904</v>
      </c>
      <c r="I63" s="134"/>
      <c r="J63" s="134"/>
    </row>
    <row r="64" spans="1:10">
      <c r="A64" s="131" t="s">
        <v>742</v>
      </c>
      <c r="B64" s="131" t="s">
        <v>4470</v>
      </c>
      <c r="C64" s="131" t="s">
        <v>3639</v>
      </c>
      <c r="D64" s="131" t="s">
        <v>3640</v>
      </c>
      <c r="E64" s="131" t="s">
        <v>1458</v>
      </c>
      <c r="F64" s="131" t="s">
        <v>4481</v>
      </c>
      <c r="G64" s="139" t="s">
        <v>2919</v>
      </c>
      <c r="H64" s="131" t="s">
        <v>2920</v>
      </c>
      <c r="I64" s="134"/>
      <c r="J64" s="134"/>
    </row>
    <row r="65" spans="1:10">
      <c r="A65" s="131" t="s">
        <v>742</v>
      </c>
      <c r="B65" s="131" t="s">
        <v>4470</v>
      </c>
      <c r="C65" s="131" t="s">
        <v>3639</v>
      </c>
      <c r="D65" s="131" t="s">
        <v>3640</v>
      </c>
      <c r="E65" s="131" t="s">
        <v>1462</v>
      </c>
      <c r="F65" s="131" t="s">
        <v>1448</v>
      </c>
      <c r="G65" s="139" t="s">
        <v>2903</v>
      </c>
      <c r="H65" s="131" t="s">
        <v>2904</v>
      </c>
      <c r="I65" s="134"/>
      <c r="J65" s="134"/>
    </row>
    <row r="66" spans="1:10">
      <c r="A66" s="131" t="s">
        <v>742</v>
      </c>
      <c r="B66" s="131" t="s">
        <v>4470</v>
      </c>
      <c r="C66" s="131" t="s">
        <v>3639</v>
      </c>
      <c r="D66" s="131" t="s">
        <v>3640</v>
      </c>
      <c r="E66" s="131" t="s">
        <v>2101</v>
      </c>
      <c r="F66" s="131" t="s">
        <v>2102</v>
      </c>
      <c r="G66" s="139" t="s">
        <v>2903</v>
      </c>
      <c r="H66" s="131" t="s">
        <v>2904</v>
      </c>
      <c r="I66" s="134"/>
      <c r="J66" s="134"/>
    </row>
    <row r="67" spans="1:10">
      <c r="A67" s="131" t="s">
        <v>742</v>
      </c>
      <c r="B67" s="131" t="s">
        <v>4470</v>
      </c>
      <c r="C67" s="131" t="s">
        <v>3639</v>
      </c>
      <c r="D67" s="131" t="s">
        <v>3640</v>
      </c>
      <c r="E67" s="131" t="s">
        <v>4482</v>
      </c>
      <c r="F67" s="131" t="s">
        <v>4483</v>
      </c>
      <c r="G67" s="139" t="s">
        <v>2903</v>
      </c>
      <c r="H67" s="131" t="s">
        <v>2904</v>
      </c>
      <c r="I67" s="134"/>
      <c r="J67" s="134"/>
    </row>
    <row r="68" spans="1:10">
      <c r="A68" s="131" t="s">
        <v>742</v>
      </c>
      <c r="B68" s="131" t="s">
        <v>4470</v>
      </c>
      <c r="C68" s="131" t="s">
        <v>3639</v>
      </c>
      <c r="D68" s="131" t="s">
        <v>3640</v>
      </c>
      <c r="E68" s="131" t="s">
        <v>756</v>
      </c>
      <c r="F68" s="131" t="s">
        <v>799</v>
      </c>
      <c r="G68" s="139" t="s">
        <v>2919</v>
      </c>
      <c r="H68" s="131" t="s">
        <v>2920</v>
      </c>
      <c r="I68" s="134"/>
      <c r="J68" s="134"/>
    </row>
    <row r="69" spans="1:10">
      <c r="A69" s="131" t="s">
        <v>742</v>
      </c>
      <c r="B69" s="131" t="s">
        <v>4470</v>
      </c>
      <c r="C69" s="131" t="s">
        <v>3639</v>
      </c>
      <c r="D69" s="131" t="s">
        <v>3640</v>
      </c>
      <c r="E69" s="131" t="s">
        <v>2103</v>
      </c>
      <c r="F69" s="131" t="s">
        <v>2104</v>
      </c>
      <c r="G69" s="139" t="s">
        <v>2903</v>
      </c>
      <c r="H69" s="131" t="s">
        <v>2904</v>
      </c>
      <c r="I69" s="134"/>
      <c r="J69" s="134"/>
    </row>
    <row r="70" spans="1:10">
      <c r="A70" s="131" t="s">
        <v>742</v>
      </c>
      <c r="B70" s="131" t="s">
        <v>4470</v>
      </c>
      <c r="C70" s="131" t="s">
        <v>3641</v>
      </c>
      <c r="D70" s="131" t="s">
        <v>3642</v>
      </c>
      <c r="E70" s="131" t="s">
        <v>1275</v>
      </c>
      <c r="F70" s="131" t="s">
        <v>1276</v>
      </c>
      <c r="G70" s="139" t="s">
        <v>2911</v>
      </c>
      <c r="H70" s="131" t="s">
        <v>2912</v>
      </c>
      <c r="I70" s="134"/>
      <c r="J70" s="134"/>
    </row>
    <row r="71" spans="1:10">
      <c r="A71" s="131" t="s">
        <v>742</v>
      </c>
      <c r="B71" s="131" t="s">
        <v>4470</v>
      </c>
      <c r="C71" s="131" t="s">
        <v>3641</v>
      </c>
      <c r="D71" s="131" t="s">
        <v>3642</v>
      </c>
      <c r="E71" s="131" t="s">
        <v>1277</v>
      </c>
      <c r="F71" s="131" t="s">
        <v>1278</v>
      </c>
      <c r="G71" s="139" t="s">
        <v>2911</v>
      </c>
      <c r="H71" s="131" t="s">
        <v>2912</v>
      </c>
      <c r="I71" s="134"/>
      <c r="J71" s="134"/>
    </row>
    <row r="72" spans="1:10">
      <c r="A72" s="131" t="s">
        <v>742</v>
      </c>
      <c r="B72" s="131" t="s">
        <v>4470</v>
      </c>
      <c r="C72" s="131" t="s">
        <v>3641</v>
      </c>
      <c r="D72" s="131" t="s">
        <v>3642</v>
      </c>
      <c r="E72" s="131" t="s">
        <v>1279</v>
      </c>
      <c r="F72" s="131" t="s">
        <v>1280</v>
      </c>
      <c r="G72" s="139" t="s">
        <v>2911</v>
      </c>
      <c r="H72" s="131" t="s">
        <v>2912</v>
      </c>
      <c r="I72" s="134"/>
      <c r="J72" s="134"/>
    </row>
    <row r="73" spans="1:10">
      <c r="A73" s="131" t="s">
        <v>742</v>
      </c>
      <c r="B73" s="131" t="s">
        <v>4470</v>
      </c>
      <c r="C73" s="131" t="s">
        <v>3641</v>
      </c>
      <c r="D73" s="131" t="s">
        <v>3642</v>
      </c>
      <c r="E73" s="131" t="s">
        <v>1281</v>
      </c>
      <c r="F73" s="131" t="s">
        <v>1282</v>
      </c>
      <c r="G73" s="139" t="s">
        <v>2911</v>
      </c>
      <c r="H73" s="131" t="s">
        <v>2912</v>
      </c>
      <c r="I73" s="134"/>
      <c r="J73" s="134"/>
    </row>
    <row r="74" spans="1:10">
      <c r="A74" s="131" t="s">
        <v>742</v>
      </c>
      <c r="B74" s="131" t="s">
        <v>4470</v>
      </c>
      <c r="C74" s="131" t="s">
        <v>3641</v>
      </c>
      <c r="D74" s="131" t="s">
        <v>3642</v>
      </c>
      <c r="E74" s="131" t="s">
        <v>3037</v>
      </c>
      <c r="F74" s="131" t="s">
        <v>3038</v>
      </c>
      <c r="G74" s="139" t="s">
        <v>2911</v>
      </c>
      <c r="H74" s="131" t="s">
        <v>2912</v>
      </c>
      <c r="I74" s="134"/>
      <c r="J74" s="134"/>
    </row>
    <row r="75" spans="1:10">
      <c r="A75" s="131" t="s">
        <v>742</v>
      </c>
      <c r="B75" s="131" t="s">
        <v>4470</v>
      </c>
      <c r="C75" s="131" t="s">
        <v>3641</v>
      </c>
      <c r="D75" s="131" t="s">
        <v>3642</v>
      </c>
      <c r="E75" s="131" t="s">
        <v>1453</v>
      </c>
      <c r="F75" s="131" t="s">
        <v>2095</v>
      </c>
      <c r="G75" s="139" t="s">
        <v>2911</v>
      </c>
      <c r="H75" s="131" t="s">
        <v>2912</v>
      </c>
      <c r="I75" s="134"/>
      <c r="J75" s="134"/>
    </row>
    <row r="76" spans="1:10">
      <c r="A76" s="131" t="s">
        <v>742</v>
      </c>
      <c r="B76" s="131" t="s">
        <v>4470</v>
      </c>
      <c r="C76" s="131" t="s">
        <v>3641</v>
      </c>
      <c r="D76" s="131" t="s">
        <v>3642</v>
      </c>
      <c r="E76" s="131" t="s">
        <v>3039</v>
      </c>
      <c r="F76" s="131" t="s">
        <v>3040</v>
      </c>
      <c r="G76" s="139" t="s">
        <v>2911</v>
      </c>
      <c r="H76" s="131" t="s">
        <v>2912</v>
      </c>
      <c r="I76" s="134"/>
      <c r="J76" s="134"/>
    </row>
    <row r="77" spans="1:10">
      <c r="A77" s="131" t="s">
        <v>742</v>
      </c>
      <c r="B77" s="131" t="s">
        <v>4470</v>
      </c>
      <c r="C77" s="131" t="s">
        <v>3643</v>
      </c>
      <c r="D77" s="131" t="s">
        <v>1298</v>
      </c>
      <c r="E77" s="131" t="s">
        <v>1255</v>
      </c>
      <c r="F77" s="131" t="s">
        <v>1256</v>
      </c>
      <c r="G77" s="139" t="s">
        <v>2899</v>
      </c>
      <c r="H77" s="131" t="s">
        <v>2900</v>
      </c>
      <c r="I77" s="134"/>
      <c r="J77" s="134"/>
    </row>
    <row r="78" spans="1:10">
      <c r="A78" s="131" t="s">
        <v>742</v>
      </c>
      <c r="B78" s="131" t="s">
        <v>4470</v>
      </c>
      <c r="C78" s="131" t="s">
        <v>3643</v>
      </c>
      <c r="D78" s="131" t="s">
        <v>1298</v>
      </c>
      <c r="E78" s="131" t="s">
        <v>1297</v>
      </c>
      <c r="F78" s="131" t="s">
        <v>1298</v>
      </c>
      <c r="G78" s="139" t="s">
        <v>2913</v>
      </c>
      <c r="H78" s="131" t="s">
        <v>2914</v>
      </c>
      <c r="I78" s="134"/>
      <c r="J78" s="134"/>
    </row>
    <row r="79" spans="1:10">
      <c r="A79" s="131" t="s">
        <v>742</v>
      </c>
      <c r="B79" s="131" t="s">
        <v>4470</v>
      </c>
      <c r="C79" s="131" t="s">
        <v>3643</v>
      </c>
      <c r="D79" s="131" t="s">
        <v>1298</v>
      </c>
      <c r="E79" s="131" t="s">
        <v>1299</v>
      </c>
      <c r="F79" s="131" t="s">
        <v>1300</v>
      </c>
      <c r="G79" s="139" t="s">
        <v>2899</v>
      </c>
      <c r="H79" s="131" t="s">
        <v>2900</v>
      </c>
      <c r="I79" s="134"/>
      <c r="J79" s="134"/>
    </row>
    <row r="80" spans="1:10">
      <c r="A80" s="131" t="s">
        <v>742</v>
      </c>
      <c r="B80" s="131" t="s">
        <v>4470</v>
      </c>
      <c r="C80" s="131" t="s">
        <v>3643</v>
      </c>
      <c r="D80" s="131" t="s">
        <v>1298</v>
      </c>
      <c r="E80" s="131" t="s">
        <v>1303</v>
      </c>
      <c r="F80" s="131" t="s">
        <v>735</v>
      </c>
      <c r="G80" s="139" t="s">
        <v>2913</v>
      </c>
      <c r="H80" s="131" t="s">
        <v>2914</v>
      </c>
      <c r="I80" s="134"/>
      <c r="J80" s="134"/>
    </row>
    <row r="81" spans="1:10">
      <c r="A81" s="131" t="s">
        <v>742</v>
      </c>
      <c r="B81" s="131" t="s">
        <v>4470</v>
      </c>
      <c r="C81" s="131" t="s">
        <v>3643</v>
      </c>
      <c r="D81" s="131" t="s">
        <v>1298</v>
      </c>
      <c r="E81" s="131" t="s">
        <v>1112</v>
      </c>
      <c r="F81" s="131" t="s">
        <v>1113</v>
      </c>
      <c r="G81" s="139" t="s">
        <v>2899</v>
      </c>
      <c r="H81" s="131" t="s">
        <v>2900</v>
      </c>
      <c r="I81" s="134"/>
      <c r="J81" s="134"/>
    </row>
    <row r="82" spans="1:10">
      <c r="A82" s="131" t="s">
        <v>742</v>
      </c>
      <c r="B82" s="131" t="s">
        <v>4470</v>
      </c>
      <c r="C82" s="131" t="s">
        <v>3643</v>
      </c>
      <c r="D82" s="131" t="s">
        <v>1298</v>
      </c>
      <c r="E82" s="131" t="s">
        <v>3041</v>
      </c>
      <c r="F82" s="131" t="s">
        <v>3042</v>
      </c>
      <c r="G82" s="139" t="s">
        <v>2899</v>
      </c>
      <c r="H82" s="131" t="s">
        <v>2900</v>
      </c>
      <c r="I82" s="134"/>
      <c r="J82" s="134"/>
    </row>
    <row r="83" spans="1:10">
      <c r="A83" s="131" t="s">
        <v>742</v>
      </c>
      <c r="B83" s="131" t="s">
        <v>4470</v>
      </c>
      <c r="C83" s="131" t="s">
        <v>3643</v>
      </c>
      <c r="D83" s="131" t="s">
        <v>1298</v>
      </c>
      <c r="E83" s="131" t="s">
        <v>1431</v>
      </c>
      <c r="F83" s="131" t="s">
        <v>1432</v>
      </c>
      <c r="G83" s="139" t="s">
        <v>2899</v>
      </c>
      <c r="H83" s="131" t="s">
        <v>2900</v>
      </c>
      <c r="I83" s="134"/>
      <c r="J83" s="134"/>
    </row>
    <row r="84" spans="1:10">
      <c r="A84" s="131" t="s">
        <v>742</v>
      </c>
      <c r="B84" s="131" t="s">
        <v>4470</v>
      </c>
      <c r="C84" s="131" t="s">
        <v>3643</v>
      </c>
      <c r="D84" s="131" t="s">
        <v>1298</v>
      </c>
      <c r="E84" s="131" t="s">
        <v>1438</v>
      </c>
      <c r="F84" s="131" t="s">
        <v>1439</v>
      </c>
      <c r="G84" s="139" t="s">
        <v>2899</v>
      </c>
      <c r="H84" s="131" t="s">
        <v>2900</v>
      </c>
      <c r="I84" s="134"/>
      <c r="J84" s="134"/>
    </row>
    <row r="85" spans="1:10">
      <c r="A85" s="131" t="s">
        <v>742</v>
      </c>
      <c r="B85" s="131" t="s">
        <v>4470</v>
      </c>
      <c r="C85" s="131" t="s">
        <v>3643</v>
      </c>
      <c r="D85" s="131" t="s">
        <v>1298</v>
      </c>
      <c r="E85" s="131" t="s">
        <v>1456</v>
      </c>
      <c r="F85" s="131" t="s">
        <v>1457</v>
      </c>
      <c r="G85" s="139" t="s">
        <v>2899</v>
      </c>
      <c r="H85" s="131" t="s">
        <v>2900</v>
      </c>
      <c r="I85" s="134"/>
      <c r="J85" s="134"/>
    </row>
    <row r="86" spans="1:10">
      <c r="A86" s="131" t="s">
        <v>742</v>
      </c>
      <c r="B86" s="131" t="s">
        <v>4470</v>
      </c>
      <c r="C86" s="131" t="s">
        <v>3643</v>
      </c>
      <c r="D86" s="131" t="s">
        <v>1298</v>
      </c>
      <c r="E86" s="131" t="s">
        <v>1460</v>
      </c>
      <c r="F86" s="131" t="s">
        <v>1461</v>
      </c>
      <c r="G86" s="139" t="s">
        <v>2899</v>
      </c>
      <c r="H86" s="131" t="s">
        <v>2900</v>
      </c>
      <c r="I86" s="134"/>
      <c r="J86" s="134"/>
    </row>
    <row r="87" spans="1:10">
      <c r="A87" s="131" t="s">
        <v>742</v>
      </c>
      <c r="B87" s="131" t="s">
        <v>4470</v>
      </c>
      <c r="C87" s="131" t="s">
        <v>3643</v>
      </c>
      <c r="D87" s="131" t="s">
        <v>1298</v>
      </c>
      <c r="E87" s="131" t="s">
        <v>1463</v>
      </c>
      <c r="F87" s="131" t="s">
        <v>2098</v>
      </c>
      <c r="G87" s="139" t="s">
        <v>2899</v>
      </c>
      <c r="H87" s="131" t="s">
        <v>2900</v>
      </c>
      <c r="I87" s="134"/>
      <c r="J87" s="134"/>
    </row>
    <row r="88" spans="1:10">
      <c r="A88" s="131" t="s">
        <v>742</v>
      </c>
      <c r="B88" s="131" t="s">
        <v>4470</v>
      </c>
      <c r="C88" s="131" t="s">
        <v>3644</v>
      </c>
      <c r="D88" s="131" t="s">
        <v>1305</v>
      </c>
      <c r="E88" s="131" t="s">
        <v>1304</v>
      </c>
      <c r="F88" s="131" t="s">
        <v>1305</v>
      </c>
      <c r="G88" s="139" t="s">
        <v>2913</v>
      </c>
      <c r="H88" s="131" t="s">
        <v>2914</v>
      </c>
      <c r="I88" s="134"/>
      <c r="J88" s="134"/>
    </row>
    <row r="89" spans="1:10">
      <c r="A89" s="131" t="s">
        <v>742</v>
      </c>
      <c r="B89" s="131" t="s">
        <v>4470</v>
      </c>
      <c r="C89" s="131" t="s">
        <v>3644</v>
      </c>
      <c r="D89" s="131" t="s">
        <v>1305</v>
      </c>
      <c r="E89" s="131" t="s">
        <v>1308</v>
      </c>
      <c r="F89" s="131" t="s">
        <v>1309</v>
      </c>
      <c r="G89" s="139" t="s">
        <v>2915</v>
      </c>
      <c r="H89" s="131" t="s">
        <v>2916</v>
      </c>
      <c r="I89" s="134"/>
      <c r="J89" s="134"/>
    </row>
    <row r="90" spans="1:10">
      <c r="A90" s="131" t="s">
        <v>742</v>
      </c>
      <c r="B90" s="131" t="s">
        <v>4470</v>
      </c>
      <c r="C90" s="131" t="s">
        <v>3644</v>
      </c>
      <c r="D90" s="131" t="s">
        <v>1305</v>
      </c>
      <c r="E90" s="131" t="s">
        <v>1310</v>
      </c>
      <c r="F90" s="131" t="s">
        <v>735</v>
      </c>
      <c r="G90" s="139" t="s">
        <v>2913</v>
      </c>
      <c r="H90" s="131" t="s">
        <v>2914</v>
      </c>
      <c r="I90" s="134"/>
      <c r="J90" s="134"/>
    </row>
    <row r="91" spans="1:10">
      <c r="A91" s="131" t="s">
        <v>742</v>
      </c>
      <c r="B91" s="131" t="s">
        <v>4470</v>
      </c>
      <c r="C91" s="131" t="s">
        <v>3644</v>
      </c>
      <c r="D91" s="131" t="s">
        <v>1305</v>
      </c>
      <c r="E91" s="131" t="s">
        <v>1114</v>
      </c>
      <c r="F91" s="131" t="s">
        <v>900</v>
      </c>
      <c r="G91" s="139" t="s">
        <v>2915</v>
      </c>
      <c r="H91" s="131" t="s">
        <v>2916</v>
      </c>
      <c r="I91" s="134"/>
      <c r="J91" s="134"/>
    </row>
    <row r="92" spans="1:10">
      <c r="A92" s="131" t="s">
        <v>742</v>
      </c>
      <c r="B92" s="131" t="s">
        <v>4470</v>
      </c>
      <c r="C92" s="131" t="s">
        <v>3644</v>
      </c>
      <c r="D92" s="131" t="s">
        <v>1305</v>
      </c>
      <c r="E92" s="131" t="s">
        <v>1311</v>
      </c>
      <c r="F92" s="131" t="s">
        <v>1312</v>
      </c>
      <c r="G92" s="139" t="s">
        <v>2915</v>
      </c>
      <c r="H92" s="131" t="s">
        <v>2916</v>
      </c>
      <c r="I92" s="134"/>
      <c r="J92" s="134"/>
    </row>
    <row r="93" spans="1:10">
      <c r="A93" s="131" t="s">
        <v>742</v>
      </c>
      <c r="B93" s="131" t="s">
        <v>4470</v>
      </c>
      <c r="C93" s="131" t="s">
        <v>3644</v>
      </c>
      <c r="D93" s="131" t="s">
        <v>1305</v>
      </c>
      <c r="E93" s="131" t="s">
        <v>1115</v>
      </c>
      <c r="F93" s="131" t="s">
        <v>1116</v>
      </c>
      <c r="G93" s="139" t="s">
        <v>2915</v>
      </c>
      <c r="H93" s="131" t="s">
        <v>2916</v>
      </c>
      <c r="I93" s="134"/>
      <c r="J93" s="134"/>
    </row>
    <row r="94" spans="1:10">
      <c r="A94" s="131" t="s">
        <v>742</v>
      </c>
      <c r="B94" s="131" t="s">
        <v>4470</v>
      </c>
      <c r="C94" s="131" t="s">
        <v>3644</v>
      </c>
      <c r="D94" s="131" t="s">
        <v>1305</v>
      </c>
      <c r="E94" s="131" t="s">
        <v>1123</v>
      </c>
      <c r="F94" s="131" t="s">
        <v>1124</v>
      </c>
      <c r="G94" s="139" t="s">
        <v>2915</v>
      </c>
      <c r="H94" s="131" t="s">
        <v>2916</v>
      </c>
      <c r="I94" s="134"/>
      <c r="J94" s="134"/>
    </row>
    <row r="95" spans="1:10">
      <c r="A95" s="131" t="s">
        <v>742</v>
      </c>
      <c r="B95" s="131" t="s">
        <v>4470</v>
      </c>
      <c r="C95" s="131" t="s">
        <v>3644</v>
      </c>
      <c r="D95" s="131" t="s">
        <v>1305</v>
      </c>
      <c r="E95" s="131" t="s">
        <v>1433</v>
      </c>
      <c r="F95" s="131" t="s">
        <v>1434</v>
      </c>
      <c r="G95" s="139" t="s">
        <v>2915</v>
      </c>
      <c r="H95" s="131" t="s">
        <v>2916</v>
      </c>
      <c r="I95" s="134"/>
      <c r="J95" s="134"/>
    </row>
    <row r="96" spans="1:10">
      <c r="A96" s="131" t="s">
        <v>742</v>
      </c>
      <c r="B96" s="131" t="s">
        <v>4470</v>
      </c>
      <c r="C96" s="131" t="s">
        <v>3644</v>
      </c>
      <c r="D96" s="131" t="s">
        <v>1305</v>
      </c>
      <c r="E96" s="131" t="s">
        <v>1440</v>
      </c>
      <c r="F96" s="131" t="s">
        <v>2089</v>
      </c>
      <c r="G96" s="139" t="s">
        <v>2915</v>
      </c>
      <c r="H96" s="131" t="s">
        <v>2916</v>
      </c>
      <c r="I96" s="134"/>
      <c r="J96" s="134"/>
    </row>
    <row r="97" spans="1:10">
      <c r="A97" s="131" t="s">
        <v>742</v>
      </c>
      <c r="B97" s="131" t="s">
        <v>4470</v>
      </c>
      <c r="C97" s="131" t="s">
        <v>3644</v>
      </c>
      <c r="D97" s="131" t="s">
        <v>1305</v>
      </c>
      <c r="E97" s="131" t="s">
        <v>2092</v>
      </c>
      <c r="F97" s="131" t="s">
        <v>2093</v>
      </c>
      <c r="G97" s="139" t="s">
        <v>2915</v>
      </c>
      <c r="H97" s="131" t="s">
        <v>2916</v>
      </c>
      <c r="I97" s="134"/>
      <c r="J97" s="134"/>
    </row>
    <row r="98" spans="1:10">
      <c r="A98" s="131" t="s">
        <v>742</v>
      </c>
      <c r="B98" s="131" t="s">
        <v>4470</v>
      </c>
      <c r="C98" s="131" t="s">
        <v>3644</v>
      </c>
      <c r="D98" s="131" t="s">
        <v>1305</v>
      </c>
      <c r="E98" s="131" t="s">
        <v>1450</v>
      </c>
      <c r="F98" s="131" t="s">
        <v>1451</v>
      </c>
      <c r="G98" s="139" t="s">
        <v>2915</v>
      </c>
      <c r="H98" s="131" t="s">
        <v>2916</v>
      </c>
      <c r="I98" s="134"/>
      <c r="J98" s="134"/>
    </row>
    <row r="99" spans="1:10">
      <c r="A99" s="131" t="s">
        <v>742</v>
      </c>
      <c r="B99" s="131" t="s">
        <v>4470</v>
      </c>
      <c r="C99" s="131" t="s">
        <v>3644</v>
      </c>
      <c r="D99" s="131" t="s">
        <v>1305</v>
      </c>
      <c r="E99" s="131" t="s">
        <v>1450</v>
      </c>
      <c r="F99" s="131" t="s">
        <v>1451</v>
      </c>
      <c r="G99" s="139" t="s">
        <v>2903</v>
      </c>
      <c r="H99" s="131" t="s">
        <v>2904</v>
      </c>
      <c r="I99" s="134"/>
      <c r="J99" s="134"/>
    </row>
    <row r="100" spans="1:10">
      <c r="A100" s="131" t="s">
        <v>742</v>
      </c>
      <c r="B100" s="131" t="s">
        <v>4470</v>
      </c>
      <c r="C100" s="131" t="s">
        <v>3644</v>
      </c>
      <c r="D100" s="131" t="s">
        <v>1305</v>
      </c>
      <c r="E100" s="131" t="s">
        <v>4484</v>
      </c>
      <c r="F100" s="131" t="s">
        <v>4485</v>
      </c>
      <c r="G100" s="139" t="s">
        <v>2915</v>
      </c>
      <c r="H100" s="131" t="s">
        <v>2916</v>
      </c>
      <c r="I100" s="134"/>
      <c r="J100" s="134"/>
    </row>
    <row r="101" spans="1:10">
      <c r="A101" s="131" t="s">
        <v>742</v>
      </c>
      <c r="B101" s="131" t="s">
        <v>4470</v>
      </c>
      <c r="C101" s="131" t="s">
        <v>3645</v>
      </c>
      <c r="D101" s="131" t="s">
        <v>3646</v>
      </c>
      <c r="E101" s="131" t="s">
        <v>1313</v>
      </c>
      <c r="F101" s="131" t="s">
        <v>1314</v>
      </c>
      <c r="G101" s="139" t="s">
        <v>2917</v>
      </c>
      <c r="H101" s="131" t="s">
        <v>2918</v>
      </c>
      <c r="I101" s="134"/>
      <c r="J101" s="134"/>
    </row>
    <row r="102" spans="1:10">
      <c r="A102" s="131" t="s">
        <v>742</v>
      </c>
      <c r="B102" s="131" t="s">
        <v>4470</v>
      </c>
      <c r="C102" s="131" t="s">
        <v>3645</v>
      </c>
      <c r="D102" s="131" t="s">
        <v>3646</v>
      </c>
      <c r="E102" s="131" t="s">
        <v>1315</v>
      </c>
      <c r="F102" s="131" t="s">
        <v>1316</v>
      </c>
      <c r="G102" s="139" t="s">
        <v>2917</v>
      </c>
      <c r="H102" s="131" t="s">
        <v>2918</v>
      </c>
      <c r="I102" s="134"/>
      <c r="J102" s="134"/>
    </row>
    <row r="103" spans="1:10">
      <c r="A103" s="131" t="s">
        <v>742</v>
      </c>
      <c r="B103" s="131" t="s">
        <v>4470</v>
      </c>
      <c r="C103" s="131" t="s">
        <v>3645</v>
      </c>
      <c r="D103" s="131" t="s">
        <v>3646</v>
      </c>
      <c r="E103" s="131" t="s">
        <v>1317</v>
      </c>
      <c r="F103" s="131" t="s">
        <v>1318</v>
      </c>
      <c r="G103" s="139" t="s">
        <v>2917</v>
      </c>
      <c r="H103" s="131" t="s">
        <v>2918</v>
      </c>
      <c r="I103" s="134"/>
      <c r="J103" s="134"/>
    </row>
    <row r="104" spans="1:10">
      <c r="A104" s="131" t="s">
        <v>742</v>
      </c>
      <c r="B104" s="131" t="s">
        <v>4470</v>
      </c>
      <c r="C104" s="131" t="s">
        <v>3645</v>
      </c>
      <c r="D104" s="131" t="s">
        <v>3646</v>
      </c>
      <c r="E104" s="131" t="s">
        <v>1319</v>
      </c>
      <c r="F104" s="131" t="s">
        <v>1320</v>
      </c>
      <c r="G104" s="139" t="s">
        <v>2917</v>
      </c>
      <c r="H104" s="131" t="s">
        <v>2918</v>
      </c>
      <c r="I104" s="134"/>
      <c r="J104" s="134"/>
    </row>
    <row r="105" spans="1:10">
      <c r="A105" s="131" t="s">
        <v>742</v>
      </c>
      <c r="B105" s="131" t="s">
        <v>4470</v>
      </c>
      <c r="C105" s="131" t="s">
        <v>3645</v>
      </c>
      <c r="D105" s="131" t="s">
        <v>3646</v>
      </c>
      <c r="E105" s="131" t="s">
        <v>1321</v>
      </c>
      <c r="F105" s="131" t="s">
        <v>1322</v>
      </c>
      <c r="G105" s="139" t="s">
        <v>2917</v>
      </c>
      <c r="H105" s="131" t="s">
        <v>2918</v>
      </c>
      <c r="I105" s="134"/>
      <c r="J105" s="134"/>
    </row>
    <row r="106" spans="1:10">
      <c r="A106" s="131" t="s">
        <v>742</v>
      </c>
      <c r="B106" s="131" t="s">
        <v>4470</v>
      </c>
      <c r="C106" s="131" t="s">
        <v>3645</v>
      </c>
      <c r="D106" s="131" t="s">
        <v>3646</v>
      </c>
      <c r="E106" s="131" t="s">
        <v>1323</v>
      </c>
      <c r="F106" s="131" t="s">
        <v>1324</v>
      </c>
      <c r="G106" s="139" t="s">
        <v>2917</v>
      </c>
      <c r="H106" s="131" t="s">
        <v>2918</v>
      </c>
      <c r="I106" s="134"/>
      <c r="J106" s="134"/>
    </row>
    <row r="107" spans="1:10">
      <c r="A107" s="131" t="s">
        <v>742</v>
      </c>
      <c r="B107" s="131" t="s">
        <v>4470</v>
      </c>
      <c r="C107" s="131" t="s">
        <v>3645</v>
      </c>
      <c r="D107" s="131" t="s">
        <v>3646</v>
      </c>
      <c r="E107" s="131" t="s">
        <v>1325</v>
      </c>
      <c r="F107" s="131" t="s">
        <v>1326</v>
      </c>
      <c r="G107" s="139" t="s">
        <v>2917</v>
      </c>
      <c r="H107" s="131" t="s">
        <v>2918</v>
      </c>
      <c r="I107" s="134"/>
      <c r="J107" s="134"/>
    </row>
    <row r="108" spans="1:10">
      <c r="A108" s="131" t="s">
        <v>742</v>
      </c>
      <c r="B108" s="131" t="s">
        <v>4470</v>
      </c>
      <c r="C108" s="131" t="s">
        <v>3645</v>
      </c>
      <c r="D108" s="131" t="s">
        <v>3646</v>
      </c>
      <c r="E108" s="131" t="s">
        <v>1327</v>
      </c>
      <c r="F108" s="131" t="s">
        <v>1328</v>
      </c>
      <c r="G108" s="139" t="s">
        <v>2917</v>
      </c>
      <c r="H108" s="131" t="s">
        <v>2918</v>
      </c>
      <c r="I108" s="134"/>
      <c r="J108" s="134"/>
    </row>
    <row r="109" spans="1:10">
      <c r="A109" s="131" t="s">
        <v>742</v>
      </c>
      <c r="B109" s="131" t="s">
        <v>4470</v>
      </c>
      <c r="C109" s="131" t="s">
        <v>3645</v>
      </c>
      <c r="D109" s="131" t="s">
        <v>3646</v>
      </c>
      <c r="E109" s="131" t="s">
        <v>1329</v>
      </c>
      <c r="F109" s="131" t="s">
        <v>1330</v>
      </c>
      <c r="G109" s="139" t="s">
        <v>2917</v>
      </c>
      <c r="H109" s="131" t="s">
        <v>2918</v>
      </c>
      <c r="I109" s="134"/>
      <c r="J109" s="134"/>
    </row>
    <row r="110" spans="1:10">
      <c r="A110" s="131" t="s">
        <v>742</v>
      </c>
      <c r="B110" s="131" t="s">
        <v>4470</v>
      </c>
      <c r="C110" s="131" t="s">
        <v>3645</v>
      </c>
      <c r="D110" s="131" t="s">
        <v>3646</v>
      </c>
      <c r="E110" s="131" t="s">
        <v>1335</v>
      </c>
      <c r="F110" s="131" t="s">
        <v>1336</v>
      </c>
      <c r="G110" s="139" t="s">
        <v>2907</v>
      </c>
      <c r="H110" s="131" t="s">
        <v>2908</v>
      </c>
      <c r="I110" s="134"/>
      <c r="J110" s="134"/>
    </row>
    <row r="111" spans="1:10">
      <c r="A111" s="131" t="s">
        <v>742</v>
      </c>
      <c r="B111" s="131" t="s">
        <v>4470</v>
      </c>
      <c r="C111" s="131" t="s">
        <v>3645</v>
      </c>
      <c r="D111" s="131" t="s">
        <v>3646</v>
      </c>
      <c r="E111" s="131" t="s">
        <v>1337</v>
      </c>
      <c r="F111" s="131" t="s">
        <v>1338</v>
      </c>
      <c r="G111" s="139" t="s">
        <v>2917</v>
      </c>
      <c r="H111" s="131" t="s">
        <v>2918</v>
      </c>
      <c r="I111" s="134"/>
      <c r="J111" s="134"/>
    </row>
    <row r="112" spans="1:10">
      <c r="A112" s="131" t="s">
        <v>742</v>
      </c>
      <c r="B112" s="131" t="s">
        <v>4470</v>
      </c>
      <c r="C112" s="131" t="s">
        <v>3645</v>
      </c>
      <c r="D112" s="131" t="s">
        <v>3646</v>
      </c>
      <c r="E112" s="131" t="s">
        <v>1340</v>
      </c>
      <c r="F112" s="131" t="s">
        <v>1341</v>
      </c>
      <c r="G112" s="139" t="s">
        <v>2907</v>
      </c>
      <c r="H112" s="131" t="s">
        <v>2908</v>
      </c>
      <c r="I112" s="134"/>
      <c r="J112" s="134"/>
    </row>
    <row r="113" spans="1:10">
      <c r="A113" s="131" t="s">
        <v>742</v>
      </c>
      <c r="B113" s="131" t="s">
        <v>4470</v>
      </c>
      <c r="C113" s="131" t="s">
        <v>3645</v>
      </c>
      <c r="D113" s="131" t="s">
        <v>3646</v>
      </c>
      <c r="E113" s="131" t="s">
        <v>1361</v>
      </c>
      <c r="F113" s="131" t="s">
        <v>1362</v>
      </c>
      <c r="G113" s="139" t="s">
        <v>2903</v>
      </c>
      <c r="H113" s="131" t="s">
        <v>2904</v>
      </c>
      <c r="I113" s="134"/>
      <c r="J113" s="134"/>
    </row>
    <row r="114" spans="1:10">
      <c r="A114" s="131" t="s">
        <v>742</v>
      </c>
      <c r="B114" s="131" t="s">
        <v>4470</v>
      </c>
      <c r="C114" s="131" t="s">
        <v>3645</v>
      </c>
      <c r="D114" s="131" t="s">
        <v>3646</v>
      </c>
      <c r="E114" s="131" t="s">
        <v>1363</v>
      </c>
      <c r="F114" s="131" t="s">
        <v>1364</v>
      </c>
      <c r="G114" s="139" t="s">
        <v>2907</v>
      </c>
      <c r="H114" s="131" t="s">
        <v>2908</v>
      </c>
      <c r="I114" s="134"/>
      <c r="J114" s="134"/>
    </row>
    <row r="115" spans="1:10">
      <c r="A115" s="131" t="s">
        <v>742</v>
      </c>
      <c r="B115" s="131" t="s">
        <v>4470</v>
      </c>
      <c r="C115" s="131" t="s">
        <v>3645</v>
      </c>
      <c r="D115" s="131" t="s">
        <v>3646</v>
      </c>
      <c r="E115" s="131" t="s">
        <v>1365</v>
      </c>
      <c r="F115" s="131" t="s">
        <v>1366</v>
      </c>
      <c r="G115" s="139" t="s">
        <v>2907</v>
      </c>
      <c r="H115" s="131" t="s">
        <v>2908</v>
      </c>
      <c r="I115" s="134"/>
      <c r="J115" s="134"/>
    </row>
    <row r="116" spans="1:10">
      <c r="A116" s="131" t="s">
        <v>742</v>
      </c>
      <c r="B116" s="131" t="s">
        <v>4470</v>
      </c>
      <c r="C116" s="131" t="s">
        <v>3645</v>
      </c>
      <c r="D116" s="131" t="s">
        <v>3646</v>
      </c>
      <c r="E116" s="131" t="s">
        <v>1367</v>
      </c>
      <c r="F116" s="131" t="s">
        <v>1368</v>
      </c>
      <c r="G116" s="139" t="s">
        <v>2907</v>
      </c>
      <c r="H116" s="131" t="s">
        <v>2908</v>
      </c>
      <c r="I116" s="134"/>
      <c r="J116" s="134"/>
    </row>
    <row r="117" spans="1:10">
      <c r="A117" s="131" t="s">
        <v>742</v>
      </c>
      <c r="B117" s="131" t="s">
        <v>4470</v>
      </c>
      <c r="C117" s="131" t="s">
        <v>3645</v>
      </c>
      <c r="D117" s="131" t="s">
        <v>3646</v>
      </c>
      <c r="E117" s="131" t="s">
        <v>1369</v>
      </c>
      <c r="F117" s="131" t="s">
        <v>4486</v>
      </c>
      <c r="G117" s="139" t="s">
        <v>2907</v>
      </c>
      <c r="H117" s="131" t="s">
        <v>2908</v>
      </c>
      <c r="I117" s="134"/>
      <c r="J117" s="134"/>
    </row>
    <row r="118" spans="1:10">
      <c r="A118" s="131" t="s">
        <v>742</v>
      </c>
      <c r="B118" s="131" t="s">
        <v>4470</v>
      </c>
      <c r="C118" s="131" t="s">
        <v>3645</v>
      </c>
      <c r="D118" s="131" t="s">
        <v>3646</v>
      </c>
      <c r="E118" s="131" t="s">
        <v>1370</v>
      </c>
      <c r="F118" s="131" t="s">
        <v>1371</v>
      </c>
      <c r="G118" s="139" t="s">
        <v>2907</v>
      </c>
      <c r="H118" s="131" t="s">
        <v>2908</v>
      </c>
      <c r="I118" s="134"/>
      <c r="J118" s="134"/>
    </row>
    <row r="119" spans="1:10">
      <c r="A119" s="131" t="s">
        <v>742</v>
      </c>
      <c r="B119" s="131" t="s">
        <v>4470</v>
      </c>
      <c r="C119" s="131" t="s">
        <v>3645</v>
      </c>
      <c r="D119" s="131" t="s">
        <v>3646</v>
      </c>
      <c r="E119" s="131" t="s">
        <v>1127</v>
      </c>
      <c r="F119" s="131" t="s">
        <v>1128</v>
      </c>
      <c r="G119" s="139" t="s">
        <v>2907</v>
      </c>
      <c r="H119" s="131" t="s">
        <v>2908</v>
      </c>
      <c r="I119" s="134"/>
      <c r="J119" s="134"/>
    </row>
    <row r="120" spans="1:10">
      <c r="A120" s="131" t="s">
        <v>742</v>
      </c>
      <c r="B120" s="131" t="s">
        <v>4470</v>
      </c>
      <c r="C120" s="131" t="s">
        <v>3645</v>
      </c>
      <c r="D120" s="131" t="s">
        <v>3646</v>
      </c>
      <c r="E120" s="131" t="s">
        <v>4487</v>
      </c>
      <c r="F120" s="131" t="s">
        <v>4488</v>
      </c>
      <c r="G120" s="139" t="s">
        <v>2907</v>
      </c>
      <c r="H120" s="131" t="s">
        <v>2908</v>
      </c>
      <c r="I120" s="134"/>
      <c r="J120" s="134"/>
    </row>
    <row r="121" spans="1:10">
      <c r="A121" s="131" t="s">
        <v>742</v>
      </c>
      <c r="B121" s="131" t="s">
        <v>4470</v>
      </c>
      <c r="C121" s="131" t="s">
        <v>3647</v>
      </c>
      <c r="D121" s="131" t="s">
        <v>3648</v>
      </c>
      <c r="E121" s="131" t="s">
        <v>1287</v>
      </c>
      <c r="F121" s="131" t="s">
        <v>1288</v>
      </c>
      <c r="G121" s="139" t="s">
        <v>2901</v>
      </c>
      <c r="H121" s="131" t="s">
        <v>2902</v>
      </c>
      <c r="I121" s="134"/>
      <c r="J121" s="134"/>
    </row>
    <row r="122" spans="1:10">
      <c r="A122" s="131" t="s">
        <v>742</v>
      </c>
      <c r="B122" s="131" t="s">
        <v>4470</v>
      </c>
      <c r="C122" s="131" t="s">
        <v>3647</v>
      </c>
      <c r="D122" s="131" t="s">
        <v>3648</v>
      </c>
      <c r="E122" s="131" t="s">
        <v>1293</v>
      </c>
      <c r="F122" s="131" t="s">
        <v>1294</v>
      </c>
      <c r="G122" s="139" t="s">
        <v>2901</v>
      </c>
      <c r="H122" s="131" t="s">
        <v>2902</v>
      </c>
      <c r="I122" s="134"/>
      <c r="J122" s="134"/>
    </row>
    <row r="123" spans="1:10">
      <c r="A123" s="131" t="s">
        <v>742</v>
      </c>
      <c r="B123" s="131" t="s">
        <v>4470</v>
      </c>
      <c r="C123" s="131" t="s">
        <v>3647</v>
      </c>
      <c r="D123" s="131" t="s">
        <v>3648</v>
      </c>
      <c r="E123" s="131" t="s">
        <v>1331</v>
      </c>
      <c r="F123" s="131" t="s">
        <v>1332</v>
      </c>
      <c r="G123" s="139" t="s">
        <v>2907</v>
      </c>
      <c r="H123" s="131" t="s">
        <v>2908</v>
      </c>
      <c r="I123" s="134"/>
      <c r="J123" s="134"/>
    </row>
    <row r="124" spans="1:10">
      <c r="A124" s="131" t="s">
        <v>742</v>
      </c>
      <c r="B124" s="131" t="s">
        <v>4470</v>
      </c>
      <c r="C124" s="131" t="s">
        <v>3647</v>
      </c>
      <c r="D124" s="131" t="s">
        <v>3648</v>
      </c>
      <c r="E124" s="131" t="s">
        <v>828</v>
      </c>
      <c r="F124" s="131" t="s">
        <v>3043</v>
      </c>
      <c r="G124" s="139" t="s">
        <v>2901</v>
      </c>
      <c r="H124" s="131" t="s">
        <v>2902</v>
      </c>
      <c r="I124" s="134"/>
      <c r="J124" s="134"/>
    </row>
    <row r="125" spans="1:10">
      <c r="A125" s="131" t="s">
        <v>742</v>
      </c>
      <c r="B125" s="131" t="s">
        <v>4470</v>
      </c>
      <c r="C125" s="131" t="s">
        <v>3647</v>
      </c>
      <c r="D125" s="131" t="s">
        <v>3648</v>
      </c>
      <c r="E125" s="131" t="s">
        <v>1342</v>
      </c>
      <c r="F125" s="131" t="s">
        <v>1343</v>
      </c>
      <c r="G125" s="139" t="s">
        <v>2901</v>
      </c>
      <c r="H125" s="131" t="s">
        <v>2902</v>
      </c>
      <c r="I125" s="134"/>
      <c r="J125" s="134"/>
    </row>
    <row r="126" spans="1:10">
      <c r="A126" s="131" t="s">
        <v>742</v>
      </c>
      <c r="B126" s="131" t="s">
        <v>4470</v>
      </c>
      <c r="C126" s="131" t="s">
        <v>3647</v>
      </c>
      <c r="D126" s="131" t="s">
        <v>3648</v>
      </c>
      <c r="E126" s="131" t="s">
        <v>1344</v>
      </c>
      <c r="F126" s="131" t="s">
        <v>1345</v>
      </c>
      <c r="G126" s="139" t="s">
        <v>2901</v>
      </c>
      <c r="H126" s="131" t="s">
        <v>2902</v>
      </c>
      <c r="I126" s="134"/>
      <c r="J126" s="134"/>
    </row>
    <row r="127" spans="1:10">
      <c r="A127" s="131" t="s">
        <v>742</v>
      </c>
      <c r="B127" s="131" t="s">
        <v>4470</v>
      </c>
      <c r="C127" s="131" t="s">
        <v>3647</v>
      </c>
      <c r="D127" s="131" t="s">
        <v>3648</v>
      </c>
      <c r="E127" s="131" t="s">
        <v>1346</v>
      </c>
      <c r="F127" s="131" t="s">
        <v>1347</v>
      </c>
      <c r="G127" s="139" t="s">
        <v>2901</v>
      </c>
      <c r="H127" s="131" t="s">
        <v>2902</v>
      </c>
      <c r="I127" s="134"/>
      <c r="J127" s="134"/>
    </row>
    <row r="128" spans="1:10">
      <c r="A128" s="131" t="s">
        <v>742</v>
      </c>
      <c r="B128" s="131" t="s">
        <v>4470</v>
      </c>
      <c r="C128" s="131" t="s">
        <v>3647</v>
      </c>
      <c r="D128" s="131" t="s">
        <v>3648</v>
      </c>
      <c r="E128" s="131" t="s">
        <v>1348</v>
      </c>
      <c r="F128" s="131" t="s">
        <v>1349</v>
      </c>
      <c r="G128" s="139" t="s">
        <v>2901</v>
      </c>
      <c r="H128" s="131" t="s">
        <v>2902</v>
      </c>
      <c r="I128" s="134"/>
      <c r="J128" s="134"/>
    </row>
    <row r="129" spans="1:10">
      <c r="A129" s="131" t="s">
        <v>742</v>
      </c>
      <c r="B129" s="131" t="s">
        <v>4470</v>
      </c>
      <c r="C129" s="131" t="s">
        <v>3647</v>
      </c>
      <c r="D129" s="131" t="s">
        <v>3648</v>
      </c>
      <c r="E129" s="131" t="s">
        <v>1350</v>
      </c>
      <c r="F129" s="131" t="s">
        <v>4489</v>
      </c>
      <c r="G129" s="139" t="s">
        <v>2901</v>
      </c>
      <c r="H129" s="131" t="s">
        <v>2902</v>
      </c>
      <c r="I129" s="134"/>
      <c r="J129" s="134"/>
    </row>
    <row r="130" spans="1:10">
      <c r="A130" s="131" t="s">
        <v>742</v>
      </c>
      <c r="B130" s="131" t="s">
        <v>4470</v>
      </c>
      <c r="C130" s="131" t="s">
        <v>3647</v>
      </c>
      <c r="D130" s="131" t="s">
        <v>3648</v>
      </c>
      <c r="E130" s="131" t="s">
        <v>1355</v>
      </c>
      <c r="F130" s="131" t="s">
        <v>1356</v>
      </c>
      <c r="G130" s="139" t="s">
        <v>2901</v>
      </c>
      <c r="H130" s="131" t="s">
        <v>2902</v>
      </c>
      <c r="I130" s="134"/>
      <c r="J130" s="134"/>
    </row>
    <row r="131" spans="1:10">
      <c r="A131" s="131" t="s">
        <v>742</v>
      </c>
      <c r="B131" s="131" t="s">
        <v>4470</v>
      </c>
      <c r="C131" s="131" t="s">
        <v>3647</v>
      </c>
      <c r="D131" s="131" t="s">
        <v>3648</v>
      </c>
      <c r="E131" s="131" t="s">
        <v>1119</v>
      </c>
      <c r="F131" s="131" t="s">
        <v>1120</v>
      </c>
      <c r="G131" s="139" t="s">
        <v>2901</v>
      </c>
      <c r="H131" s="131" t="s">
        <v>2902</v>
      </c>
      <c r="I131" s="134"/>
      <c r="J131" s="134"/>
    </row>
    <row r="132" spans="1:10">
      <c r="A132" s="131" t="s">
        <v>742</v>
      </c>
      <c r="B132" s="131" t="s">
        <v>4470</v>
      </c>
      <c r="C132" s="131" t="s">
        <v>3647</v>
      </c>
      <c r="D132" s="131" t="s">
        <v>3648</v>
      </c>
      <c r="E132" s="131" t="s">
        <v>1121</v>
      </c>
      <c r="F132" s="131" t="s">
        <v>1122</v>
      </c>
      <c r="G132" s="139" t="s">
        <v>2901</v>
      </c>
      <c r="H132" s="131" t="s">
        <v>2902</v>
      </c>
      <c r="I132" s="134"/>
      <c r="J132" s="134"/>
    </row>
    <row r="133" spans="1:10">
      <c r="A133" s="131" t="s">
        <v>742</v>
      </c>
      <c r="B133" s="131" t="s">
        <v>4470</v>
      </c>
      <c r="C133" s="131" t="s">
        <v>3647</v>
      </c>
      <c r="D133" s="131" t="s">
        <v>3648</v>
      </c>
      <c r="E133" s="131" t="s">
        <v>1398</v>
      </c>
      <c r="F133" s="131" t="s">
        <v>1399</v>
      </c>
      <c r="G133" s="139" t="s">
        <v>2901</v>
      </c>
      <c r="H133" s="131" t="s">
        <v>2902</v>
      </c>
      <c r="I133" s="134"/>
      <c r="J133" s="134"/>
    </row>
    <row r="134" spans="1:10">
      <c r="A134" s="131" t="s">
        <v>742</v>
      </c>
      <c r="B134" s="131" t="s">
        <v>4470</v>
      </c>
      <c r="C134" s="131" t="s">
        <v>3647</v>
      </c>
      <c r="D134" s="131" t="s">
        <v>3648</v>
      </c>
      <c r="E134" s="131" t="s">
        <v>1125</v>
      </c>
      <c r="F134" s="131" t="s">
        <v>1126</v>
      </c>
      <c r="G134" s="139" t="s">
        <v>2901</v>
      </c>
      <c r="H134" s="131" t="s">
        <v>2902</v>
      </c>
      <c r="I134" s="134"/>
      <c r="J134" s="134"/>
    </row>
    <row r="135" spans="1:10">
      <c r="A135" s="131" t="s">
        <v>742</v>
      </c>
      <c r="B135" s="131" t="s">
        <v>4470</v>
      </c>
      <c r="C135" s="131" t="s">
        <v>3647</v>
      </c>
      <c r="D135" s="131" t="s">
        <v>3648</v>
      </c>
      <c r="E135" s="131" t="s">
        <v>759</v>
      </c>
      <c r="F135" s="131" t="s">
        <v>760</v>
      </c>
      <c r="G135" s="139" t="s">
        <v>2901</v>
      </c>
      <c r="H135" s="131" t="s">
        <v>2902</v>
      </c>
      <c r="I135" s="134"/>
      <c r="J135" s="134"/>
    </row>
    <row r="136" spans="1:10">
      <c r="A136" s="131" t="s">
        <v>742</v>
      </c>
      <c r="B136" s="131" t="s">
        <v>4470</v>
      </c>
      <c r="C136" s="131" t="s">
        <v>3647</v>
      </c>
      <c r="D136" s="131" t="s">
        <v>3648</v>
      </c>
      <c r="E136" s="131" t="s">
        <v>1172</v>
      </c>
      <c r="F136" s="131" t="s">
        <v>1173</v>
      </c>
      <c r="G136" s="139" t="s">
        <v>2901</v>
      </c>
      <c r="H136" s="131" t="s">
        <v>2902</v>
      </c>
      <c r="I136" s="134"/>
      <c r="J136" s="134"/>
    </row>
    <row r="137" spans="1:10">
      <c r="A137" s="131" t="s">
        <v>742</v>
      </c>
      <c r="B137" s="131" t="s">
        <v>4470</v>
      </c>
      <c r="C137" s="131" t="s">
        <v>3647</v>
      </c>
      <c r="D137" s="131" t="s">
        <v>3648</v>
      </c>
      <c r="E137" s="131" t="s">
        <v>2086</v>
      </c>
      <c r="F137" s="131" t="s">
        <v>2087</v>
      </c>
      <c r="G137" s="139" t="s">
        <v>2901</v>
      </c>
      <c r="H137" s="131" t="s">
        <v>2902</v>
      </c>
      <c r="I137" s="134"/>
      <c r="J137" s="134"/>
    </row>
    <row r="138" spans="1:10">
      <c r="A138" s="131" t="s">
        <v>742</v>
      </c>
      <c r="B138" s="131" t="s">
        <v>4470</v>
      </c>
      <c r="C138" s="131" t="s">
        <v>3647</v>
      </c>
      <c r="D138" s="131" t="s">
        <v>3648</v>
      </c>
      <c r="E138" s="131" t="s">
        <v>761</v>
      </c>
      <c r="F138" s="131" t="s">
        <v>1133</v>
      </c>
      <c r="G138" s="139" t="s">
        <v>2901</v>
      </c>
      <c r="H138" s="131" t="s">
        <v>2902</v>
      </c>
      <c r="I138" s="134"/>
      <c r="J138" s="134"/>
    </row>
    <row r="139" spans="1:10">
      <c r="A139" s="131" t="s">
        <v>742</v>
      </c>
      <c r="B139" s="131" t="s">
        <v>4470</v>
      </c>
      <c r="C139" s="131" t="s">
        <v>3647</v>
      </c>
      <c r="D139" s="131" t="s">
        <v>3648</v>
      </c>
      <c r="E139" s="131" t="s">
        <v>2090</v>
      </c>
      <c r="F139" s="131" t="s">
        <v>2091</v>
      </c>
      <c r="G139" s="139" t="s">
        <v>2901</v>
      </c>
      <c r="H139" s="131" t="s">
        <v>2902</v>
      </c>
      <c r="I139" s="134"/>
      <c r="J139" s="134"/>
    </row>
    <row r="140" spans="1:10">
      <c r="A140" s="131" t="s">
        <v>742</v>
      </c>
      <c r="B140" s="131" t="s">
        <v>4470</v>
      </c>
      <c r="C140" s="131" t="s">
        <v>3647</v>
      </c>
      <c r="D140" s="131" t="s">
        <v>3648</v>
      </c>
      <c r="E140" s="131" t="s">
        <v>4490</v>
      </c>
      <c r="F140" s="131" t="s">
        <v>4491</v>
      </c>
      <c r="G140" s="139" t="s">
        <v>2901</v>
      </c>
      <c r="H140" s="131" t="s">
        <v>2902</v>
      </c>
      <c r="I140" s="134"/>
      <c r="J140" s="134"/>
    </row>
    <row r="141" spans="1:10">
      <c r="A141" s="131" t="s">
        <v>742</v>
      </c>
      <c r="B141" s="131" t="s">
        <v>4470</v>
      </c>
      <c r="C141" s="131" t="s">
        <v>3647</v>
      </c>
      <c r="D141" s="131" t="s">
        <v>3648</v>
      </c>
      <c r="E141" s="131" t="s">
        <v>1445</v>
      </c>
      <c r="F141" s="131" t="s">
        <v>1446</v>
      </c>
      <c r="G141" s="139" t="s">
        <v>2901</v>
      </c>
      <c r="H141" s="131" t="s">
        <v>2902</v>
      </c>
      <c r="I141" s="134"/>
      <c r="J141" s="134"/>
    </row>
    <row r="142" spans="1:10">
      <c r="A142" s="131" t="s">
        <v>742</v>
      </c>
      <c r="B142" s="131" t="s">
        <v>4470</v>
      </c>
      <c r="C142" s="131" t="s">
        <v>3647</v>
      </c>
      <c r="D142" s="131" t="s">
        <v>3648</v>
      </c>
      <c r="E142" s="131" t="s">
        <v>3044</v>
      </c>
      <c r="F142" s="131" t="s">
        <v>4492</v>
      </c>
      <c r="G142" s="139" t="s">
        <v>2901</v>
      </c>
      <c r="H142" s="131" t="s">
        <v>2902</v>
      </c>
      <c r="I142" s="134"/>
      <c r="J142" s="134"/>
    </row>
    <row r="143" spans="1:10">
      <c r="A143" s="131" t="s">
        <v>742</v>
      </c>
      <c r="B143" s="131" t="s">
        <v>4470</v>
      </c>
      <c r="C143" s="131" t="s">
        <v>3647</v>
      </c>
      <c r="D143" s="131" t="s">
        <v>3648</v>
      </c>
      <c r="E143" s="131" t="s">
        <v>2096</v>
      </c>
      <c r="F143" s="131" t="s">
        <v>2097</v>
      </c>
      <c r="G143" s="139" t="s">
        <v>2901</v>
      </c>
      <c r="H143" s="131" t="s">
        <v>2902</v>
      </c>
      <c r="I143" s="134"/>
      <c r="J143" s="134"/>
    </row>
    <row r="144" spans="1:10">
      <c r="A144" s="131" t="s">
        <v>742</v>
      </c>
      <c r="B144" s="131" t="s">
        <v>4470</v>
      </c>
      <c r="C144" s="131" t="s">
        <v>3647</v>
      </c>
      <c r="D144" s="131" t="s">
        <v>3648</v>
      </c>
      <c r="E144" s="131" t="s">
        <v>4493</v>
      </c>
      <c r="F144" s="131" t="s">
        <v>4494</v>
      </c>
      <c r="G144" s="139" t="s">
        <v>2901</v>
      </c>
      <c r="H144" s="131" t="s">
        <v>2902</v>
      </c>
      <c r="I144" s="134"/>
      <c r="J144" s="134"/>
    </row>
    <row r="145" spans="1:10">
      <c r="A145" s="131" t="s">
        <v>742</v>
      </c>
      <c r="B145" s="131" t="s">
        <v>4470</v>
      </c>
      <c r="C145" s="131" t="s">
        <v>3647</v>
      </c>
      <c r="D145" s="131" t="s">
        <v>3648</v>
      </c>
      <c r="E145" s="131" t="s">
        <v>2099</v>
      </c>
      <c r="F145" s="131" t="s">
        <v>2100</v>
      </c>
      <c r="G145" s="139" t="s">
        <v>2901</v>
      </c>
      <c r="H145" s="131" t="s">
        <v>2902</v>
      </c>
      <c r="I145" s="134"/>
      <c r="J145" s="134"/>
    </row>
    <row r="146" spans="1:10">
      <c r="A146" s="131" t="s">
        <v>742</v>
      </c>
      <c r="B146" s="131" t="s">
        <v>4470</v>
      </c>
      <c r="C146" s="131" t="s">
        <v>3649</v>
      </c>
      <c r="D146" s="131" t="s">
        <v>3650</v>
      </c>
      <c r="E146" s="131" t="s">
        <v>1273</v>
      </c>
      <c r="F146" s="131" t="s">
        <v>1274</v>
      </c>
      <c r="G146" s="139" t="s">
        <v>2905</v>
      </c>
      <c r="H146" s="131" t="s">
        <v>2906</v>
      </c>
      <c r="I146" s="134"/>
      <c r="J146" s="134"/>
    </row>
    <row r="147" spans="1:10">
      <c r="A147" s="131" t="s">
        <v>742</v>
      </c>
      <c r="B147" s="131" t="s">
        <v>4470</v>
      </c>
      <c r="C147" s="131" t="s">
        <v>3649</v>
      </c>
      <c r="D147" s="131" t="s">
        <v>3650</v>
      </c>
      <c r="E147" s="131" t="s">
        <v>1351</v>
      </c>
      <c r="F147" s="131" t="s">
        <v>1352</v>
      </c>
      <c r="G147" s="139" t="s">
        <v>2901</v>
      </c>
      <c r="H147" s="131" t="s">
        <v>2902</v>
      </c>
      <c r="I147" s="134"/>
      <c r="J147" s="134"/>
    </row>
    <row r="148" spans="1:10">
      <c r="A148" s="131" t="s">
        <v>742</v>
      </c>
      <c r="B148" s="131" t="s">
        <v>4470</v>
      </c>
      <c r="C148" s="131" t="s">
        <v>3649</v>
      </c>
      <c r="D148" s="131" t="s">
        <v>3650</v>
      </c>
      <c r="E148" s="131" t="s">
        <v>1435</v>
      </c>
      <c r="F148" s="131" t="s">
        <v>1436</v>
      </c>
      <c r="G148" s="139" t="s">
        <v>2905</v>
      </c>
      <c r="H148" s="131" t="s">
        <v>2906</v>
      </c>
      <c r="I148" s="134"/>
      <c r="J148" s="134"/>
    </row>
    <row r="149" spans="1:10">
      <c r="A149" s="131" t="s">
        <v>42</v>
      </c>
      <c r="B149" s="131" t="s">
        <v>43</v>
      </c>
      <c r="C149" s="131" t="s">
        <v>3645</v>
      </c>
      <c r="D149" s="131" t="s">
        <v>3646</v>
      </c>
      <c r="E149" s="131" t="s">
        <v>46</v>
      </c>
      <c r="F149" s="131" t="s">
        <v>47</v>
      </c>
      <c r="G149" s="139" t="s">
        <v>2907</v>
      </c>
      <c r="H149" s="131" t="s">
        <v>2908</v>
      </c>
      <c r="I149" s="134"/>
      <c r="J149" s="134"/>
    </row>
    <row r="150" spans="1:10">
      <c r="A150" s="131" t="s">
        <v>42</v>
      </c>
      <c r="B150" s="131" t="s">
        <v>43</v>
      </c>
      <c r="C150" s="131" t="s">
        <v>3645</v>
      </c>
      <c r="D150" s="131" t="s">
        <v>3646</v>
      </c>
      <c r="E150" s="131" t="s">
        <v>56</v>
      </c>
      <c r="F150" s="131" t="s">
        <v>57</v>
      </c>
      <c r="G150" s="139" t="s">
        <v>2907</v>
      </c>
      <c r="H150" s="131" t="s">
        <v>2908</v>
      </c>
      <c r="I150" s="134"/>
      <c r="J150" s="134"/>
    </row>
    <row r="151" spans="1:10">
      <c r="A151" s="131" t="s">
        <v>42</v>
      </c>
      <c r="B151" s="131" t="s">
        <v>43</v>
      </c>
      <c r="C151" s="131" t="s">
        <v>3645</v>
      </c>
      <c r="D151" s="131" t="s">
        <v>3646</v>
      </c>
      <c r="E151" s="131" t="s">
        <v>59</v>
      </c>
      <c r="F151" s="131" t="s">
        <v>60</v>
      </c>
      <c r="G151" s="139" t="s">
        <v>2907</v>
      </c>
      <c r="H151" s="131" t="s">
        <v>2908</v>
      </c>
      <c r="I151" s="134"/>
      <c r="J151" s="134"/>
    </row>
    <row r="152" spans="1:10">
      <c r="A152" s="131" t="s">
        <v>42</v>
      </c>
      <c r="B152" s="131" t="s">
        <v>43</v>
      </c>
      <c r="C152" s="131" t="s">
        <v>3645</v>
      </c>
      <c r="D152" s="131" t="s">
        <v>3646</v>
      </c>
      <c r="E152" s="131" t="s">
        <v>61</v>
      </c>
      <c r="F152" s="131" t="s">
        <v>62</v>
      </c>
      <c r="G152" s="139" t="s">
        <v>2907</v>
      </c>
      <c r="H152" s="131" t="s">
        <v>2908</v>
      </c>
      <c r="I152" s="134"/>
      <c r="J152" s="134"/>
    </row>
    <row r="153" spans="1:10">
      <c r="A153" s="131" t="s">
        <v>42</v>
      </c>
      <c r="B153" s="131" t="s">
        <v>43</v>
      </c>
      <c r="C153" s="131" t="s">
        <v>3645</v>
      </c>
      <c r="D153" s="131" t="s">
        <v>3646</v>
      </c>
      <c r="E153" s="131" t="s">
        <v>660</v>
      </c>
      <c r="F153" s="131" t="s">
        <v>661</v>
      </c>
      <c r="G153" s="139" t="s">
        <v>2907</v>
      </c>
      <c r="H153" s="131" t="s">
        <v>2908</v>
      </c>
      <c r="I153" s="134"/>
      <c r="J153" s="134"/>
    </row>
    <row r="154" spans="1:10">
      <c r="A154" s="131" t="s">
        <v>42</v>
      </c>
      <c r="B154" s="131" t="s">
        <v>43</v>
      </c>
      <c r="C154" s="131" t="s">
        <v>3645</v>
      </c>
      <c r="D154" s="131" t="s">
        <v>3646</v>
      </c>
      <c r="E154" s="131" t="s">
        <v>66</v>
      </c>
      <c r="F154" s="131" t="s">
        <v>67</v>
      </c>
      <c r="G154" s="139" t="s">
        <v>2907</v>
      </c>
      <c r="H154" s="131" t="s">
        <v>2908</v>
      </c>
      <c r="I154" s="134"/>
      <c r="J154" s="134"/>
    </row>
    <row r="155" spans="1:10">
      <c r="A155" s="131" t="s">
        <v>42</v>
      </c>
      <c r="B155" s="131" t="s">
        <v>43</v>
      </c>
      <c r="C155" s="131" t="s">
        <v>3645</v>
      </c>
      <c r="D155" s="131" t="s">
        <v>3646</v>
      </c>
      <c r="E155" s="131" t="s">
        <v>68</v>
      </c>
      <c r="F155" s="131" t="s">
        <v>69</v>
      </c>
      <c r="G155" s="139" t="s">
        <v>2907</v>
      </c>
      <c r="H155" s="131" t="s">
        <v>2908</v>
      </c>
      <c r="I155" s="134"/>
      <c r="J155" s="134"/>
    </row>
    <row r="156" spans="1:10">
      <c r="A156" s="131" t="s">
        <v>42</v>
      </c>
      <c r="B156" s="131" t="s">
        <v>43</v>
      </c>
      <c r="C156" s="131" t="s">
        <v>3645</v>
      </c>
      <c r="D156" s="131" t="s">
        <v>3646</v>
      </c>
      <c r="E156" s="131" t="s">
        <v>70</v>
      </c>
      <c r="F156" s="131" t="s">
        <v>71</v>
      </c>
      <c r="G156" s="139" t="s">
        <v>2907</v>
      </c>
      <c r="H156" s="131" t="s">
        <v>2908</v>
      </c>
      <c r="I156" s="134"/>
      <c r="J156" s="134"/>
    </row>
    <row r="157" spans="1:10">
      <c r="A157" s="131" t="s">
        <v>42</v>
      </c>
      <c r="B157" s="131" t="s">
        <v>43</v>
      </c>
      <c r="C157" s="131" t="s">
        <v>3645</v>
      </c>
      <c r="D157" s="131" t="s">
        <v>3646</v>
      </c>
      <c r="E157" s="131" t="s">
        <v>73</v>
      </c>
      <c r="F157" s="131" t="s">
        <v>74</v>
      </c>
      <c r="G157" s="139" t="s">
        <v>2907</v>
      </c>
      <c r="H157" s="131" t="s">
        <v>2908</v>
      </c>
      <c r="I157" s="134"/>
      <c r="J157" s="134"/>
    </row>
    <row r="158" spans="1:10">
      <c r="A158" s="131" t="s">
        <v>42</v>
      </c>
      <c r="B158" s="131" t="s">
        <v>43</v>
      </c>
      <c r="C158" s="131" t="s">
        <v>3645</v>
      </c>
      <c r="D158" s="131" t="s">
        <v>3646</v>
      </c>
      <c r="E158" s="131" t="s">
        <v>664</v>
      </c>
      <c r="F158" s="131" t="s">
        <v>665</v>
      </c>
      <c r="G158" s="139" t="s">
        <v>2907</v>
      </c>
      <c r="H158" s="131" t="s">
        <v>2908</v>
      </c>
      <c r="I158" s="134"/>
      <c r="J158" s="134"/>
    </row>
    <row r="159" spans="1:10">
      <c r="A159" s="131" t="s">
        <v>42</v>
      </c>
      <c r="B159" s="131" t="s">
        <v>43</v>
      </c>
      <c r="C159" s="131" t="s">
        <v>3645</v>
      </c>
      <c r="D159" s="131" t="s">
        <v>3646</v>
      </c>
      <c r="E159" s="131" t="s">
        <v>1339</v>
      </c>
      <c r="F159" s="131" t="s">
        <v>735</v>
      </c>
      <c r="G159" s="139" t="s">
        <v>2907</v>
      </c>
      <c r="H159" s="131" t="s">
        <v>2908</v>
      </c>
      <c r="I159" s="134"/>
      <c r="J159" s="134"/>
    </row>
    <row r="160" spans="1:10">
      <c r="A160" s="131" t="s">
        <v>42</v>
      </c>
      <c r="B160" s="131" t="s">
        <v>43</v>
      </c>
      <c r="C160" s="131" t="s">
        <v>3645</v>
      </c>
      <c r="D160" s="131" t="s">
        <v>3646</v>
      </c>
      <c r="E160" s="131" t="s">
        <v>736</v>
      </c>
      <c r="F160" s="131" t="s">
        <v>737</v>
      </c>
      <c r="G160" s="139" t="s">
        <v>2907</v>
      </c>
      <c r="H160" s="131" t="s">
        <v>2908</v>
      </c>
      <c r="I160" s="134"/>
      <c r="J160" s="134"/>
    </row>
    <row r="161" spans="1:10">
      <c r="A161" s="131" t="s">
        <v>42</v>
      </c>
      <c r="B161" s="131" t="s">
        <v>43</v>
      </c>
      <c r="C161" s="131" t="s">
        <v>3645</v>
      </c>
      <c r="D161" s="131" t="s">
        <v>3646</v>
      </c>
      <c r="E161" s="131" t="s">
        <v>658</v>
      </c>
      <c r="F161" s="131" t="s">
        <v>659</v>
      </c>
      <c r="G161" s="139" t="s">
        <v>2907</v>
      </c>
      <c r="H161" s="131" t="s">
        <v>2908</v>
      </c>
      <c r="I161" s="134"/>
      <c r="J161" s="134"/>
    </row>
    <row r="162" spans="1:10">
      <c r="A162" s="131" t="s">
        <v>42</v>
      </c>
      <c r="B162" s="131" t="s">
        <v>43</v>
      </c>
      <c r="C162" s="131" t="s">
        <v>3645</v>
      </c>
      <c r="D162" s="131" t="s">
        <v>3646</v>
      </c>
      <c r="E162" s="131" t="s">
        <v>90</v>
      </c>
      <c r="F162" s="131" t="s">
        <v>1207</v>
      </c>
      <c r="G162" s="139" t="s">
        <v>2907</v>
      </c>
      <c r="H162" s="131" t="s">
        <v>2908</v>
      </c>
      <c r="I162" s="134"/>
      <c r="J162" s="134"/>
    </row>
    <row r="163" spans="1:10">
      <c r="A163" s="131" t="s">
        <v>42</v>
      </c>
      <c r="B163" s="131" t="s">
        <v>43</v>
      </c>
      <c r="C163" s="131" t="s">
        <v>3645</v>
      </c>
      <c r="D163" s="131" t="s">
        <v>3646</v>
      </c>
      <c r="E163" s="131" t="s">
        <v>115</v>
      </c>
      <c r="F163" s="131" t="s">
        <v>1208</v>
      </c>
      <c r="G163" s="139" t="s">
        <v>2907</v>
      </c>
      <c r="H163" s="131" t="s">
        <v>2908</v>
      </c>
      <c r="I163" s="134"/>
      <c r="J163" s="134"/>
    </row>
    <row r="164" spans="1:10">
      <c r="A164" s="131" t="s">
        <v>42</v>
      </c>
      <c r="B164" s="131" t="s">
        <v>43</v>
      </c>
      <c r="C164" s="131" t="s">
        <v>3645</v>
      </c>
      <c r="D164" s="131" t="s">
        <v>3646</v>
      </c>
      <c r="E164" s="131" t="s">
        <v>1372</v>
      </c>
      <c r="F164" s="131" t="s">
        <v>1373</v>
      </c>
      <c r="G164" s="139" t="s">
        <v>2907</v>
      </c>
      <c r="H164" s="131" t="s">
        <v>2908</v>
      </c>
      <c r="I164" s="134"/>
      <c r="J164" s="134"/>
    </row>
    <row r="165" spans="1:10">
      <c r="A165" s="131" t="s">
        <v>42</v>
      </c>
      <c r="B165" s="131" t="s">
        <v>43</v>
      </c>
      <c r="C165" s="131" t="s">
        <v>3645</v>
      </c>
      <c r="D165" s="131" t="s">
        <v>3646</v>
      </c>
      <c r="E165" s="131" t="s">
        <v>122</v>
      </c>
      <c r="F165" s="131" t="s">
        <v>1209</v>
      </c>
      <c r="G165" s="139" t="s">
        <v>2907</v>
      </c>
      <c r="H165" s="131" t="s">
        <v>2908</v>
      </c>
      <c r="I165" s="134"/>
      <c r="J165" s="134"/>
    </row>
    <row r="166" spans="1:10">
      <c r="A166" s="131" t="s">
        <v>42</v>
      </c>
      <c r="B166" s="131" t="s">
        <v>43</v>
      </c>
      <c r="C166" s="131" t="s">
        <v>3645</v>
      </c>
      <c r="D166" s="131" t="s">
        <v>3646</v>
      </c>
      <c r="E166" s="131" t="s">
        <v>128</v>
      </c>
      <c r="F166" s="131" t="s">
        <v>1210</v>
      </c>
      <c r="G166" s="139" t="s">
        <v>2907</v>
      </c>
      <c r="H166" s="131" t="s">
        <v>2908</v>
      </c>
      <c r="I166" s="134"/>
      <c r="J166" s="134"/>
    </row>
    <row r="167" spans="1:10">
      <c r="A167" s="131" t="s">
        <v>42</v>
      </c>
      <c r="B167" s="131" t="s">
        <v>43</v>
      </c>
      <c r="C167" s="131" t="s">
        <v>3645</v>
      </c>
      <c r="D167" s="131" t="s">
        <v>3646</v>
      </c>
      <c r="E167" s="131" t="s">
        <v>130</v>
      </c>
      <c r="F167" s="131" t="s">
        <v>1211</v>
      </c>
      <c r="G167" s="139" t="s">
        <v>2907</v>
      </c>
      <c r="H167" s="131" t="s">
        <v>2908</v>
      </c>
      <c r="I167" s="134"/>
      <c r="J167" s="134"/>
    </row>
    <row r="168" spans="1:10">
      <c r="A168" s="131" t="s">
        <v>42</v>
      </c>
      <c r="B168" s="131" t="s">
        <v>43</v>
      </c>
      <c r="C168" s="131" t="s">
        <v>3645</v>
      </c>
      <c r="D168" s="131" t="s">
        <v>3646</v>
      </c>
      <c r="E168" s="131" t="s">
        <v>132</v>
      </c>
      <c r="F168" s="131" t="s">
        <v>1374</v>
      </c>
      <c r="G168" s="139" t="s">
        <v>2907</v>
      </c>
      <c r="H168" s="131" t="s">
        <v>2908</v>
      </c>
      <c r="I168" s="134"/>
      <c r="J168" s="134"/>
    </row>
    <row r="169" spans="1:10">
      <c r="A169" s="131" t="s">
        <v>42</v>
      </c>
      <c r="B169" s="131" t="s">
        <v>43</v>
      </c>
      <c r="C169" s="131" t="s">
        <v>3645</v>
      </c>
      <c r="D169" s="131" t="s">
        <v>3646</v>
      </c>
      <c r="E169" s="131" t="s">
        <v>136</v>
      </c>
      <c r="F169" s="131" t="s">
        <v>1375</v>
      </c>
      <c r="G169" s="139" t="s">
        <v>2907</v>
      </c>
      <c r="H169" s="131" t="s">
        <v>2908</v>
      </c>
      <c r="I169" s="134"/>
      <c r="J169" s="134"/>
    </row>
    <row r="170" spans="1:10">
      <c r="A170" s="131" t="s">
        <v>42</v>
      </c>
      <c r="B170" s="131" t="s">
        <v>43</v>
      </c>
      <c r="C170" s="131" t="s">
        <v>3645</v>
      </c>
      <c r="D170" s="131" t="s">
        <v>3646</v>
      </c>
      <c r="E170" s="131" t="s">
        <v>140</v>
      </c>
      <c r="F170" s="131" t="s">
        <v>141</v>
      </c>
      <c r="G170" s="139" t="s">
        <v>2907</v>
      </c>
      <c r="H170" s="131" t="s">
        <v>2908</v>
      </c>
      <c r="I170" s="134"/>
      <c r="J170" s="134"/>
    </row>
    <row r="171" spans="1:10">
      <c r="A171" s="131" t="s">
        <v>42</v>
      </c>
      <c r="B171" s="131" t="s">
        <v>43</v>
      </c>
      <c r="C171" s="131" t="s">
        <v>3645</v>
      </c>
      <c r="D171" s="131" t="s">
        <v>3646</v>
      </c>
      <c r="E171" s="131" t="s">
        <v>140</v>
      </c>
      <c r="F171" s="131" t="s">
        <v>141</v>
      </c>
      <c r="G171" s="139" t="s">
        <v>2917</v>
      </c>
      <c r="H171" s="131" t="s">
        <v>2918</v>
      </c>
      <c r="I171" s="134"/>
      <c r="J171" s="134"/>
    </row>
    <row r="172" spans="1:10">
      <c r="A172" s="131" t="s">
        <v>42</v>
      </c>
      <c r="B172" s="131" t="s">
        <v>43</v>
      </c>
      <c r="C172" s="131" t="s">
        <v>3645</v>
      </c>
      <c r="D172" s="131" t="s">
        <v>3646</v>
      </c>
      <c r="E172" s="131" t="s">
        <v>142</v>
      </c>
      <c r="F172" s="131" t="s">
        <v>1212</v>
      </c>
      <c r="G172" s="139" t="s">
        <v>2907</v>
      </c>
      <c r="H172" s="131" t="s">
        <v>2908</v>
      </c>
      <c r="I172" s="134"/>
      <c r="J172" s="134"/>
    </row>
    <row r="173" spans="1:10">
      <c r="A173" s="131" t="s">
        <v>42</v>
      </c>
      <c r="B173" s="131" t="s">
        <v>43</v>
      </c>
      <c r="C173" s="131" t="s">
        <v>3645</v>
      </c>
      <c r="D173" s="131" t="s">
        <v>3646</v>
      </c>
      <c r="E173" s="131" t="s">
        <v>143</v>
      </c>
      <c r="F173" s="131" t="s">
        <v>976</v>
      </c>
      <c r="G173" s="139" t="s">
        <v>2907</v>
      </c>
      <c r="H173" s="131" t="s">
        <v>2908</v>
      </c>
      <c r="I173" s="134"/>
      <c r="J173" s="134"/>
    </row>
    <row r="174" spans="1:10">
      <c r="A174" s="131" t="s">
        <v>42</v>
      </c>
      <c r="B174" s="131" t="s">
        <v>43</v>
      </c>
      <c r="C174" s="131" t="s">
        <v>3645</v>
      </c>
      <c r="D174" s="131" t="s">
        <v>3646</v>
      </c>
      <c r="E174" s="131" t="s">
        <v>172</v>
      </c>
      <c r="F174" s="131" t="s">
        <v>977</v>
      </c>
      <c r="G174" s="139" t="s">
        <v>2907</v>
      </c>
      <c r="H174" s="131" t="s">
        <v>2908</v>
      </c>
      <c r="I174" s="134"/>
      <c r="J174" s="134"/>
    </row>
    <row r="175" spans="1:10">
      <c r="A175" s="131" t="s">
        <v>42</v>
      </c>
      <c r="B175" s="131" t="s">
        <v>43</v>
      </c>
      <c r="C175" s="131" t="s">
        <v>3645</v>
      </c>
      <c r="D175" s="131" t="s">
        <v>3646</v>
      </c>
      <c r="E175" s="131" t="s">
        <v>175</v>
      </c>
      <c r="F175" s="131" t="s">
        <v>978</v>
      </c>
      <c r="G175" s="139" t="s">
        <v>2907</v>
      </c>
      <c r="H175" s="131" t="s">
        <v>2908</v>
      </c>
      <c r="I175" s="134"/>
      <c r="J175" s="134"/>
    </row>
    <row r="176" spans="1:10">
      <c r="A176" s="131" t="s">
        <v>42</v>
      </c>
      <c r="B176" s="131" t="s">
        <v>43</v>
      </c>
      <c r="C176" s="131" t="s">
        <v>3645</v>
      </c>
      <c r="D176" s="131" t="s">
        <v>3646</v>
      </c>
      <c r="E176" s="131" t="s">
        <v>178</v>
      </c>
      <c r="F176" s="131" t="s">
        <v>979</v>
      </c>
      <c r="G176" s="139" t="s">
        <v>2907</v>
      </c>
      <c r="H176" s="131" t="s">
        <v>2908</v>
      </c>
      <c r="I176" s="134"/>
      <c r="J176" s="134"/>
    </row>
    <row r="177" spans="1:10">
      <c r="A177" s="131" t="s">
        <v>42</v>
      </c>
      <c r="B177" s="131" t="s">
        <v>43</v>
      </c>
      <c r="C177" s="131" t="s">
        <v>3645</v>
      </c>
      <c r="D177" s="131" t="s">
        <v>3646</v>
      </c>
      <c r="E177" s="131" t="s">
        <v>182</v>
      </c>
      <c r="F177" s="131" t="s">
        <v>980</v>
      </c>
      <c r="G177" s="139" t="s">
        <v>2907</v>
      </c>
      <c r="H177" s="131" t="s">
        <v>2908</v>
      </c>
      <c r="I177" s="134"/>
      <c r="J177" s="134"/>
    </row>
    <row r="178" spans="1:10">
      <c r="A178" s="131" t="s">
        <v>42</v>
      </c>
      <c r="B178" s="131" t="s">
        <v>43</v>
      </c>
      <c r="C178" s="131" t="s">
        <v>3645</v>
      </c>
      <c r="D178" s="131" t="s">
        <v>3646</v>
      </c>
      <c r="E178" s="131" t="s">
        <v>183</v>
      </c>
      <c r="F178" s="131" t="s">
        <v>981</v>
      </c>
      <c r="G178" s="139" t="s">
        <v>2907</v>
      </c>
      <c r="H178" s="131" t="s">
        <v>2908</v>
      </c>
      <c r="I178" s="134"/>
      <c r="J178" s="134"/>
    </row>
    <row r="179" spans="1:10">
      <c r="A179" s="131" t="s">
        <v>42</v>
      </c>
      <c r="B179" s="131" t="s">
        <v>43</v>
      </c>
      <c r="C179" s="131" t="s">
        <v>3645</v>
      </c>
      <c r="D179" s="131" t="s">
        <v>3646</v>
      </c>
      <c r="E179" s="131" t="s">
        <v>185</v>
      </c>
      <c r="F179" s="131" t="s">
        <v>982</v>
      </c>
      <c r="G179" s="139" t="s">
        <v>2907</v>
      </c>
      <c r="H179" s="131" t="s">
        <v>2908</v>
      </c>
      <c r="I179" s="134"/>
      <c r="J179" s="134"/>
    </row>
    <row r="180" spans="1:10">
      <c r="A180" s="131" t="s">
        <v>42</v>
      </c>
      <c r="B180" s="131" t="s">
        <v>43</v>
      </c>
      <c r="C180" s="131" t="s">
        <v>3645</v>
      </c>
      <c r="D180" s="131" t="s">
        <v>3646</v>
      </c>
      <c r="E180" s="131" t="s">
        <v>191</v>
      </c>
      <c r="F180" s="131" t="s">
        <v>983</v>
      </c>
      <c r="G180" s="139" t="s">
        <v>2907</v>
      </c>
      <c r="H180" s="131" t="s">
        <v>2908</v>
      </c>
      <c r="I180" s="134"/>
      <c r="J180" s="134"/>
    </row>
    <row r="181" spans="1:10">
      <c r="A181" s="131" t="s">
        <v>42</v>
      </c>
      <c r="B181" s="131" t="s">
        <v>43</v>
      </c>
      <c r="C181" s="131" t="s">
        <v>3645</v>
      </c>
      <c r="D181" s="131" t="s">
        <v>3646</v>
      </c>
      <c r="E181" s="131" t="s">
        <v>192</v>
      </c>
      <c r="F181" s="131" t="s">
        <v>984</v>
      </c>
      <c r="G181" s="139" t="s">
        <v>2907</v>
      </c>
      <c r="H181" s="131" t="s">
        <v>2908</v>
      </c>
      <c r="I181" s="134"/>
      <c r="J181" s="134"/>
    </row>
    <row r="182" spans="1:10">
      <c r="A182" s="131" t="s">
        <v>42</v>
      </c>
      <c r="B182" s="131" t="s">
        <v>43</v>
      </c>
      <c r="C182" s="131" t="s">
        <v>3645</v>
      </c>
      <c r="D182" s="131" t="s">
        <v>3646</v>
      </c>
      <c r="E182" s="131" t="s">
        <v>1376</v>
      </c>
      <c r="F182" s="131" t="s">
        <v>1377</v>
      </c>
      <c r="G182" s="139" t="s">
        <v>2907</v>
      </c>
      <c r="H182" s="131" t="s">
        <v>2908</v>
      </c>
      <c r="I182" s="134"/>
      <c r="J182" s="134"/>
    </row>
    <row r="183" spans="1:10">
      <c r="A183" s="131" t="s">
        <v>42</v>
      </c>
      <c r="B183" s="131" t="s">
        <v>43</v>
      </c>
      <c r="C183" s="131" t="s">
        <v>3645</v>
      </c>
      <c r="D183" s="131" t="s">
        <v>3646</v>
      </c>
      <c r="E183" s="131" t="s">
        <v>656</v>
      </c>
      <c r="F183" s="131" t="s">
        <v>657</v>
      </c>
      <c r="G183" s="139" t="s">
        <v>2907</v>
      </c>
      <c r="H183" s="131" t="s">
        <v>2908</v>
      </c>
      <c r="I183" s="134"/>
      <c r="J183" s="134"/>
    </row>
    <row r="184" spans="1:10">
      <c r="A184" s="131" t="s">
        <v>42</v>
      </c>
      <c r="B184" s="131" t="s">
        <v>43</v>
      </c>
      <c r="C184" s="131" t="s">
        <v>3645</v>
      </c>
      <c r="D184" s="131" t="s">
        <v>3646</v>
      </c>
      <c r="E184" s="131" t="s">
        <v>1134</v>
      </c>
      <c r="F184" s="131" t="s">
        <v>1378</v>
      </c>
      <c r="G184" s="139" t="s">
        <v>2907</v>
      </c>
      <c r="H184" s="131" t="s">
        <v>2908</v>
      </c>
      <c r="I184" s="134"/>
      <c r="J184" s="134"/>
    </row>
    <row r="185" spans="1:10">
      <c r="A185" s="131" t="s">
        <v>42</v>
      </c>
      <c r="B185" s="131" t="s">
        <v>43</v>
      </c>
      <c r="C185" s="131" t="s">
        <v>3645</v>
      </c>
      <c r="D185" s="131" t="s">
        <v>3646</v>
      </c>
      <c r="E185" s="131" t="s">
        <v>1214</v>
      </c>
      <c r="F185" s="131" t="s">
        <v>1379</v>
      </c>
      <c r="G185" s="139" t="s">
        <v>2907</v>
      </c>
      <c r="H185" s="131" t="s">
        <v>2908</v>
      </c>
      <c r="I185" s="134"/>
      <c r="J185" s="134"/>
    </row>
    <row r="186" spans="1:10">
      <c r="A186" s="131" t="s">
        <v>42</v>
      </c>
      <c r="B186" s="131" t="s">
        <v>43</v>
      </c>
      <c r="C186" s="131" t="s">
        <v>3645</v>
      </c>
      <c r="D186" s="131" t="s">
        <v>3646</v>
      </c>
      <c r="E186" s="131" t="s">
        <v>1380</v>
      </c>
      <c r="F186" s="131" t="s">
        <v>1381</v>
      </c>
      <c r="G186" s="139" t="s">
        <v>2907</v>
      </c>
      <c r="H186" s="131" t="s">
        <v>2908</v>
      </c>
      <c r="I186" s="134"/>
      <c r="J186" s="134"/>
    </row>
    <row r="187" spans="1:10">
      <c r="A187" s="131" t="s">
        <v>42</v>
      </c>
      <c r="B187" s="131" t="s">
        <v>43</v>
      </c>
      <c r="C187" s="131" t="s">
        <v>3645</v>
      </c>
      <c r="D187" s="131" t="s">
        <v>3646</v>
      </c>
      <c r="E187" s="131" t="s">
        <v>1382</v>
      </c>
      <c r="F187" s="131" t="s">
        <v>1383</v>
      </c>
      <c r="G187" s="139" t="s">
        <v>2907</v>
      </c>
      <c r="H187" s="131" t="s">
        <v>2908</v>
      </c>
      <c r="I187" s="134"/>
      <c r="J187" s="134"/>
    </row>
    <row r="188" spans="1:10">
      <c r="A188" s="131" t="s">
        <v>42</v>
      </c>
      <c r="B188" s="131" t="s">
        <v>43</v>
      </c>
      <c r="C188" s="131" t="s">
        <v>3645</v>
      </c>
      <c r="D188" s="131" t="s">
        <v>3646</v>
      </c>
      <c r="E188" s="131" t="s">
        <v>662</v>
      </c>
      <c r="F188" s="131" t="s">
        <v>663</v>
      </c>
      <c r="G188" s="139" t="s">
        <v>2907</v>
      </c>
      <c r="H188" s="131" t="s">
        <v>2908</v>
      </c>
      <c r="I188" s="134"/>
      <c r="J188" s="134"/>
    </row>
    <row r="189" spans="1:10">
      <c r="A189" s="131" t="s">
        <v>42</v>
      </c>
      <c r="B189" s="131" t="s">
        <v>43</v>
      </c>
      <c r="C189" s="131" t="s">
        <v>3645</v>
      </c>
      <c r="D189" s="131" t="s">
        <v>3646</v>
      </c>
      <c r="E189" s="131" t="s">
        <v>227</v>
      </c>
      <c r="F189" s="131" t="s">
        <v>1133</v>
      </c>
      <c r="G189" s="139" t="s">
        <v>2907</v>
      </c>
      <c r="H189" s="131" t="s">
        <v>2908</v>
      </c>
      <c r="I189" s="134"/>
      <c r="J189" s="134"/>
    </row>
    <row r="190" spans="1:10">
      <c r="A190" s="131" t="s">
        <v>42</v>
      </c>
      <c r="B190" s="131" t="s">
        <v>43</v>
      </c>
      <c r="C190" s="131" t="s">
        <v>3645</v>
      </c>
      <c r="D190" s="131" t="s">
        <v>3646</v>
      </c>
      <c r="E190" s="131" t="s">
        <v>669</v>
      </c>
      <c r="F190" s="131" t="s">
        <v>670</v>
      </c>
      <c r="G190" s="139" t="s">
        <v>2907</v>
      </c>
      <c r="H190" s="131" t="s">
        <v>2908</v>
      </c>
      <c r="I190" s="134"/>
      <c r="J190" s="134"/>
    </row>
    <row r="191" spans="1:10">
      <c r="A191" s="131" t="s">
        <v>42</v>
      </c>
      <c r="B191" s="131" t="s">
        <v>43</v>
      </c>
      <c r="C191" s="131" t="s">
        <v>3645</v>
      </c>
      <c r="D191" s="131" t="s">
        <v>3646</v>
      </c>
      <c r="E191" s="131" t="s">
        <v>1454</v>
      </c>
      <c r="F191" s="131" t="s">
        <v>1448</v>
      </c>
      <c r="G191" s="139" t="s">
        <v>2907</v>
      </c>
      <c r="H191" s="131" t="s">
        <v>2908</v>
      </c>
      <c r="I191" s="134"/>
      <c r="J191" s="134"/>
    </row>
    <row r="192" spans="1:10">
      <c r="A192" s="131" t="s">
        <v>42</v>
      </c>
      <c r="B192" s="131" t="s">
        <v>43</v>
      </c>
      <c r="C192" s="131" t="s">
        <v>3645</v>
      </c>
      <c r="D192" s="131" t="s">
        <v>3646</v>
      </c>
      <c r="E192" s="131" t="s">
        <v>1455</v>
      </c>
      <c r="F192" s="131" t="s">
        <v>2094</v>
      </c>
      <c r="G192" s="139" t="s">
        <v>2907</v>
      </c>
      <c r="H192" s="131" t="s">
        <v>2908</v>
      </c>
      <c r="I192" s="134"/>
      <c r="J192" s="134"/>
    </row>
    <row r="193" spans="1:10">
      <c r="A193" s="131" t="s">
        <v>42</v>
      </c>
      <c r="B193" s="131" t="s">
        <v>43</v>
      </c>
      <c r="C193" s="131" t="s">
        <v>3645</v>
      </c>
      <c r="D193" s="131" t="s">
        <v>3646</v>
      </c>
      <c r="E193" s="131" t="s">
        <v>2105</v>
      </c>
      <c r="F193" s="131" t="s">
        <v>3046</v>
      </c>
      <c r="G193" s="139" t="s">
        <v>2907</v>
      </c>
      <c r="H193" s="131" t="s">
        <v>2908</v>
      </c>
      <c r="I193" s="134"/>
      <c r="J193" s="134"/>
    </row>
    <row r="194" spans="1:10">
      <c r="A194" s="131" t="s">
        <v>42</v>
      </c>
      <c r="B194" s="131" t="s">
        <v>43</v>
      </c>
      <c r="C194" s="131" t="s">
        <v>3645</v>
      </c>
      <c r="D194" s="131" t="s">
        <v>3646</v>
      </c>
      <c r="E194" s="131" t="s">
        <v>4495</v>
      </c>
      <c r="F194" s="131" t="s">
        <v>4481</v>
      </c>
      <c r="G194" s="139" t="s">
        <v>2907</v>
      </c>
      <c r="H194" s="131" t="s">
        <v>2908</v>
      </c>
      <c r="I194" s="134"/>
      <c r="J194" s="134"/>
    </row>
    <row r="195" spans="1:10">
      <c r="A195" s="131" t="s">
        <v>42</v>
      </c>
      <c r="B195" s="131" t="s">
        <v>43</v>
      </c>
      <c r="C195" s="131" t="s">
        <v>3645</v>
      </c>
      <c r="D195" s="131" t="s">
        <v>3646</v>
      </c>
      <c r="E195" s="131" t="s">
        <v>3047</v>
      </c>
      <c r="F195" s="131" t="s">
        <v>2102</v>
      </c>
      <c r="G195" s="139" t="s">
        <v>2907</v>
      </c>
      <c r="H195" s="131" t="s">
        <v>2908</v>
      </c>
      <c r="I195" s="134"/>
      <c r="J195" s="134"/>
    </row>
    <row r="196" spans="1:10">
      <c r="A196" s="131" t="s">
        <v>42</v>
      </c>
      <c r="B196" s="131" t="s">
        <v>43</v>
      </c>
      <c r="C196" s="131" t="s">
        <v>3645</v>
      </c>
      <c r="D196" s="131" t="s">
        <v>3646</v>
      </c>
      <c r="E196" s="131" t="s">
        <v>4496</v>
      </c>
      <c r="F196" s="131" t="s">
        <v>4492</v>
      </c>
      <c r="G196" s="139" t="s">
        <v>2907</v>
      </c>
      <c r="H196" s="131" t="s">
        <v>2908</v>
      </c>
      <c r="I196" s="134"/>
      <c r="J196" s="134"/>
    </row>
    <row r="197" spans="1:10">
      <c r="A197" s="131" t="s">
        <v>42</v>
      </c>
      <c r="B197" s="131" t="s">
        <v>43</v>
      </c>
      <c r="C197" s="131" t="s">
        <v>3645</v>
      </c>
      <c r="D197" s="131" t="s">
        <v>3646</v>
      </c>
      <c r="E197" s="131" t="s">
        <v>4497</v>
      </c>
      <c r="F197" s="131" t="s">
        <v>2091</v>
      </c>
      <c r="G197" s="139" t="s">
        <v>2907</v>
      </c>
      <c r="H197" s="131" t="s">
        <v>2908</v>
      </c>
      <c r="I197" s="134"/>
      <c r="J197" s="134"/>
    </row>
    <row r="198" spans="1:10">
      <c r="A198" s="131" t="s">
        <v>42</v>
      </c>
      <c r="B198" s="131" t="s">
        <v>43</v>
      </c>
      <c r="C198" s="131" t="s">
        <v>3645</v>
      </c>
      <c r="D198" s="131" t="s">
        <v>3646</v>
      </c>
      <c r="E198" s="131" t="s">
        <v>4498</v>
      </c>
      <c r="F198" s="131" t="s">
        <v>4499</v>
      </c>
      <c r="G198" s="139" t="s">
        <v>2907</v>
      </c>
      <c r="H198" s="131" t="s">
        <v>2908</v>
      </c>
      <c r="I198" s="134"/>
      <c r="J198" s="134"/>
    </row>
    <row r="199" spans="1:10">
      <c r="A199" s="131" t="s">
        <v>42</v>
      </c>
      <c r="B199" s="131" t="s">
        <v>43</v>
      </c>
      <c r="C199" s="131" t="s">
        <v>3647</v>
      </c>
      <c r="D199" s="131" t="s">
        <v>3648</v>
      </c>
      <c r="E199" s="131" t="s">
        <v>666</v>
      </c>
      <c r="F199" s="131" t="s">
        <v>667</v>
      </c>
      <c r="G199" s="139" t="s">
        <v>2907</v>
      </c>
      <c r="H199" s="131" t="s">
        <v>2908</v>
      </c>
      <c r="I199" s="134"/>
      <c r="J199" s="134"/>
    </row>
    <row r="200" spans="1:10">
      <c r="A200" s="131" t="s">
        <v>523</v>
      </c>
      <c r="B200" s="131" t="s">
        <v>738</v>
      </c>
      <c r="C200" s="131" t="s">
        <v>3647</v>
      </c>
      <c r="D200" s="131" t="s">
        <v>3648</v>
      </c>
      <c r="E200" s="131" t="s">
        <v>671</v>
      </c>
      <c r="F200" s="131" t="s">
        <v>672</v>
      </c>
      <c r="G200" s="139" t="s">
        <v>2901</v>
      </c>
      <c r="H200" s="131" t="s">
        <v>2902</v>
      </c>
      <c r="I200" s="134"/>
      <c r="J200" s="134"/>
    </row>
    <row r="201" spans="1:10">
      <c r="A201" s="131" t="s">
        <v>523</v>
      </c>
      <c r="B201" s="131" t="s">
        <v>738</v>
      </c>
      <c r="C201" s="131" t="s">
        <v>3647</v>
      </c>
      <c r="D201" s="131" t="s">
        <v>3648</v>
      </c>
      <c r="E201" s="131" t="s">
        <v>673</v>
      </c>
      <c r="F201" s="131" t="s">
        <v>674</v>
      </c>
      <c r="G201" s="139" t="s">
        <v>2901</v>
      </c>
      <c r="H201" s="131" t="s">
        <v>2902</v>
      </c>
      <c r="I201" s="134"/>
      <c r="J201" s="134"/>
    </row>
    <row r="202" spans="1:10">
      <c r="A202" s="131" t="s">
        <v>523</v>
      </c>
      <c r="B202" s="131" t="s">
        <v>738</v>
      </c>
      <c r="C202" s="131" t="s">
        <v>3647</v>
      </c>
      <c r="D202" s="131" t="s">
        <v>3648</v>
      </c>
      <c r="E202" s="131" t="s">
        <v>739</v>
      </c>
      <c r="F202" s="131" t="s">
        <v>740</v>
      </c>
      <c r="G202" s="139" t="s">
        <v>2901</v>
      </c>
      <c r="H202" s="131" t="s">
        <v>2902</v>
      </c>
      <c r="I202" s="134"/>
      <c r="J202" s="134"/>
    </row>
    <row r="203" spans="1:10">
      <c r="A203" s="131" t="s">
        <v>523</v>
      </c>
      <c r="B203" s="131" t="s">
        <v>738</v>
      </c>
      <c r="C203" s="131" t="s">
        <v>3647</v>
      </c>
      <c r="D203" s="131" t="s">
        <v>3648</v>
      </c>
      <c r="E203" s="131" t="s">
        <v>675</v>
      </c>
      <c r="F203" s="131" t="s">
        <v>676</v>
      </c>
      <c r="G203" s="139" t="s">
        <v>2901</v>
      </c>
      <c r="H203" s="131" t="s">
        <v>2902</v>
      </c>
      <c r="I203" s="134"/>
      <c r="J203" s="134"/>
    </row>
    <row r="204" spans="1:10">
      <c r="A204" s="131" t="s">
        <v>523</v>
      </c>
      <c r="B204" s="131" t="s">
        <v>738</v>
      </c>
      <c r="C204" s="131" t="s">
        <v>3647</v>
      </c>
      <c r="D204" s="131" t="s">
        <v>3648</v>
      </c>
      <c r="E204" s="131" t="s">
        <v>741</v>
      </c>
      <c r="F204" s="131" t="s">
        <v>735</v>
      </c>
      <c r="G204" s="139" t="s">
        <v>2901</v>
      </c>
      <c r="H204" s="131" t="s">
        <v>2902</v>
      </c>
      <c r="I204" s="134"/>
      <c r="J204" s="134"/>
    </row>
    <row r="205" spans="1:10">
      <c r="A205" s="131" t="s">
        <v>523</v>
      </c>
      <c r="B205" s="131" t="s">
        <v>738</v>
      </c>
      <c r="C205" s="131" t="s">
        <v>3647</v>
      </c>
      <c r="D205" s="131" t="s">
        <v>3648</v>
      </c>
      <c r="E205" s="131" t="s">
        <v>677</v>
      </c>
      <c r="F205" s="131" t="s">
        <v>1213</v>
      </c>
      <c r="G205" s="139" t="s">
        <v>2901</v>
      </c>
      <c r="H205" s="131" t="s">
        <v>2902</v>
      </c>
      <c r="I205" s="134"/>
      <c r="J205" s="134"/>
    </row>
    <row r="206" spans="1:10">
      <c r="A206" s="131" t="s">
        <v>523</v>
      </c>
      <c r="B206" s="131" t="s">
        <v>738</v>
      </c>
      <c r="C206" s="131" t="s">
        <v>3647</v>
      </c>
      <c r="D206" s="131" t="s">
        <v>3648</v>
      </c>
      <c r="E206" s="131" t="s">
        <v>678</v>
      </c>
      <c r="F206" s="131" t="s">
        <v>985</v>
      </c>
      <c r="G206" s="139" t="s">
        <v>2901</v>
      </c>
      <c r="H206" s="131" t="s">
        <v>2902</v>
      </c>
      <c r="I206" s="134"/>
      <c r="J206" s="134"/>
    </row>
    <row r="207" spans="1:10">
      <c r="A207" s="131" t="s">
        <v>523</v>
      </c>
      <c r="B207" s="131" t="s">
        <v>738</v>
      </c>
      <c r="C207" s="131" t="s">
        <v>3647</v>
      </c>
      <c r="D207" s="131" t="s">
        <v>3648</v>
      </c>
      <c r="E207" s="131" t="s">
        <v>679</v>
      </c>
      <c r="F207" s="131" t="s">
        <v>680</v>
      </c>
      <c r="G207" s="139" t="s">
        <v>2901</v>
      </c>
      <c r="H207" s="131" t="s">
        <v>2902</v>
      </c>
      <c r="I207" s="134"/>
      <c r="J207" s="134"/>
    </row>
    <row r="208" spans="1:10">
      <c r="A208" s="131" t="s">
        <v>523</v>
      </c>
      <c r="B208" s="131" t="s">
        <v>738</v>
      </c>
      <c r="C208" s="131" t="s">
        <v>3647</v>
      </c>
      <c r="D208" s="131" t="s">
        <v>3648</v>
      </c>
      <c r="E208" s="131" t="s">
        <v>4500</v>
      </c>
      <c r="F208" s="131" t="s">
        <v>4501</v>
      </c>
      <c r="G208" s="139" t="s">
        <v>2901</v>
      </c>
      <c r="H208" s="131" t="s">
        <v>2902</v>
      </c>
      <c r="I208" s="134"/>
      <c r="J208" s="134"/>
    </row>
    <row r="209" spans="1:10">
      <c r="A209" s="131" t="s">
        <v>523</v>
      </c>
      <c r="B209" s="131" t="s">
        <v>738</v>
      </c>
      <c r="C209" s="131" t="s">
        <v>3647</v>
      </c>
      <c r="D209" s="131" t="s">
        <v>3648</v>
      </c>
      <c r="E209" s="131" t="s">
        <v>4502</v>
      </c>
      <c r="F209" s="131" t="s">
        <v>4503</v>
      </c>
      <c r="G209" s="139" t="s">
        <v>2901</v>
      </c>
      <c r="H209" s="131" t="s">
        <v>2902</v>
      </c>
      <c r="I209" s="134"/>
      <c r="J209" s="134"/>
    </row>
    <row r="210" spans="1:10">
      <c r="A210" s="131" t="s">
        <v>523</v>
      </c>
      <c r="B210" s="131" t="s">
        <v>738</v>
      </c>
      <c r="C210" s="131" t="s">
        <v>3647</v>
      </c>
      <c r="D210" s="131" t="s">
        <v>3648</v>
      </c>
      <c r="E210" s="131" t="s">
        <v>4504</v>
      </c>
      <c r="F210" s="131" t="s">
        <v>4505</v>
      </c>
      <c r="G210" s="139" t="s">
        <v>2901</v>
      </c>
      <c r="H210" s="131" t="s">
        <v>2902</v>
      </c>
      <c r="I210" s="134"/>
      <c r="J210" s="134"/>
    </row>
    <row r="211" spans="1:10">
      <c r="A211" s="131" t="s">
        <v>523</v>
      </c>
      <c r="B211" s="131" t="s">
        <v>738</v>
      </c>
      <c r="C211" s="131" t="s">
        <v>3647</v>
      </c>
      <c r="D211" s="131" t="s">
        <v>3648</v>
      </c>
      <c r="E211" s="131" t="s">
        <v>4506</v>
      </c>
      <c r="F211" s="131" t="s">
        <v>4507</v>
      </c>
      <c r="G211" s="139" t="s">
        <v>2901</v>
      </c>
      <c r="H211" s="131" t="s">
        <v>2902</v>
      </c>
      <c r="I211" s="134"/>
      <c r="J211" s="134"/>
    </row>
    <row r="212" spans="1:10">
      <c r="A212" s="131" t="s">
        <v>523</v>
      </c>
      <c r="B212" s="131" t="s">
        <v>738</v>
      </c>
      <c r="C212" s="131" t="s">
        <v>3647</v>
      </c>
      <c r="D212" s="131" t="s">
        <v>3648</v>
      </c>
      <c r="E212" s="131" t="s">
        <v>681</v>
      </c>
      <c r="F212" s="131" t="s">
        <v>668</v>
      </c>
      <c r="G212" s="139" t="s">
        <v>2901</v>
      </c>
      <c r="H212" s="131" t="s">
        <v>2902</v>
      </c>
      <c r="I212" s="134"/>
      <c r="J212" s="134"/>
    </row>
    <row r="213" spans="1:10">
      <c r="A213" s="131" t="s">
        <v>523</v>
      </c>
      <c r="B213" s="131" t="s">
        <v>738</v>
      </c>
      <c r="C213" s="131" t="s">
        <v>3647</v>
      </c>
      <c r="D213" s="131" t="s">
        <v>3648</v>
      </c>
      <c r="E213" s="131" t="s">
        <v>1447</v>
      </c>
      <c r="F213" s="131" t="s">
        <v>1448</v>
      </c>
      <c r="G213" s="139" t="s">
        <v>2901</v>
      </c>
      <c r="H213" s="131" t="s">
        <v>2902</v>
      </c>
      <c r="I213" s="134"/>
      <c r="J213" s="134"/>
    </row>
    <row r="214" spans="1:10">
      <c r="A214" s="131" t="s">
        <v>523</v>
      </c>
      <c r="B214" s="131" t="s">
        <v>738</v>
      </c>
      <c r="C214" s="131" t="s">
        <v>3647</v>
      </c>
      <c r="D214" s="131" t="s">
        <v>3648</v>
      </c>
      <c r="E214" s="131" t="s">
        <v>1449</v>
      </c>
      <c r="F214" s="131" t="s">
        <v>2094</v>
      </c>
      <c r="G214" s="139" t="s">
        <v>2901</v>
      </c>
      <c r="H214" s="131" t="s">
        <v>2902</v>
      </c>
      <c r="I214" s="134"/>
      <c r="J214" s="134"/>
    </row>
    <row r="215" spans="1:10">
      <c r="A215" s="131" t="s">
        <v>523</v>
      </c>
      <c r="B215" s="131" t="s">
        <v>738</v>
      </c>
      <c r="C215" s="131" t="s">
        <v>3647</v>
      </c>
      <c r="D215" s="131" t="s">
        <v>3648</v>
      </c>
      <c r="E215" s="131" t="s">
        <v>2106</v>
      </c>
      <c r="F215" s="131" t="s">
        <v>2107</v>
      </c>
      <c r="G215" s="139" t="s">
        <v>2901</v>
      </c>
      <c r="H215" s="131" t="s">
        <v>2902</v>
      </c>
      <c r="I215" s="134"/>
      <c r="J215" s="134"/>
    </row>
    <row r="216" spans="1:10">
      <c r="A216" s="131" t="s">
        <v>523</v>
      </c>
      <c r="B216" s="131" t="s">
        <v>738</v>
      </c>
      <c r="C216" s="131" t="s">
        <v>3647</v>
      </c>
      <c r="D216" s="131" t="s">
        <v>3648</v>
      </c>
      <c r="E216" s="131" t="s">
        <v>3048</v>
      </c>
      <c r="F216" s="131" t="s">
        <v>2102</v>
      </c>
      <c r="G216" s="139" t="s">
        <v>2901</v>
      </c>
      <c r="H216" s="131" t="s">
        <v>2902</v>
      </c>
      <c r="I216" s="134"/>
      <c r="J216" s="134"/>
    </row>
    <row r="217" spans="1:10">
      <c r="A217" s="131" t="s">
        <v>523</v>
      </c>
      <c r="B217" s="131" t="s">
        <v>738</v>
      </c>
      <c r="C217" s="131" t="s">
        <v>3647</v>
      </c>
      <c r="D217" s="131" t="s">
        <v>3648</v>
      </c>
      <c r="E217" s="131" t="s">
        <v>4508</v>
      </c>
      <c r="F217" s="131" t="s">
        <v>4509</v>
      </c>
      <c r="G217" s="139" t="s">
        <v>2901</v>
      </c>
      <c r="H217" s="131" t="s">
        <v>2902</v>
      </c>
      <c r="I217" s="134"/>
      <c r="J217" s="134"/>
    </row>
    <row r="218" spans="1:10">
      <c r="A218" s="131" t="s">
        <v>762</v>
      </c>
      <c r="B218" s="131" t="s">
        <v>763</v>
      </c>
      <c r="C218" s="131" t="s">
        <v>3647</v>
      </c>
      <c r="D218" s="131" t="s">
        <v>3648</v>
      </c>
      <c r="E218" s="131" t="s">
        <v>764</v>
      </c>
      <c r="F218" s="131" t="s">
        <v>765</v>
      </c>
      <c r="G218" s="139" t="s">
        <v>2901</v>
      </c>
      <c r="H218" s="131" t="s">
        <v>2902</v>
      </c>
      <c r="I218" s="134"/>
      <c r="J218" s="134"/>
    </row>
    <row r="219" spans="1:10">
      <c r="A219" s="131" t="s">
        <v>762</v>
      </c>
      <c r="B219" s="131" t="s">
        <v>763</v>
      </c>
      <c r="C219" s="131" t="s">
        <v>3647</v>
      </c>
      <c r="D219" s="131" t="s">
        <v>3648</v>
      </c>
      <c r="E219" s="131" t="s">
        <v>766</v>
      </c>
      <c r="F219" s="131" t="s">
        <v>2108</v>
      </c>
      <c r="G219" s="139" t="s">
        <v>2901</v>
      </c>
      <c r="H219" s="131" t="s">
        <v>2902</v>
      </c>
      <c r="I219" s="134"/>
      <c r="J219" s="134"/>
    </row>
    <row r="220" spans="1:10">
      <c r="A220" s="131" t="s">
        <v>767</v>
      </c>
      <c r="B220" s="131" t="s">
        <v>768</v>
      </c>
      <c r="C220" s="131" t="s">
        <v>3647</v>
      </c>
      <c r="D220" s="131" t="s">
        <v>3648</v>
      </c>
      <c r="E220" s="131" t="s">
        <v>769</v>
      </c>
      <c r="F220" s="131" t="s">
        <v>770</v>
      </c>
      <c r="G220" s="139" t="s">
        <v>2909</v>
      </c>
      <c r="H220" s="131" t="s">
        <v>2910</v>
      </c>
      <c r="I220" s="134"/>
      <c r="J220" s="134"/>
    </row>
    <row r="221" spans="1:10">
      <c r="A221" s="131" t="s">
        <v>767</v>
      </c>
      <c r="B221" s="131" t="s">
        <v>768</v>
      </c>
      <c r="C221" s="131" t="s">
        <v>3647</v>
      </c>
      <c r="D221" s="131" t="s">
        <v>3648</v>
      </c>
      <c r="E221" s="131" t="s">
        <v>771</v>
      </c>
      <c r="F221" s="131" t="s">
        <v>772</v>
      </c>
      <c r="G221" s="139" t="s">
        <v>2909</v>
      </c>
      <c r="H221" s="131" t="s">
        <v>2910</v>
      </c>
      <c r="I221" s="134"/>
      <c r="J221" s="134"/>
    </row>
    <row r="222" spans="1:10">
      <c r="A222" s="131" t="s">
        <v>767</v>
      </c>
      <c r="B222" s="131" t="s">
        <v>768</v>
      </c>
      <c r="C222" s="131" t="s">
        <v>3647</v>
      </c>
      <c r="D222" s="131" t="s">
        <v>3648</v>
      </c>
      <c r="E222" s="131" t="s">
        <v>773</v>
      </c>
      <c r="F222" s="131" t="s">
        <v>986</v>
      </c>
      <c r="G222" s="139" t="s">
        <v>2909</v>
      </c>
      <c r="H222" s="131" t="s">
        <v>2910</v>
      </c>
      <c r="I222" s="134"/>
      <c r="J222" s="134"/>
    </row>
    <row r="223" spans="1:10">
      <c r="A223" s="131" t="s">
        <v>767</v>
      </c>
      <c r="B223" s="131" t="s">
        <v>768</v>
      </c>
      <c r="C223" s="131" t="s">
        <v>3647</v>
      </c>
      <c r="D223" s="131" t="s">
        <v>3648</v>
      </c>
      <c r="E223" s="131" t="s">
        <v>3049</v>
      </c>
      <c r="F223" s="131" t="s">
        <v>735</v>
      </c>
      <c r="G223" s="139" t="s">
        <v>2909</v>
      </c>
      <c r="H223" s="131" t="s">
        <v>2910</v>
      </c>
      <c r="I223" s="134"/>
      <c r="J223" s="134"/>
    </row>
    <row r="224" spans="1:10">
      <c r="A224" s="131" t="s">
        <v>767</v>
      </c>
      <c r="B224" s="131" t="s">
        <v>768</v>
      </c>
      <c r="C224" s="131" t="s">
        <v>3647</v>
      </c>
      <c r="D224" s="131" t="s">
        <v>3648</v>
      </c>
      <c r="E224" s="131" t="s">
        <v>774</v>
      </c>
      <c r="F224" s="131" t="s">
        <v>775</v>
      </c>
      <c r="G224" s="139" t="s">
        <v>2909</v>
      </c>
      <c r="H224" s="131" t="s">
        <v>2910</v>
      </c>
      <c r="I224" s="134"/>
      <c r="J224" s="134"/>
    </row>
    <row r="225" spans="1:10">
      <c r="A225" s="131" t="s">
        <v>767</v>
      </c>
      <c r="B225" s="131" t="s">
        <v>768</v>
      </c>
      <c r="C225" s="131" t="s">
        <v>3647</v>
      </c>
      <c r="D225" s="131" t="s">
        <v>3648</v>
      </c>
      <c r="E225" s="131" t="s">
        <v>3050</v>
      </c>
      <c r="F225" s="131" t="s">
        <v>3051</v>
      </c>
      <c r="G225" s="139" t="s">
        <v>2909</v>
      </c>
      <c r="H225" s="131" t="s">
        <v>2910</v>
      </c>
      <c r="I225" s="134"/>
      <c r="J225" s="134"/>
    </row>
    <row r="226" spans="1:10">
      <c r="A226" s="131" t="s">
        <v>776</v>
      </c>
      <c r="B226" s="131" t="s">
        <v>777</v>
      </c>
      <c r="C226" s="131" t="s">
        <v>3649</v>
      </c>
      <c r="D226" s="131" t="s">
        <v>3650</v>
      </c>
      <c r="E226" s="131" t="s">
        <v>778</v>
      </c>
      <c r="F226" s="131" t="s">
        <v>779</v>
      </c>
      <c r="G226" s="139" t="s">
        <v>2921</v>
      </c>
      <c r="H226" s="131" t="s">
        <v>2922</v>
      </c>
      <c r="I226" s="134"/>
      <c r="J226" s="134"/>
    </row>
    <row r="227" spans="1:10">
      <c r="A227" s="131" t="s">
        <v>776</v>
      </c>
      <c r="B227" s="131" t="s">
        <v>777</v>
      </c>
      <c r="C227" s="131" t="s">
        <v>3649</v>
      </c>
      <c r="D227" s="131" t="s">
        <v>3650</v>
      </c>
      <c r="E227" s="131" t="s">
        <v>780</v>
      </c>
      <c r="F227" s="131" t="s">
        <v>781</v>
      </c>
      <c r="G227" s="139" t="s">
        <v>2921</v>
      </c>
      <c r="H227" s="131" t="s">
        <v>2922</v>
      </c>
      <c r="I227" s="134"/>
      <c r="J227" s="134"/>
    </row>
    <row r="228" spans="1:10">
      <c r="A228" s="131" t="s">
        <v>776</v>
      </c>
      <c r="B228" s="131" t="s">
        <v>777</v>
      </c>
      <c r="C228" s="131" t="s">
        <v>3649</v>
      </c>
      <c r="D228" s="131" t="s">
        <v>3650</v>
      </c>
      <c r="E228" s="131" t="s">
        <v>782</v>
      </c>
      <c r="F228" s="131" t="s">
        <v>783</v>
      </c>
      <c r="G228" s="139" t="s">
        <v>2923</v>
      </c>
      <c r="H228" s="131" t="s">
        <v>2924</v>
      </c>
      <c r="I228" s="134"/>
      <c r="J228" s="134"/>
    </row>
    <row r="229" spans="1:10">
      <c r="A229" s="131" t="s">
        <v>776</v>
      </c>
      <c r="B229" s="131" t="s">
        <v>777</v>
      </c>
      <c r="C229" s="131" t="s">
        <v>3649</v>
      </c>
      <c r="D229" s="131" t="s">
        <v>3650</v>
      </c>
      <c r="E229" s="131" t="s">
        <v>784</v>
      </c>
      <c r="F229" s="131" t="s">
        <v>785</v>
      </c>
      <c r="G229" s="139" t="s">
        <v>2921</v>
      </c>
      <c r="H229" s="131" t="s">
        <v>2922</v>
      </c>
      <c r="I229" s="134"/>
      <c r="J229" s="134"/>
    </row>
    <row r="230" spans="1:10">
      <c r="A230" s="131" t="s">
        <v>776</v>
      </c>
      <c r="B230" s="131" t="s">
        <v>777</v>
      </c>
      <c r="C230" s="131" t="s">
        <v>3649</v>
      </c>
      <c r="D230" s="131" t="s">
        <v>3650</v>
      </c>
      <c r="E230" s="131" t="s">
        <v>786</v>
      </c>
      <c r="F230" s="131" t="s">
        <v>787</v>
      </c>
      <c r="G230" s="139" t="s">
        <v>2921</v>
      </c>
      <c r="H230" s="131" t="s">
        <v>2922</v>
      </c>
      <c r="I230" s="134"/>
      <c r="J230" s="134"/>
    </row>
    <row r="231" spans="1:10">
      <c r="A231" s="131" t="s">
        <v>776</v>
      </c>
      <c r="B231" s="131" t="s">
        <v>777</v>
      </c>
      <c r="C231" s="131" t="s">
        <v>3649</v>
      </c>
      <c r="D231" s="131" t="s">
        <v>3650</v>
      </c>
      <c r="E231" s="131" t="s">
        <v>788</v>
      </c>
      <c r="F231" s="131" t="s">
        <v>789</v>
      </c>
      <c r="G231" s="139" t="s">
        <v>2921</v>
      </c>
      <c r="H231" s="131" t="s">
        <v>2922</v>
      </c>
      <c r="I231" s="134"/>
      <c r="J231" s="134"/>
    </row>
    <row r="232" spans="1:10">
      <c r="A232" s="131" t="s">
        <v>776</v>
      </c>
      <c r="B232" s="131" t="s">
        <v>777</v>
      </c>
      <c r="C232" s="131" t="s">
        <v>3649</v>
      </c>
      <c r="D232" s="131" t="s">
        <v>3650</v>
      </c>
      <c r="E232" s="131" t="s">
        <v>790</v>
      </c>
      <c r="F232" s="131" t="s">
        <v>791</v>
      </c>
      <c r="G232" s="139" t="s">
        <v>2921</v>
      </c>
      <c r="H232" s="131" t="s">
        <v>2922</v>
      </c>
      <c r="I232" s="134"/>
      <c r="J232" s="134"/>
    </row>
    <row r="233" spans="1:10">
      <c r="A233" s="131" t="s">
        <v>776</v>
      </c>
      <c r="B233" s="131" t="s">
        <v>777</v>
      </c>
      <c r="C233" s="131" t="s">
        <v>3649</v>
      </c>
      <c r="D233" s="131" t="s">
        <v>3650</v>
      </c>
      <c r="E233" s="131" t="s">
        <v>1135</v>
      </c>
      <c r="F233" s="131" t="s">
        <v>1136</v>
      </c>
      <c r="G233" s="139" t="s">
        <v>2921</v>
      </c>
      <c r="H233" s="131" t="s">
        <v>2922</v>
      </c>
      <c r="I233" s="134"/>
      <c r="J233" s="134"/>
    </row>
    <row r="234" spans="1:10">
      <c r="A234" s="131" t="s">
        <v>776</v>
      </c>
      <c r="B234" s="131" t="s">
        <v>777</v>
      </c>
      <c r="C234" s="131" t="s">
        <v>3649</v>
      </c>
      <c r="D234" s="131" t="s">
        <v>3650</v>
      </c>
      <c r="E234" s="131" t="s">
        <v>2109</v>
      </c>
      <c r="F234" s="131" t="s">
        <v>2110</v>
      </c>
      <c r="G234" s="139" t="s">
        <v>2921</v>
      </c>
      <c r="H234" s="131" t="s">
        <v>2922</v>
      </c>
      <c r="I234" s="134"/>
      <c r="J234" s="134"/>
    </row>
    <row r="235" spans="1:10">
      <c r="A235" s="131" t="s">
        <v>776</v>
      </c>
      <c r="B235" s="131" t="s">
        <v>777</v>
      </c>
      <c r="C235" s="131" t="s">
        <v>3649</v>
      </c>
      <c r="D235" s="131" t="s">
        <v>3650</v>
      </c>
      <c r="E235" s="131" t="s">
        <v>792</v>
      </c>
      <c r="F235" s="131" t="s">
        <v>793</v>
      </c>
      <c r="G235" s="139" t="s">
        <v>2921</v>
      </c>
      <c r="H235" s="131" t="s">
        <v>2922</v>
      </c>
      <c r="I235" s="134"/>
      <c r="J235" s="134"/>
    </row>
    <row r="236" spans="1:10">
      <c r="A236" s="131" t="s">
        <v>776</v>
      </c>
      <c r="B236" s="131" t="s">
        <v>777</v>
      </c>
      <c r="C236" s="131" t="s">
        <v>3649</v>
      </c>
      <c r="D236" s="131" t="s">
        <v>3650</v>
      </c>
      <c r="E236" s="131" t="s">
        <v>794</v>
      </c>
      <c r="F236" s="131" t="s">
        <v>795</v>
      </c>
      <c r="G236" s="139" t="s">
        <v>2921</v>
      </c>
      <c r="H236" s="131" t="s">
        <v>2922</v>
      </c>
      <c r="I236" s="134"/>
      <c r="J236" s="134"/>
    </row>
    <row r="237" spans="1:10">
      <c r="A237" s="131" t="s">
        <v>776</v>
      </c>
      <c r="B237" s="131" t="s">
        <v>777</v>
      </c>
      <c r="C237" s="131" t="s">
        <v>3649</v>
      </c>
      <c r="D237" s="131" t="s">
        <v>3650</v>
      </c>
      <c r="E237" s="131" t="s">
        <v>796</v>
      </c>
      <c r="F237" s="131" t="s">
        <v>797</v>
      </c>
      <c r="G237" s="139" t="s">
        <v>2903</v>
      </c>
      <c r="H237" s="131" t="s">
        <v>2904</v>
      </c>
      <c r="I237" s="134"/>
      <c r="J237" s="134"/>
    </row>
    <row r="238" spans="1:10">
      <c r="A238" s="131" t="s">
        <v>776</v>
      </c>
      <c r="B238" s="131" t="s">
        <v>777</v>
      </c>
      <c r="C238" s="131" t="s">
        <v>3649</v>
      </c>
      <c r="D238" s="131" t="s">
        <v>3650</v>
      </c>
      <c r="E238" s="131" t="s">
        <v>798</v>
      </c>
      <c r="F238" s="131" t="s">
        <v>799</v>
      </c>
      <c r="G238" s="139" t="s">
        <v>2903</v>
      </c>
      <c r="H238" s="131" t="s">
        <v>2904</v>
      </c>
      <c r="I238" s="134"/>
      <c r="J238" s="134"/>
    </row>
    <row r="239" spans="1:10">
      <c r="A239" s="131" t="s">
        <v>776</v>
      </c>
      <c r="B239" s="131" t="s">
        <v>777</v>
      </c>
      <c r="C239" s="131" t="s">
        <v>3649</v>
      </c>
      <c r="D239" s="131" t="s">
        <v>3650</v>
      </c>
      <c r="E239" s="131" t="s">
        <v>2111</v>
      </c>
      <c r="F239" s="131" t="s">
        <v>3052</v>
      </c>
      <c r="G239" s="139" t="s">
        <v>2921</v>
      </c>
      <c r="H239" s="131" t="s">
        <v>2922</v>
      </c>
      <c r="I239" s="134"/>
      <c r="J239" s="134"/>
    </row>
    <row r="240" spans="1:10">
      <c r="A240" s="131" t="s">
        <v>776</v>
      </c>
      <c r="B240" s="131" t="s">
        <v>777</v>
      </c>
      <c r="C240" s="131" t="s">
        <v>3649</v>
      </c>
      <c r="D240" s="131" t="s">
        <v>3650</v>
      </c>
      <c r="E240" s="131" t="s">
        <v>3053</v>
      </c>
      <c r="F240" s="131" t="s">
        <v>3054</v>
      </c>
      <c r="G240" s="139" t="s">
        <v>2921</v>
      </c>
      <c r="H240" s="131" t="s">
        <v>2922</v>
      </c>
      <c r="I240" s="134"/>
      <c r="J240" s="134"/>
    </row>
    <row r="241" spans="1:10">
      <c r="A241" s="131" t="s">
        <v>776</v>
      </c>
      <c r="B241" s="131" t="s">
        <v>777</v>
      </c>
      <c r="C241" s="131" t="s">
        <v>3649</v>
      </c>
      <c r="D241" s="131" t="s">
        <v>3650</v>
      </c>
      <c r="E241" s="131" t="s">
        <v>4510</v>
      </c>
      <c r="F241" s="131" t="s">
        <v>4481</v>
      </c>
      <c r="G241" s="139" t="s">
        <v>2921</v>
      </c>
      <c r="H241" s="131" t="s">
        <v>2922</v>
      </c>
      <c r="I241" s="134"/>
      <c r="J241" s="134"/>
    </row>
    <row r="242" spans="1:10">
      <c r="A242" s="131" t="s">
        <v>776</v>
      </c>
      <c r="B242" s="131" t="s">
        <v>777</v>
      </c>
      <c r="C242" s="131" t="s">
        <v>3649</v>
      </c>
      <c r="D242" s="131" t="s">
        <v>3650</v>
      </c>
      <c r="E242" s="131" t="s">
        <v>4510</v>
      </c>
      <c r="F242" s="131" t="s">
        <v>4481</v>
      </c>
      <c r="G242" s="139" t="s">
        <v>2903</v>
      </c>
      <c r="H242" s="131" t="s">
        <v>2904</v>
      </c>
      <c r="I242" s="134"/>
      <c r="J242" s="134"/>
    </row>
    <row r="243" spans="1:10">
      <c r="A243" s="131" t="s">
        <v>800</v>
      </c>
      <c r="B243" s="131" t="s">
        <v>801</v>
      </c>
      <c r="C243" s="131" t="s">
        <v>3647</v>
      </c>
      <c r="D243" s="131" t="s">
        <v>3648</v>
      </c>
      <c r="E243" s="131" t="s">
        <v>802</v>
      </c>
      <c r="F243" s="131" t="s">
        <v>803</v>
      </c>
      <c r="G243" s="139" t="s">
        <v>2901</v>
      </c>
      <c r="H243" s="131" t="s">
        <v>2902</v>
      </c>
      <c r="I243" s="134"/>
      <c r="J243" s="134"/>
    </row>
    <row r="244" spans="1:10">
      <c r="A244" s="131" t="s">
        <v>800</v>
      </c>
      <c r="B244" s="131" t="s">
        <v>801</v>
      </c>
      <c r="C244" s="131" t="s">
        <v>3647</v>
      </c>
      <c r="D244" s="131" t="s">
        <v>3648</v>
      </c>
      <c r="E244" s="131" t="s">
        <v>804</v>
      </c>
      <c r="F244" s="131" t="s">
        <v>988</v>
      </c>
      <c r="G244" s="139" t="s">
        <v>2901</v>
      </c>
      <c r="H244" s="131" t="s">
        <v>2902</v>
      </c>
      <c r="I244" s="134"/>
      <c r="J244" s="134"/>
    </row>
    <row r="245" spans="1:10">
      <c r="A245" s="131" t="s">
        <v>800</v>
      </c>
      <c r="B245" s="131" t="s">
        <v>801</v>
      </c>
      <c r="C245" s="131" t="s">
        <v>3647</v>
      </c>
      <c r="D245" s="131" t="s">
        <v>3648</v>
      </c>
      <c r="E245" s="131" t="s">
        <v>3055</v>
      </c>
      <c r="F245" s="131" t="s">
        <v>735</v>
      </c>
      <c r="G245" s="139" t="s">
        <v>2901</v>
      </c>
      <c r="H245" s="131" t="s">
        <v>2902</v>
      </c>
      <c r="I245" s="134"/>
      <c r="J245" s="134"/>
    </row>
    <row r="246" spans="1:10">
      <c r="A246" s="131" t="s">
        <v>805</v>
      </c>
      <c r="B246" s="131" t="s">
        <v>806</v>
      </c>
      <c r="C246" s="131" t="s">
        <v>3649</v>
      </c>
      <c r="D246" s="131" t="s">
        <v>3650</v>
      </c>
      <c r="E246" s="131" t="s">
        <v>807</v>
      </c>
      <c r="F246" s="131" t="s">
        <v>808</v>
      </c>
      <c r="G246" s="139" t="s">
        <v>2921</v>
      </c>
      <c r="H246" s="131" t="s">
        <v>2922</v>
      </c>
      <c r="I246" s="134"/>
      <c r="J246" s="134"/>
    </row>
    <row r="247" spans="1:10">
      <c r="A247" s="131" t="s">
        <v>805</v>
      </c>
      <c r="B247" s="131" t="s">
        <v>806</v>
      </c>
      <c r="C247" s="131" t="s">
        <v>3649</v>
      </c>
      <c r="D247" s="131" t="s">
        <v>3650</v>
      </c>
      <c r="E247" s="131" t="s">
        <v>809</v>
      </c>
      <c r="F247" s="131" t="s">
        <v>987</v>
      </c>
      <c r="G247" s="139" t="s">
        <v>2921</v>
      </c>
      <c r="H247" s="131" t="s">
        <v>2922</v>
      </c>
      <c r="I247" s="134"/>
      <c r="J247" s="134"/>
    </row>
    <row r="248" spans="1:10">
      <c r="A248" s="131" t="s">
        <v>805</v>
      </c>
      <c r="B248" s="131" t="s">
        <v>806</v>
      </c>
      <c r="C248" s="131" t="s">
        <v>3649</v>
      </c>
      <c r="D248" s="131" t="s">
        <v>3650</v>
      </c>
      <c r="E248" s="131" t="s">
        <v>3056</v>
      </c>
      <c r="F248" s="131" t="s">
        <v>735</v>
      </c>
      <c r="G248" s="139" t="s">
        <v>2921</v>
      </c>
      <c r="H248" s="131" t="s">
        <v>2922</v>
      </c>
      <c r="I248" s="134"/>
      <c r="J248" s="134"/>
    </row>
    <row r="249" spans="1:10">
      <c r="A249" s="131" t="s">
        <v>805</v>
      </c>
      <c r="B249" s="131" t="s">
        <v>806</v>
      </c>
      <c r="C249" s="131" t="s">
        <v>3649</v>
      </c>
      <c r="D249" s="131" t="s">
        <v>3650</v>
      </c>
      <c r="E249" s="131" t="s">
        <v>4511</v>
      </c>
      <c r="F249" s="131" t="s">
        <v>4512</v>
      </c>
      <c r="G249" s="139" t="s">
        <v>2921</v>
      </c>
      <c r="H249" s="131" t="s">
        <v>2922</v>
      </c>
      <c r="I249" s="134"/>
      <c r="J249" s="134"/>
    </row>
    <row r="250" spans="1:10">
      <c r="A250" s="131" t="s">
        <v>805</v>
      </c>
      <c r="B250" s="131" t="s">
        <v>806</v>
      </c>
      <c r="C250" s="131" t="s">
        <v>3649</v>
      </c>
      <c r="D250" s="131" t="s">
        <v>3650</v>
      </c>
      <c r="E250" s="131" t="s">
        <v>810</v>
      </c>
      <c r="F250" s="131" t="s">
        <v>811</v>
      </c>
      <c r="G250" s="139" t="s">
        <v>2921</v>
      </c>
      <c r="H250" s="131" t="s">
        <v>2922</v>
      </c>
      <c r="I250" s="134"/>
      <c r="J250" s="134"/>
    </row>
    <row r="251" spans="1:10">
      <c r="A251" s="131" t="s">
        <v>805</v>
      </c>
      <c r="B251" s="131" t="s">
        <v>806</v>
      </c>
      <c r="C251" s="131" t="s">
        <v>3649</v>
      </c>
      <c r="D251" s="131" t="s">
        <v>3650</v>
      </c>
      <c r="E251" s="131" t="s">
        <v>812</v>
      </c>
      <c r="F251" s="131" t="s">
        <v>813</v>
      </c>
      <c r="G251" s="139" t="s">
        <v>2921</v>
      </c>
      <c r="H251" s="131" t="s">
        <v>2922</v>
      </c>
      <c r="I251" s="134"/>
      <c r="J251" s="134"/>
    </row>
    <row r="252" spans="1:10">
      <c r="A252" s="131" t="s">
        <v>805</v>
      </c>
      <c r="B252" s="131" t="s">
        <v>806</v>
      </c>
      <c r="C252" s="131" t="s">
        <v>3649</v>
      </c>
      <c r="D252" s="131" t="s">
        <v>3650</v>
      </c>
      <c r="E252" s="131" t="s">
        <v>2112</v>
      </c>
      <c r="F252" s="131" t="s">
        <v>3057</v>
      </c>
      <c r="G252" s="139" t="s">
        <v>2921</v>
      </c>
      <c r="H252" s="131" t="s">
        <v>2922</v>
      </c>
      <c r="I252" s="134"/>
      <c r="J252" s="134"/>
    </row>
    <row r="253" spans="1:10">
      <c r="A253" s="131" t="s">
        <v>805</v>
      </c>
      <c r="B253" s="131" t="s">
        <v>806</v>
      </c>
      <c r="C253" s="131" t="s">
        <v>3649</v>
      </c>
      <c r="D253" s="131" t="s">
        <v>3650</v>
      </c>
      <c r="E253" s="131" t="s">
        <v>3058</v>
      </c>
      <c r="F253" s="131" t="s">
        <v>3054</v>
      </c>
      <c r="G253" s="139" t="s">
        <v>2921</v>
      </c>
      <c r="H253" s="131" t="s">
        <v>2922</v>
      </c>
      <c r="I253" s="134"/>
      <c r="J253" s="134"/>
    </row>
    <row r="254" spans="1:10">
      <c r="A254" s="131" t="s">
        <v>814</v>
      </c>
      <c r="B254" s="131" t="s">
        <v>815</v>
      </c>
      <c r="C254" s="131" t="s">
        <v>3639</v>
      </c>
      <c r="D254" s="131" t="s">
        <v>3640</v>
      </c>
      <c r="E254" s="131" t="s">
        <v>3059</v>
      </c>
      <c r="F254" s="131" t="s">
        <v>3060</v>
      </c>
      <c r="G254" s="139" t="s">
        <v>2903</v>
      </c>
      <c r="H254" s="131" t="s">
        <v>2904</v>
      </c>
      <c r="I254" s="134"/>
      <c r="J254" s="134"/>
    </row>
    <row r="255" spans="1:10">
      <c r="A255" s="131" t="s">
        <v>814</v>
      </c>
      <c r="B255" s="131" t="s">
        <v>815</v>
      </c>
      <c r="C255" s="131" t="s">
        <v>3639</v>
      </c>
      <c r="D255" s="131" t="s">
        <v>3640</v>
      </c>
      <c r="E255" s="131" t="s">
        <v>816</v>
      </c>
      <c r="F255" s="131" t="s">
        <v>3061</v>
      </c>
      <c r="G255" s="139" t="s">
        <v>2903</v>
      </c>
      <c r="H255" s="131" t="s">
        <v>2904</v>
      </c>
      <c r="I255" s="134"/>
      <c r="J255" s="134"/>
    </row>
    <row r="256" spans="1:10">
      <c r="A256" s="131" t="s">
        <v>814</v>
      </c>
      <c r="B256" s="131" t="s">
        <v>815</v>
      </c>
      <c r="C256" s="131" t="s">
        <v>3639</v>
      </c>
      <c r="D256" s="131" t="s">
        <v>3640</v>
      </c>
      <c r="E256" s="131" t="s">
        <v>3062</v>
      </c>
      <c r="F256" s="131" t="s">
        <v>3032</v>
      </c>
      <c r="G256" s="139" t="s">
        <v>2903</v>
      </c>
      <c r="H256" s="131" t="s">
        <v>2904</v>
      </c>
      <c r="I256" s="134"/>
      <c r="J256" s="134"/>
    </row>
    <row r="257" spans="1:10">
      <c r="A257" s="131" t="s">
        <v>814</v>
      </c>
      <c r="B257" s="131" t="s">
        <v>815</v>
      </c>
      <c r="C257" s="131" t="s">
        <v>3639</v>
      </c>
      <c r="D257" s="131" t="s">
        <v>3640</v>
      </c>
      <c r="E257" s="131" t="s">
        <v>817</v>
      </c>
      <c r="F257" s="131" t="s">
        <v>818</v>
      </c>
      <c r="G257" s="139" t="s">
        <v>2903</v>
      </c>
      <c r="H257" s="131" t="s">
        <v>2904</v>
      </c>
      <c r="I257" s="134"/>
      <c r="J257" s="134"/>
    </row>
    <row r="258" spans="1:10">
      <c r="A258" s="131" t="s">
        <v>814</v>
      </c>
      <c r="B258" s="131" t="s">
        <v>815</v>
      </c>
      <c r="C258" s="131" t="s">
        <v>3639</v>
      </c>
      <c r="D258" s="131" t="s">
        <v>3640</v>
      </c>
      <c r="E258" s="131" t="s">
        <v>819</v>
      </c>
      <c r="F258" s="131" t="s">
        <v>3063</v>
      </c>
      <c r="G258" s="139" t="s">
        <v>2903</v>
      </c>
      <c r="H258" s="131" t="s">
        <v>2904</v>
      </c>
      <c r="I258" s="134"/>
      <c r="J258" s="134"/>
    </row>
    <row r="259" spans="1:10">
      <c r="A259" s="131" t="s">
        <v>814</v>
      </c>
      <c r="B259" s="131" t="s">
        <v>815</v>
      </c>
      <c r="C259" s="131" t="s">
        <v>3639</v>
      </c>
      <c r="D259" s="131" t="s">
        <v>3640</v>
      </c>
      <c r="E259" s="131" t="s">
        <v>820</v>
      </c>
      <c r="F259" s="131" t="s">
        <v>821</v>
      </c>
      <c r="G259" s="139" t="s">
        <v>2903</v>
      </c>
      <c r="H259" s="131" t="s">
        <v>2904</v>
      </c>
      <c r="I259" s="134"/>
      <c r="J259" s="134"/>
    </row>
    <row r="260" spans="1:10">
      <c r="A260" s="131" t="s">
        <v>814</v>
      </c>
      <c r="B260" s="131" t="s">
        <v>815</v>
      </c>
      <c r="C260" s="131" t="s">
        <v>3639</v>
      </c>
      <c r="D260" s="131" t="s">
        <v>3640</v>
      </c>
      <c r="E260" s="131" t="s">
        <v>822</v>
      </c>
      <c r="F260" s="131" t="s">
        <v>823</v>
      </c>
      <c r="G260" s="139" t="s">
        <v>2903</v>
      </c>
      <c r="H260" s="131" t="s">
        <v>2904</v>
      </c>
      <c r="I260" s="134"/>
      <c r="J260" s="134"/>
    </row>
    <row r="261" spans="1:10">
      <c r="A261" s="131" t="s">
        <v>814</v>
      </c>
      <c r="B261" s="131" t="s">
        <v>815</v>
      </c>
      <c r="C261" s="131" t="s">
        <v>3639</v>
      </c>
      <c r="D261" s="131" t="s">
        <v>3640</v>
      </c>
      <c r="E261" s="131" t="s">
        <v>4513</v>
      </c>
      <c r="F261" s="131" t="s">
        <v>4514</v>
      </c>
      <c r="G261" s="139" t="s">
        <v>2903</v>
      </c>
      <c r="H261" s="131" t="s">
        <v>2904</v>
      </c>
      <c r="I261" s="134"/>
      <c r="J261" s="134"/>
    </row>
    <row r="262" spans="1:10">
      <c r="A262" s="131" t="s">
        <v>814</v>
      </c>
      <c r="B262" s="131" t="s">
        <v>815</v>
      </c>
      <c r="C262" s="131" t="s">
        <v>3639</v>
      </c>
      <c r="D262" s="131" t="s">
        <v>3640</v>
      </c>
      <c r="E262" s="131" t="s">
        <v>1137</v>
      </c>
      <c r="F262" s="131" t="s">
        <v>670</v>
      </c>
      <c r="G262" s="139" t="s">
        <v>2903</v>
      </c>
      <c r="H262" s="131" t="s">
        <v>2904</v>
      </c>
      <c r="I262" s="134"/>
      <c r="J262" s="134"/>
    </row>
    <row r="263" spans="1:10">
      <c r="A263" s="131" t="s">
        <v>824</v>
      </c>
      <c r="B263" s="131" t="s">
        <v>825</v>
      </c>
      <c r="C263" s="131" t="s">
        <v>3645</v>
      </c>
      <c r="D263" s="131" t="s">
        <v>3646</v>
      </c>
      <c r="E263" s="131" t="s">
        <v>826</v>
      </c>
      <c r="F263" s="131" t="s">
        <v>827</v>
      </c>
      <c r="G263" s="139" t="s">
        <v>2907</v>
      </c>
      <c r="H263" s="131" t="s">
        <v>2908</v>
      </c>
      <c r="I263" s="134"/>
      <c r="J263" s="134"/>
    </row>
    <row r="264" spans="1:10">
      <c r="A264" s="131" t="s">
        <v>824</v>
      </c>
      <c r="B264" s="131" t="s">
        <v>825</v>
      </c>
      <c r="C264" s="131" t="s">
        <v>3645</v>
      </c>
      <c r="D264" s="131" t="s">
        <v>3646</v>
      </c>
      <c r="E264" s="131" t="s">
        <v>829</v>
      </c>
      <c r="F264" s="131" t="s">
        <v>4515</v>
      </c>
      <c r="G264" s="139" t="s">
        <v>2907</v>
      </c>
      <c r="H264" s="131" t="s">
        <v>2908</v>
      </c>
      <c r="I264" s="134"/>
      <c r="J264" s="134"/>
    </row>
    <row r="265" spans="1:10">
      <c r="A265" s="131" t="s">
        <v>824</v>
      </c>
      <c r="B265" s="131" t="s">
        <v>825</v>
      </c>
      <c r="C265" s="131" t="s">
        <v>3645</v>
      </c>
      <c r="D265" s="131" t="s">
        <v>3646</v>
      </c>
      <c r="E265" s="131" t="s">
        <v>830</v>
      </c>
      <c r="F265" s="131" t="s">
        <v>831</v>
      </c>
      <c r="G265" s="139" t="s">
        <v>2907</v>
      </c>
      <c r="H265" s="131" t="s">
        <v>2908</v>
      </c>
      <c r="I265" s="134"/>
      <c r="J265" s="134"/>
    </row>
    <row r="266" spans="1:10">
      <c r="A266" s="131" t="s">
        <v>824</v>
      </c>
      <c r="B266" s="131" t="s">
        <v>825</v>
      </c>
      <c r="C266" s="131" t="s">
        <v>3645</v>
      </c>
      <c r="D266" s="131" t="s">
        <v>3646</v>
      </c>
      <c r="E266" s="131" t="s">
        <v>832</v>
      </c>
      <c r="F266" s="131" t="s">
        <v>833</v>
      </c>
      <c r="G266" s="139" t="s">
        <v>2907</v>
      </c>
      <c r="H266" s="131" t="s">
        <v>2908</v>
      </c>
      <c r="I266" s="134"/>
      <c r="J266" s="134"/>
    </row>
    <row r="267" spans="1:10">
      <c r="A267" s="131" t="s">
        <v>824</v>
      </c>
      <c r="B267" s="131" t="s">
        <v>825</v>
      </c>
      <c r="C267" s="131" t="s">
        <v>3645</v>
      </c>
      <c r="D267" s="131" t="s">
        <v>3646</v>
      </c>
      <c r="E267" s="131" t="s">
        <v>834</v>
      </c>
      <c r="F267" s="131" t="s">
        <v>835</v>
      </c>
      <c r="G267" s="139" t="s">
        <v>2907</v>
      </c>
      <c r="H267" s="131" t="s">
        <v>2908</v>
      </c>
      <c r="I267" s="134"/>
      <c r="J267" s="134"/>
    </row>
    <row r="268" spans="1:10">
      <c r="A268" s="131" t="s">
        <v>824</v>
      </c>
      <c r="B268" s="131" t="s">
        <v>825</v>
      </c>
      <c r="C268" s="131" t="s">
        <v>3645</v>
      </c>
      <c r="D268" s="131" t="s">
        <v>3646</v>
      </c>
      <c r="E268" s="131" t="s">
        <v>836</v>
      </c>
      <c r="F268" s="131" t="s">
        <v>837</v>
      </c>
      <c r="G268" s="139" t="s">
        <v>2907</v>
      </c>
      <c r="H268" s="131" t="s">
        <v>2908</v>
      </c>
      <c r="I268" s="134"/>
      <c r="J268" s="134"/>
    </row>
    <row r="269" spans="1:10">
      <c r="A269" s="131" t="s">
        <v>824</v>
      </c>
      <c r="B269" s="131" t="s">
        <v>825</v>
      </c>
      <c r="C269" s="131" t="s">
        <v>3645</v>
      </c>
      <c r="D269" s="131" t="s">
        <v>3646</v>
      </c>
      <c r="E269" s="131" t="s">
        <v>838</v>
      </c>
      <c r="F269" s="131" t="s">
        <v>839</v>
      </c>
      <c r="G269" s="139" t="s">
        <v>2907</v>
      </c>
      <c r="H269" s="131" t="s">
        <v>2908</v>
      </c>
      <c r="I269" s="134"/>
      <c r="J269" s="134"/>
    </row>
    <row r="270" spans="1:10">
      <c r="A270" s="131" t="s">
        <v>824</v>
      </c>
      <c r="B270" s="131" t="s">
        <v>825</v>
      </c>
      <c r="C270" s="131" t="s">
        <v>3645</v>
      </c>
      <c r="D270" s="131" t="s">
        <v>3646</v>
      </c>
      <c r="E270" s="131" t="s">
        <v>840</v>
      </c>
      <c r="F270" s="131" t="s">
        <v>841</v>
      </c>
      <c r="G270" s="139" t="s">
        <v>2907</v>
      </c>
      <c r="H270" s="131" t="s">
        <v>2908</v>
      </c>
      <c r="I270" s="134"/>
      <c r="J270" s="134"/>
    </row>
    <row r="271" spans="1:10">
      <c r="A271" s="131" t="s">
        <v>824</v>
      </c>
      <c r="B271" s="131" t="s">
        <v>825</v>
      </c>
      <c r="C271" s="131" t="s">
        <v>3645</v>
      </c>
      <c r="D271" s="131" t="s">
        <v>3646</v>
      </c>
      <c r="E271" s="131" t="s">
        <v>842</v>
      </c>
      <c r="F271" s="131" t="s">
        <v>843</v>
      </c>
      <c r="G271" s="139" t="s">
        <v>2907</v>
      </c>
      <c r="H271" s="131" t="s">
        <v>2908</v>
      </c>
      <c r="I271" s="134"/>
      <c r="J271" s="134"/>
    </row>
    <row r="272" spans="1:10">
      <c r="A272" s="131" t="s">
        <v>824</v>
      </c>
      <c r="B272" s="131" t="s">
        <v>825</v>
      </c>
      <c r="C272" s="131" t="s">
        <v>3645</v>
      </c>
      <c r="D272" s="131" t="s">
        <v>3646</v>
      </c>
      <c r="E272" s="131" t="s">
        <v>844</v>
      </c>
      <c r="F272" s="131" t="s">
        <v>845</v>
      </c>
      <c r="G272" s="139" t="s">
        <v>2907</v>
      </c>
      <c r="H272" s="131" t="s">
        <v>2908</v>
      </c>
      <c r="I272" s="134"/>
      <c r="J272" s="134"/>
    </row>
    <row r="273" spans="1:10">
      <c r="A273" s="131" t="s">
        <v>824</v>
      </c>
      <c r="B273" s="131" t="s">
        <v>825</v>
      </c>
      <c r="C273" s="131" t="s">
        <v>3645</v>
      </c>
      <c r="D273" s="131" t="s">
        <v>3646</v>
      </c>
      <c r="E273" s="131" t="s">
        <v>846</v>
      </c>
      <c r="F273" s="131" t="s">
        <v>847</v>
      </c>
      <c r="G273" s="139" t="s">
        <v>2907</v>
      </c>
      <c r="H273" s="131" t="s">
        <v>2908</v>
      </c>
      <c r="I273" s="134"/>
      <c r="J273" s="134"/>
    </row>
    <row r="274" spans="1:10">
      <c r="A274" s="131" t="s">
        <v>824</v>
      </c>
      <c r="B274" s="131" t="s">
        <v>825</v>
      </c>
      <c r="C274" s="131" t="s">
        <v>3645</v>
      </c>
      <c r="D274" s="131" t="s">
        <v>3646</v>
      </c>
      <c r="E274" s="131" t="s">
        <v>1138</v>
      </c>
      <c r="F274" s="131" t="s">
        <v>1139</v>
      </c>
      <c r="G274" s="139" t="s">
        <v>2907</v>
      </c>
      <c r="H274" s="131" t="s">
        <v>2908</v>
      </c>
      <c r="I274" s="134"/>
      <c r="J274" s="134"/>
    </row>
    <row r="275" spans="1:10">
      <c r="A275" s="131" t="s">
        <v>824</v>
      </c>
      <c r="B275" s="131" t="s">
        <v>825</v>
      </c>
      <c r="C275" s="131" t="s">
        <v>3645</v>
      </c>
      <c r="D275" s="131" t="s">
        <v>3646</v>
      </c>
      <c r="E275" s="131" t="s">
        <v>1427</v>
      </c>
      <c r="F275" s="131" t="s">
        <v>1428</v>
      </c>
      <c r="G275" s="139" t="s">
        <v>2907</v>
      </c>
      <c r="H275" s="131" t="s">
        <v>2908</v>
      </c>
      <c r="I275" s="134"/>
      <c r="J275" s="134"/>
    </row>
    <row r="276" spans="1:10">
      <c r="A276" s="131" t="s">
        <v>824</v>
      </c>
      <c r="B276" s="131" t="s">
        <v>825</v>
      </c>
      <c r="C276" s="131" t="s">
        <v>3645</v>
      </c>
      <c r="D276" s="131" t="s">
        <v>3646</v>
      </c>
      <c r="E276" s="131" t="s">
        <v>2113</v>
      </c>
      <c r="F276" s="131" t="s">
        <v>2114</v>
      </c>
      <c r="G276" s="139" t="s">
        <v>2907</v>
      </c>
      <c r="H276" s="131" t="s">
        <v>2908</v>
      </c>
      <c r="I276" s="134"/>
      <c r="J276" s="134"/>
    </row>
    <row r="277" spans="1:10">
      <c r="A277" s="131" t="s">
        <v>824</v>
      </c>
      <c r="B277" s="131" t="s">
        <v>825</v>
      </c>
      <c r="C277" s="131" t="s">
        <v>3645</v>
      </c>
      <c r="D277" s="131" t="s">
        <v>3646</v>
      </c>
      <c r="E277" s="131" t="s">
        <v>1429</v>
      </c>
      <c r="F277" s="131" t="s">
        <v>1430</v>
      </c>
      <c r="G277" s="139" t="s">
        <v>2907</v>
      </c>
      <c r="H277" s="131" t="s">
        <v>2908</v>
      </c>
      <c r="I277" s="134"/>
      <c r="J277" s="134"/>
    </row>
    <row r="278" spans="1:10">
      <c r="A278" s="131" t="s">
        <v>824</v>
      </c>
      <c r="B278" s="131" t="s">
        <v>825</v>
      </c>
      <c r="C278" s="131" t="s">
        <v>3645</v>
      </c>
      <c r="D278" s="131" t="s">
        <v>3646</v>
      </c>
      <c r="E278" s="131" t="s">
        <v>3064</v>
      </c>
      <c r="F278" s="131" t="s">
        <v>3065</v>
      </c>
      <c r="G278" s="139" t="s">
        <v>2907</v>
      </c>
      <c r="H278" s="131" t="s">
        <v>2908</v>
      </c>
      <c r="I278" s="134"/>
      <c r="J278" s="134"/>
    </row>
    <row r="279" spans="1:10">
      <c r="A279" s="131" t="s">
        <v>824</v>
      </c>
      <c r="B279" s="131" t="s">
        <v>825</v>
      </c>
      <c r="C279" s="131" t="s">
        <v>3645</v>
      </c>
      <c r="D279" s="131" t="s">
        <v>3646</v>
      </c>
      <c r="E279" s="131" t="s">
        <v>3066</v>
      </c>
      <c r="F279" s="131" t="s">
        <v>3032</v>
      </c>
      <c r="G279" s="139" t="s">
        <v>2907</v>
      </c>
      <c r="H279" s="131" t="s">
        <v>2908</v>
      </c>
      <c r="I279" s="134"/>
      <c r="J279" s="134"/>
    </row>
    <row r="280" spans="1:10">
      <c r="A280" s="131" t="s">
        <v>824</v>
      </c>
      <c r="B280" s="131" t="s">
        <v>825</v>
      </c>
      <c r="C280" s="131" t="s">
        <v>3645</v>
      </c>
      <c r="D280" s="131" t="s">
        <v>3646</v>
      </c>
      <c r="E280" s="131" t="s">
        <v>4516</v>
      </c>
      <c r="F280" s="131" t="s">
        <v>4517</v>
      </c>
      <c r="G280" s="139" t="s">
        <v>2907</v>
      </c>
      <c r="H280" s="131" t="s">
        <v>2908</v>
      </c>
      <c r="I280" s="134"/>
      <c r="J280" s="134"/>
    </row>
    <row r="281" spans="1:10">
      <c r="A281" s="131" t="s">
        <v>824</v>
      </c>
      <c r="B281" s="131" t="s">
        <v>825</v>
      </c>
      <c r="C281" s="131" t="s">
        <v>3645</v>
      </c>
      <c r="D281" s="131" t="s">
        <v>3646</v>
      </c>
      <c r="E281" s="131" t="s">
        <v>848</v>
      </c>
      <c r="F281" s="131" t="s">
        <v>849</v>
      </c>
      <c r="G281" s="139" t="s">
        <v>2907</v>
      </c>
      <c r="H281" s="131" t="s">
        <v>2908</v>
      </c>
      <c r="I281" s="134"/>
      <c r="J281" s="134"/>
    </row>
    <row r="282" spans="1:10">
      <c r="A282" s="131" t="s">
        <v>824</v>
      </c>
      <c r="B282" s="131" t="s">
        <v>825</v>
      </c>
      <c r="C282" s="131" t="s">
        <v>3645</v>
      </c>
      <c r="D282" s="131" t="s">
        <v>3646</v>
      </c>
      <c r="E282" s="131" t="s">
        <v>850</v>
      </c>
      <c r="F282" s="131" t="s">
        <v>851</v>
      </c>
      <c r="G282" s="139" t="s">
        <v>2907</v>
      </c>
      <c r="H282" s="131" t="s">
        <v>2908</v>
      </c>
      <c r="I282" s="134"/>
      <c r="J282" s="134"/>
    </row>
    <row r="283" spans="1:10">
      <c r="A283" s="131" t="s">
        <v>824</v>
      </c>
      <c r="B283" s="131" t="s">
        <v>825</v>
      </c>
      <c r="C283" s="131" t="s">
        <v>3645</v>
      </c>
      <c r="D283" s="131" t="s">
        <v>3646</v>
      </c>
      <c r="E283" s="131" t="s">
        <v>852</v>
      </c>
      <c r="F283" s="131" t="s">
        <v>670</v>
      </c>
      <c r="G283" s="139" t="s">
        <v>2907</v>
      </c>
      <c r="H283" s="131" t="s">
        <v>2908</v>
      </c>
      <c r="I283" s="134"/>
      <c r="J283" s="134"/>
    </row>
    <row r="284" spans="1:10">
      <c r="A284" s="131" t="s">
        <v>824</v>
      </c>
      <c r="B284" s="131" t="s">
        <v>825</v>
      </c>
      <c r="C284" s="131" t="s">
        <v>3645</v>
      </c>
      <c r="D284" s="131" t="s">
        <v>3646</v>
      </c>
      <c r="E284" s="131" t="s">
        <v>3067</v>
      </c>
      <c r="F284" s="131" t="s">
        <v>4518</v>
      </c>
      <c r="G284" s="139" t="s">
        <v>2907</v>
      </c>
      <c r="H284" s="131" t="s">
        <v>2908</v>
      </c>
      <c r="I284" s="134"/>
      <c r="J284" s="134"/>
    </row>
    <row r="285" spans="1:10">
      <c r="A285" s="131" t="s">
        <v>824</v>
      </c>
      <c r="B285" s="131" t="s">
        <v>825</v>
      </c>
      <c r="C285" s="131" t="s">
        <v>3645</v>
      </c>
      <c r="D285" s="131" t="s">
        <v>3646</v>
      </c>
      <c r="E285" s="131" t="s">
        <v>4519</v>
      </c>
      <c r="F285" s="131" t="s">
        <v>4520</v>
      </c>
      <c r="G285" s="139" t="s">
        <v>2907</v>
      </c>
      <c r="H285" s="131" t="s">
        <v>2908</v>
      </c>
      <c r="I285" s="134"/>
      <c r="J285" s="134"/>
    </row>
    <row r="286" spans="1:10">
      <c r="A286" s="131" t="s">
        <v>824</v>
      </c>
      <c r="B286" s="131" t="s">
        <v>825</v>
      </c>
      <c r="C286" s="131" t="s">
        <v>3647</v>
      </c>
      <c r="D286" s="131" t="s">
        <v>3648</v>
      </c>
      <c r="E286" s="131" t="s">
        <v>828</v>
      </c>
      <c r="F286" s="131" t="s">
        <v>3043</v>
      </c>
      <c r="G286" s="139" t="s">
        <v>2901</v>
      </c>
      <c r="H286" s="131" t="s">
        <v>2902</v>
      </c>
      <c r="I286" s="134"/>
      <c r="J286" s="134"/>
    </row>
    <row r="287" spans="1:10">
      <c r="A287" s="131" t="s">
        <v>853</v>
      </c>
      <c r="B287" s="131" t="s">
        <v>854</v>
      </c>
      <c r="C287" s="131" t="s">
        <v>3639</v>
      </c>
      <c r="D287" s="131" t="s">
        <v>3640</v>
      </c>
      <c r="E287" s="131" t="s">
        <v>855</v>
      </c>
      <c r="F287" s="131" t="s">
        <v>856</v>
      </c>
      <c r="G287" s="139" t="s">
        <v>2903</v>
      </c>
      <c r="H287" s="131" t="s">
        <v>2904</v>
      </c>
      <c r="I287" s="134"/>
      <c r="J287" s="134"/>
    </row>
    <row r="288" spans="1:10">
      <c r="A288" s="131" t="s">
        <v>853</v>
      </c>
      <c r="B288" s="131" t="s">
        <v>854</v>
      </c>
      <c r="C288" s="131" t="s">
        <v>3639</v>
      </c>
      <c r="D288" s="131" t="s">
        <v>3640</v>
      </c>
      <c r="E288" s="131" t="s">
        <v>857</v>
      </c>
      <c r="F288" s="131" t="s">
        <v>1140</v>
      </c>
      <c r="G288" s="139" t="s">
        <v>2903</v>
      </c>
      <c r="H288" s="131" t="s">
        <v>2904</v>
      </c>
      <c r="I288" s="134"/>
      <c r="J288" s="134"/>
    </row>
    <row r="289" spans="1:10">
      <c r="A289" s="131" t="s">
        <v>853</v>
      </c>
      <c r="B289" s="131" t="s">
        <v>854</v>
      </c>
      <c r="C289" s="131" t="s">
        <v>3639</v>
      </c>
      <c r="D289" s="131" t="s">
        <v>3640</v>
      </c>
      <c r="E289" s="131" t="s">
        <v>858</v>
      </c>
      <c r="F289" s="131" t="s">
        <v>859</v>
      </c>
      <c r="G289" s="139" t="s">
        <v>2903</v>
      </c>
      <c r="H289" s="131" t="s">
        <v>2904</v>
      </c>
      <c r="I289" s="134"/>
      <c r="J289" s="134"/>
    </row>
    <row r="290" spans="1:10">
      <c r="A290" s="131" t="s">
        <v>853</v>
      </c>
      <c r="B290" s="131" t="s">
        <v>854</v>
      </c>
      <c r="C290" s="131" t="s">
        <v>3639</v>
      </c>
      <c r="D290" s="131" t="s">
        <v>3640</v>
      </c>
      <c r="E290" s="131" t="s">
        <v>2115</v>
      </c>
      <c r="F290" s="131" t="s">
        <v>2116</v>
      </c>
      <c r="G290" s="139" t="s">
        <v>2903</v>
      </c>
      <c r="H290" s="131" t="s">
        <v>2904</v>
      </c>
      <c r="I290" s="134"/>
      <c r="J290" s="134"/>
    </row>
    <row r="291" spans="1:10">
      <c r="A291" s="131" t="s">
        <v>853</v>
      </c>
      <c r="B291" s="131" t="s">
        <v>854</v>
      </c>
      <c r="C291" s="131" t="s">
        <v>3639</v>
      </c>
      <c r="D291" s="131" t="s">
        <v>3640</v>
      </c>
      <c r="E291" s="131" t="s">
        <v>860</v>
      </c>
      <c r="F291" s="131" t="s">
        <v>861</v>
      </c>
      <c r="G291" s="139" t="s">
        <v>2903</v>
      </c>
      <c r="H291" s="131" t="s">
        <v>2904</v>
      </c>
      <c r="I291" s="134"/>
      <c r="J291" s="134"/>
    </row>
    <row r="292" spans="1:10">
      <c r="A292" s="131" t="s">
        <v>853</v>
      </c>
      <c r="B292" s="131" t="s">
        <v>854</v>
      </c>
      <c r="C292" s="131" t="s">
        <v>3639</v>
      </c>
      <c r="D292" s="131" t="s">
        <v>3640</v>
      </c>
      <c r="E292" s="131" t="s">
        <v>1464</v>
      </c>
      <c r="F292" s="131" t="s">
        <v>3069</v>
      </c>
      <c r="G292" s="139" t="s">
        <v>2903</v>
      </c>
      <c r="H292" s="131" t="s">
        <v>2904</v>
      </c>
      <c r="I292" s="134"/>
      <c r="J292" s="134"/>
    </row>
    <row r="293" spans="1:10">
      <c r="A293" s="131" t="s">
        <v>853</v>
      </c>
      <c r="B293" s="131" t="s">
        <v>854</v>
      </c>
      <c r="C293" s="131" t="s">
        <v>3639</v>
      </c>
      <c r="D293" s="131" t="s">
        <v>3640</v>
      </c>
      <c r="E293" s="131" t="s">
        <v>1465</v>
      </c>
      <c r="F293" s="131" t="s">
        <v>2117</v>
      </c>
      <c r="G293" s="139" t="s">
        <v>2903</v>
      </c>
      <c r="H293" s="131" t="s">
        <v>2904</v>
      </c>
      <c r="I293" s="134"/>
      <c r="J293" s="134"/>
    </row>
    <row r="294" spans="1:10">
      <c r="A294" s="131" t="s">
        <v>853</v>
      </c>
      <c r="B294" s="131" t="s">
        <v>854</v>
      </c>
      <c r="C294" s="131" t="s">
        <v>3639</v>
      </c>
      <c r="D294" s="131" t="s">
        <v>3640</v>
      </c>
      <c r="E294" s="131" t="s">
        <v>3070</v>
      </c>
      <c r="F294" s="131" t="s">
        <v>4521</v>
      </c>
      <c r="G294" s="139" t="s">
        <v>2903</v>
      </c>
      <c r="H294" s="131" t="s">
        <v>2904</v>
      </c>
      <c r="I294" s="134"/>
      <c r="J294" s="134"/>
    </row>
    <row r="295" spans="1:10">
      <c r="A295" s="131" t="s">
        <v>862</v>
      </c>
      <c r="B295" s="131" t="s">
        <v>863</v>
      </c>
      <c r="C295" s="131" t="s">
        <v>3639</v>
      </c>
      <c r="D295" s="131" t="s">
        <v>3640</v>
      </c>
      <c r="E295" s="131" t="s">
        <v>864</v>
      </c>
      <c r="F295" s="131" t="s">
        <v>865</v>
      </c>
      <c r="G295" s="139" t="s">
        <v>2903</v>
      </c>
      <c r="H295" s="131" t="s">
        <v>2904</v>
      </c>
      <c r="I295" s="134"/>
      <c r="J295" s="134"/>
    </row>
    <row r="296" spans="1:10">
      <c r="A296" s="131" t="s">
        <v>862</v>
      </c>
      <c r="B296" s="131" t="s">
        <v>863</v>
      </c>
      <c r="C296" s="131" t="s">
        <v>3639</v>
      </c>
      <c r="D296" s="131" t="s">
        <v>3640</v>
      </c>
      <c r="E296" s="131" t="s">
        <v>866</v>
      </c>
      <c r="F296" s="131" t="s">
        <v>3072</v>
      </c>
      <c r="G296" s="139" t="s">
        <v>2903</v>
      </c>
      <c r="H296" s="131" t="s">
        <v>2904</v>
      </c>
      <c r="I296" s="134"/>
      <c r="J296" s="134"/>
    </row>
    <row r="297" spans="1:10">
      <c r="A297" s="131" t="s">
        <v>862</v>
      </c>
      <c r="B297" s="131" t="s">
        <v>863</v>
      </c>
      <c r="C297" s="131" t="s">
        <v>3639</v>
      </c>
      <c r="D297" s="131" t="s">
        <v>3640</v>
      </c>
      <c r="E297" s="131" t="s">
        <v>867</v>
      </c>
      <c r="F297" s="131" t="s">
        <v>868</v>
      </c>
      <c r="G297" s="139" t="s">
        <v>2903</v>
      </c>
      <c r="H297" s="131" t="s">
        <v>2904</v>
      </c>
      <c r="I297" s="134"/>
      <c r="J297" s="134"/>
    </row>
    <row r="298" spans="1:10">
      <c r="A298" s="131" t="s">
        <v>862</v>
      </c>
      <c r="B298" s="131" t="s">
        <v>863</v>
      </c>
      <c r="C298" s="131" t="s">
        <v>3639</v>
      </c>
      <c r="D298" s="131" t="s">
        <v>3640</v>
      </c>
      <c r="E298" s="131" t="s">
        <v>869</v>
      </c>
      <c r="F298" s="131" t="s">
        <v>870</v>
      </c>
      <c r="G298" s="139" t="s">
        <v>2903</v>
      </c>
      <c r="H298" s="131" t="s">
        <v>2904</v>
      </c>
      <c r="I298" s="134"/>
      <c r="J298" s="134"/>
    </row>
    <row r="299" spans="1:10">
      <c r="A299" s="131" t="s">
        <v>862</v>
      </c>
      <c r="B299" s="131" t="s">
        <v>863</v>
      </c>
      <c r="C299" s="131" t="s">
        <v>3639</v>
      </c>
      <c r="D299" s="131" t="s">
        <v>3640</v>
      </c>
      <c r="E299" s="131" t="s">
        <v>871</v>
      </c>
      <c r="F299" s="131" t="s">
        <v>872</v>
      </c>
      <c r="G299" s="139" t="s">
        <v>2903</v>
      </c>
      <c r="H299" s="131" t="s">
        <v>2904</v>
      </c>
      <c r="I299" s="134"/>
      <c r="J299" s="134"/>
    </row>
    <row r="300" spans="1:10">
      <c r="A300" s="131" t="s">
        <v>862</v>
      </c>
      <c r="B300" s="131" t="s">
        <v>863</v>
      </c>
      <c r="C300" s="131" t="s">
        <v>3639</v>
      </c>
      <c r="D300" s="131" t="s">
        <v>3640</v>
      </c>
      <c r="E300" s="131" t="s">
        <v>873</v>
      </c>
      <c r="F300" s="131" t="s">
        <v>874</v>
      </c>
      <c r="G300" s="139" t="s">
        <v>2903</v>
      </c>
      <c r="H300" s="131" t="s">
        <v>2904</v>
      </c>
      <c r="I300" s="134"/>
      <c r="J300" s="134"/>
    </row>
    <row r="301" spans="1:10">
      <c r="A301" s="131" t="s">
        <v>862</v>
      </c>
      <c r="B301" s="131" t="s">
        <v>863</v>
      </c>
      <c r="C301" s="131" t="s">
        <v>3639</v>
      </c>
      <c r="D301" s="131" t="s">
        <v>3640</v>
      </c>
      <c r="E301" s="131" t="s">
        <v>875</v>
      </c>
      <c r="F301" s="131" t="s">
        <v>2118</v>
      </c>
      <c r="G301" s="139" t="s">
        <v>2903</v>
      </c>
      <c r="H301" s="131" t="s">
        <v>2904</v>
      </c>
      <c r="I301" s="134"/>
      <c r="J301" s="134"/>
    </row>
    <row r="302" spans="1:10">
      <c r="A302" s="131" t="s">
        <v>862</v>
      </c>
      <c r="B302" s="131" t="s">
        <v>863</v>
      </c>
      <c r="C302" s="131" t="s">
        <v>3639</v>
      </c>
      <c r="D302" s="131" t="s">
        <v>3640</v>
      </c>
      <c r="E302" s="131" t="s">
        <v>876</v>
      </c>
      <c r="F302" s="131" t="s">
        <v>1141</v>
      </c>
      <c r="G302" s="139" t="s">
        <v>2903</v>
      </c>
      <c r="H302" s="131" t="s">
        <v>2904</v>
      </c>
      <c r="I302" s="134"/>
      <c r="J302" s="134"/>
    </row>
    <row r="303" spans="1:10">
      <c r="A303" s="131" t="s">
        <v>862</v>
      </c>
      <c r="B303" s="131" t="s">
        <v>863</v>
      </c>
      <c r="C303" s="131" t="s">
        <v>3639</v>
      </c>
      <c r="D303" s="131" t="s">
        <v>3640</v>
      </c>
      <c r="E303" s="131" t="s">
        <v>877</v>
      </c>
      <c r="F303" s="131" t="s">
        <v>1142</v>
      </c>
      <c r="G303" s="139" t="s">
        <v>2903</v>
      </c>
      <c r="H303" s="131" t="s">
        <v>2904</v>
      </c>
      <c r="I303" s="134"/>
      <c r="J303" s="134"/>
    </row>
    <row r="304" spans="1:10">
      <c r="A304" s="131" t="s">
        <v>862</v>
      </c>
      <c r="B304" s="131" t="s">
        <v>863</v>
      </c>
      <c r="C304" s="131" t="s">
        <v>3639</v>
      </c>
      <c r="D304" s="131" t="s">
        <v>3640</v>
      </c>
      <c r="E304" s="131" t="s">
        <v>878</v>
      </c>
      <c r="F304" s="131" t="s">
        <v>1143</v>
      </c>
      <c r="G304" s="139" t="s">
        <v>2903</v>
      </c>
      <c r="H304" s="131" t="s">
        <v>2904</v>
      </c>
      <c r="I304" s="134"/>
      <c r="J304" s="134"/>
    </row>
    <row r="305" spans="1:10">
      <c r="A305" s="131" t="s">
        <v>862</v>
      </c>
      <c r="B305" s="131" t="s">
        <v>863</v>
      </c>
      <c r="C305" s="131" t="s">
        <v>3639</v>
      </c>
      <c r="D305" s="131" t="s">
        <v>3640</v>
      </c>
      <c r="E305" s="131" t="s">
        <v>879</v>
      </c>
      <c r="F305" s="131" t="s">
        <v>880</v>
      </c>
      <c r="G305" s="139" t="s">
        <v>2903</v>
      </c>
      <c r="H305" s="131" t="s">
        <v>2904</v>
      </c>
      <c r="I305" s="134"/>
      <c r="J305" s="134"/>
    </row>
    <row r="306" spans="1:10">
      <c r="A306" s="131" t="s">
        <v>862</v>
      </c>
      <c r="B306" s="131" t="s">
        <v>863</v>
      </c>
      <c r="C306" s="131" t="s">
        <v>3639</v>
      </c>
      <c r="D306" s="131" t="s">
        <v>3640</v>
      </c>
      <c r="E306" s="131" t="s">
        <v>881</v>
      </c>
      <c r="F306" s="131" t="s">
        <v>3073</v>
      </c>
      <c r="G306" s="139" t="s">
        <v>2903</v>
      </c>
      <c r="H306" s="131" t="s">
        <v>2904</v>
      </c>
      <c r="I306" s="134"/>
      <c r="J306" s="134"/>
    </row>
    <row r="307" spans="1:10">
      <c r="A307" s="131" t="s">
        <v>862</v>
      </c>
      <c r="B307" s="131" t="s">
        <v>863</v>
      </c>
      <c r="C307" s="131" t="s">
        <v>3639</v>
      </c>
      <c r="D307" s="131" t="s">
        <v>3640</v>
      </c>
      <c r="E307" s="131" t="s">
        <v>882</v>
      </c>
      <c r="F307" s="131" t="s">
        <v>1144</v>
      </c>
      <c r="G307" s="139" t="s">
        <v>2903</v>
      </c>
      <c r="H307" s="131" t="s">
        <v>2904</v>
      </c>
      <c r="I307" s="134"/>
      <c r="J307" s="134"/>
    </row>
    <row r="308" spans="1:10">
      <c r="A308" s="131" t="s">
        <v>862</v>
      </c>
      <c r="B308" s="131" t="s">
        <v>863</v>
      </c>
      <c r="C308" s="131" t="s">
        <v>3639</v>
      </c>
      <c r="D308" s="131" t="s">
        <v>3640</v>
      </c>
      <c r="E308" s="131" t="s">
        <v>883</v>
      </c>
      <c r="F308" s="131" t="s">
        <v>884</v>
      </c>
      <c r="G308" s="139" t="s">
        <v>2903</v>
      </c>
      <c r="H308" s="131" t="s">
        <v>2904</v>
      </c>
      <c r="I308" s="134"/>
      <c r="J308" s="134"/>
    </row>
    <row r="309" spans="1:10">
      <c r="A309" s="131" t="s">
        <v>862</v>
      </c>
      <c r="B309" s="131" t="s">
        <v>863</v>
      </c>
      <c r="C309" s="131" t="s">
        <v>3639</v>
      </c>
      <c r="D309" s="131" t="s">
        <v>3640</v>
      </c>
      <c r="E309" s="131" t="s">
        <v>885</v>
      </c>
      <c r="F309" s="131" t="s">
        <v>886</v>
      </c>
      <c r="G309" s="139" t="s">
        <v>2903</v>
      </c>
      <c r="H309" s="131" t="s">
        <v>2904</v>
      </c>
      <c r="I309" s="134"/>
      <c r="J309" s="134"/>
    </row>
    <row r="310" spans="1:10">
      <c r="A310" s="131" t="s">
        <v>862</v>
      </c>
      <c r="B310" s="131" t="s">
        <v>863</v>
      </c>
      <c r="C310" s="131" t="s">
        <v>3639</v>
      </c>
      <c r="D310" s="131" t="s">
        <v>3640</v>
      </c>
      <c r="E310" s="131" t="s">
        <v>1415</v>
      </c>
      <c r="F310" s="131" t="s">
        <v>1416</v>
      </c>
      <c r="G310" s="139" t="s">
        <v>2903</v>
      </c>
      <c r="H310" s="131" t="s">
        <v>2904</v>
      </c>
      <c r="I310" s="134"/>
      <c r="J310" s="134"/>
    </row>
    <row r="311" spans="1:10">
      <c r="A311" s="131" t="s">
        <v>862</v>
      </c>
      <c r="B311" s="131" t="s">
        <v>863</v>
      </c>
      <c r="C311" s="131" t="s">
        <v>3639</v>
      </c>
      <c r="D311" s="131" t="s">
        <v>3640</v>
      </c>
      <c r="E311" s="131" t="s">
        <v>1417</v>
      </c>
      <c r="F311" s="131" t="s">
        <v>1418</v>
      </c>
      <c r="G311" s="139" t="s">
        <v>2903</v>
      </c>
      <c r="H311" s="131" t="s">
        <v>2904</v>
      </c>
      <c r="I311" s="134"/>
      <c r="J311" s="134"/>
    </row>
    <row r="312" spans="1:10">
      <c r="A312" s="131" t="s">
        <v>862</v>
      </c>
      <c r="B312" s="131" t="s">
        <v>863</v>
      </c>
      <c r="C312" s="131" t="s">
        <v>3639</v>
      </c>
      <c r="D312" s="131" t="s">
        <v>3640</v>
      </c>
      <c r="E312" s="131" t="s">
        <v>1419</v>
      </c>
      <c r="F312" s="131" t="s">
        <v>1420</v>
      </c>
      <c r="G312" s="139" t="s">
        <v>2903</v>
      </c>
      <c r="H312" s="131" t="s">
        <v>2904</v>
      </c>
      <c r="I312" s="134"/>
      <c r="J312" s="134"/>
    </row>
    <row r="313" spans="1:10">
      <c r="A313" s="131" t="s">
        <v>862</v>
      </c>
      <c r="B313" s="131" t="s">
        <v>863</v>
      </c>
      <c r="C313" s="131" t="s">
        <v>3639</v>
      </c>
      <c r="D313" s="131" t="s">
        <v>3640</v>
      </c>
      <c r="E313" s="131" t="s">
        <v>2119</v>
      </c>
      <c r="F313" s="131" t="s">
        <v>2120</v>
      </c>
      <c r="G313" s="139" t="s">
        <v>2903</v>
      </c>
      <c r="H313" s="131" t="s">
        <v>2904</v>
      </c>
      <c r="I313" s="134"/>
      <c r="J313" s="134"/>
    </row>
    <row r="314" spans="1:10">
      <c r="A314" s="131" t="s">
        <v>862</v>
      </c>
      <c r="B314" s="131" t="s">
        <v>863</v>
      </c>
      <c r="C314" s="131" t="s">
        <v>3639</v>
      </c>
      <c r="D314" s="131" t="s">
        <v>3640</v>
      </c>
      <c r="E314" s="131" t="s">
        <v>2121</v>
      </c>
      <c r="F314" s="131" t="s">
        <v>2122</v>
      </c>
      <c r="G314" s="139" t="s">
        <v>2903</v>
      </c>
      <c r="H314" s="131" t="s">
        <v>2904</v>
      </c>
      <c r="I314" s="134"/>
      <c r="J314" s="134"/>
    </row>
    <row r="315" spans="1:10">
      <c r="A315" s="131" t="s">
        <v>862</v>
      </c>
      <c r="B315" s="131" t="s">
        <v>863</v>
      </c>
      <c r="C315" s="131" t="s">
        <v>3639</v>
      </c>
      <c r="D315" s="131" t="s">
        <v>3640</v>
      </c>
      <c r="E315" s="131" t="s">
        <v>3074</v>
      </c>
      <c r="F315" s="131" t="s">
        <v>3075</v>
      </c>
      <c r="G315" s="139" t="s">
        <v>2903</v>
      </c>
      <c r="H315" s="131" t="s">
        <v>2904</v>
      </c>
      <c r="I315" s="134"/>
      <c r="J315" s="134"/>
    </row>
    <row r="316" spans="1:10">
      <c r="A316" s="131" t="s">
        <v>862</v>
      </c>
      <c r="B316" s="131" t="s">
        <v>863</v>
      </c>
      <c r="C316" s="131" t="s">
        <v>3639</v>
      </c>
      <c r="D316" s="131" t="s">
        <v>3640</v>
      </c>
      <c r="E316" s="131" t="s">
        <v>3076</v>
      </c>
      <c r="F316" s="131" t="s">
        <v>3077</v>
      </c>
      <c r="G316" s="139" t="s">
        <v>2903</v>
      </c>
      <c r="H316" s="131" t="s">
        <v>2904</v>
      </c>
      <c r="I316" s="134"/>
      <c r="J316" s="134"/>
    </row>
    <row r="317" spans="1:10">
      <c r="A317" s="131" t="s">
        <v>887</v>
      </c>
      <c r="B317" s="131" t="s">
        <v>888</v>
      </c>
      <c r="C317" s="131" t="s">
        <v>3639</v>
      </c>
      <c r="D317" s="131" t="s">
        <v>3640</v>
      </c>
      <c r="E317" s="131" t="s">
        <v>889</v>
      </c>
      <c r="F317" s="131" t="s">
        <v>890</v>
      </c>
      <c r="G317" s="139" t="s">
        <v>2919</v>
      </c>
      <c r="H317" s="131" t="s">
        <v>2920</v>
      </c>
      <c r="I317" s="134"/>
      <c r="J317" s="134"/>
    </row>
    <row r="318" spans="1:10">
      <c r="A318" s="131" t="s">
        <v>887</v>
      </c>
      <c r="B318" s="131" t="s">
        <v>888</v>
      </c>
      <c r="C318" s="131" t="s">
        <v>3639</v>
      </c>
      <c r="D318" s="131" t="s">
        <v>3640</v>
      </c>
      <c r="E318" s="131" t="s">
        <v>889</v>
      </c>
      <c r="F318" s="131" t="s">
        <v>890</v>
      </c>
      <c r="G318" s="139" t="s">
        <v>2903</v>
      </c>
      <c r="H318" s="131" t="s">
        <v>2904</v>
      </c>
      <c r="I318" s="134"/>
      <c r="J318" s="134"/>
    </row>
    <row r="319" spans="1:10">
      <c r="A319" s="131" t="s">
        <v>887</v>
      </c>
      <c r="B319" s="131" t="s">
        <v>888</v>
      </c>
      <c r="C319" s="131" t="s">
        <v>3639</v>
      </c>
      <c r="D319" s="131" t="s">
        <v>3640</v>
      </c>
      <c r="E319" s="131" t="s">
        <v>891</v>
      </c>
      <c r="F319" s="131" t="s">
        <v>892</v>
      </c>
      <c r="G319" s="139" t="s">
        <v>2903</v>
      </c>
      <c r="H319" s="131" t="s">
        <v>2904</v>
      </c>
      <c r="I319" s="134"/>
      <c r="J319" s="134"/>
    </row>
    <row r="320" spans="1:10">
      <c r="A320" s="131" t="s">
        <v>887</v>
      </c>
      <c r="B320" s="131" t="s">
        <v>888</v>
      </c>
      <c r="C320" s="131" t="s">
        <v>3639</v>
      </c>
      <c r="D320" s="131" t="s">
        <v>3640</v>
      </c>
      <c r="E320" s="131" t="s">
        <v>893</v>
      </c>
      <c r="F320" s="131" t="s">
        <v>894</v>
      </c>
      <c r="G320" s="139" t="s">
        <v>2903</v>
      </c>
      <c r="H320" s="131" t="s">
        <v>2904</v>
      </c>
      <c r="I320" s="134"/>
      <c r="J320" s="134"/>
    </row>
    <row r="321" spans="1:10">
      <c r="A321" s="131" t="s">
        <v>887</v>
      </c>
      <c r="B321" s="131" t="s">
        <v>888</v>
      </c>
      <c r="C321" s="131" t="s">
        <v>3639</v>
      </c>
      <c r="D321" s="131" t="s">
        <v>3640</v>
      </c>
      <c r="E321" s="131" t="s">
        <v>895</v>
      </c>
      <c r="F321" s="131" t="s">
        <v>896</v>
      </c>
      <c r="G321" s="139" t="s">
        <v>2903</v>
      </c>
      <c r="H321" s="131" t="s">
        <v>2904</v>
      </c>
      <c r="I321" s="134"/>
      <c r="J321" s="134"/>
    </row>
    <row r="322" spans="1:10">
      <c r="A322" s="131" t="s">
        <v>887</v>
      </c>
      <c r="B322" s="131" t="s">
        <v>888</v>
      </c>
      <c r="C322" s="131" t="s">
        <v>3639</v>
      </c>
      <c r="D322" s="131" t="s">
        <v>3640</v>
      </c>
      <c r="E322" s="131" t="s">
        <v>897</v>
      </c>
      <c r="F322" s="131" t="s">
        <v>898</v>
      </c>
      <c r="G322" s="139" t="s">
        <v>2903</v>
      </c>
      <c r="H322" s="131" t="s">
        <v>2904</v>
      </c>
      <c r="I322" s="134"/>
      <c r="J322" s="134"/>
    </row>
    <row r="323" spans="1:10">
      <c r="A323" s="131" t="s">
        <v>887</v>
      </c>
      <c r="B323" s="131" t="s">
        <v>888</v>
      </c>
      <c r="C323" s="131" t="s">
        <v>3639</v>
      </c>
      <c r="D323" s="131" t="s">
        <v>3640</v>
      </c>
      <c r="E323" s="131" t="s">
        <v>899</v>
      </c>
      <c r="F323" s="131" t="s">
        <v>900</v>
      </c>
      <c r="G323" s="139" t="s">
        <v>2903</v>
      </c>
      <c r="H323" s="131" t="s">
        <v>2904</v>
      </c>
      <c r="I323" s="134"/>
      <c r="J323" s="134"/>
    </row>
    <row r="324" spans="1:10">
      <c r="A324" s="131" t="s">
        <v>887</v>
      </c>
      <c r="B324" s="131" t="s">
        <v>888</v>
      </c>
      <c r="C324" s="131" t="s">
        <v>3639</v>
      </c>
      <c r="D324" s="131" t="s">
        <v>3640</v>
      </c>
      <c r="E324" s="131" t="s">
        <v>901</v>
      </c>
      <c r="F324" s="131" t="s">
        <v>902</v>
      </c>
      <c r="G324" s="139" t="s">
        <v>2903</v>
      </c>
      <c r="H324" s="131" t="s">
        <v>2904</v>
      </c>
      <c r="I324" s="134"/>
      <c r="J324" s="134"/>
    </row>
    <row r="325" spans="1:10">
      <c r="A325" s="131" t="s">
        <v>887</v>
      </c>
      <c r="B325" s="131" t="s">
        <v>888</v>
      </c>
      <c r="C325" s="131" t="s">
        <v>3639</v>
      </c>
      <c r="D325" s="131" t="s">
        <v>3640</v>
      </c>
      <c r="E325" s="131" t="s">
        <v>903</v>
      </c>
      <c r="F325" s="131" t="s">
        <v>904</v>
      </c>
      <c r="G325" s="139" t="s">
        <v>2903</v>
      </c>
      <c r="H325" s="131" t="s">
        <v>2904</v>
      </c>
      <c r="I325" s="134"/>
      <c r="J325" s="134"/>
    </row>
    <row r="326" spans="1:10">
      <c r="A326" s="131" t="s">
        <v>887</v>
      </c>
      <c r="B326" s="131" t="s">
        <v>888</v>
      </c>
      <c r="C326" s="131" t="s">
        <v>3639</v>
      </c>
      <c r="D326" s="131" t="s">
        <v>3640</v>
      </c>
      <c r="E326" s="131" t="s">
        <v>905</v>
      </c>
      <c r="F326" s="131" t="s">
        <v>906</v>
      </c>
      <c r="G326" s="139" t="s">
        <v>2919</v>
      </c>
      <c r="H326" s="131" t="s">
        <v>2920</v>
      </c>
      <c r="I326" s="134"/>
      <c r="J326" s="134"/>
    </row>
    <row r="327" spans="1:10">
      <c r="A327" s="131" t="s">
        <v>887</v>
      </c>
      <c r="B327" s="131" t="s">
        <v>888</v>
      </c>
      <c r="C327" s="131" t="s">
        <v>3639</v>
      </c>
      <c r="D327" s="131" t="s">
        <v>3640</v>
      </c>
      <c r="E327" s="131" t="s">
        <v>905</v>
      </c>
      <c r="F327" s="131" t="s">
        <v>906</v>
      </c>
      <c r="G327" s="139" t="s">
        <v>2903</v>
      </c>
      <c r="H327" s="131" t="s">
        <v>2904</v>
      </c>
      <c r="I327" s="134"/>
      <c r="J327" s="134"/>
    </row>
    <row r="328" spans="1:10">
      <c r="A328" s="131" t="s">
        <v>887</v>
      </c>
      <c r="B328" s="131" t="s">
        <v>888</v>
      </c>
      <c r="C328" s="131" t="s">
        <v>3639</v>
      </c>
      <c r="D328" s="131" t="s">
        <v>3640</v>
      </c>
      <c r="E328" s="131" t="s">
        <v>907</v>
      </c>
      <c r="F328" s="131" t="s">
        <v>908</v>
      </c>
      <c r="G328" s="139" t="s">
        <v>2903</v>
      </c>
      <c r="H328" s="131" t="s">
        <v>2904</v>
      </c>
      <c r="I328" s="134"/>
      <c r="J328" s="134"/>
    </row>
    <row r="329" spans="1:10">
      <c r="A329" s="131" t="s">
        <v>887</v>
      </c>
      <c r="B329" s="131" t="s">
        <v>888</v>
      </c>
      <c r="C329" s="131" t="s">
        <v>3639</v>
      </c>
      <c r="D329" s="131" t="s">
        <v>3640</v>
      </c>
      <c r="E329" s="131" t="s">
        <v>1421</v>
      </c>
      <c r="F329" s="131" t="s">
        <v>1422</v>
      </c>
      <c r="G329" s="139" t="s">
        <v>2903</v>
      </c>
      <c r="H329" s="131" t="s">
        <v>2904</v>
      </c>
      <c r="I329" s="134"/>
      <c r="J329" s="134"/>
    </row>
    <row r="330" spans="1:10">
      <c r="A330" s="131" t="s">
        <v>887</v>
      </c>
      <c r="B330" s="131" t="s">
        <v>888</v>
      </c>
      <c r="C330" s="131" t="s">
        <v>3639</v>
      </c>
      <c r="D330" s="131" t="s">
        <v>3640</v>
      </c>
      <c r="E330" s="131" t="s">
        <v>1423</v>
      </c>
      <c r="F330" s="131" t="s">
        <v>1424</v>
      </c>
      <c r="G330" s="139" t="s">
        <v>2903</v>
      </c>
      <c r="H330" s="131" t="s">
        <v>2904</v>
      </c>
      <c r="I330" s="134"/>
      <c r="J330" s="134"/>
    </row>
    <row r="331" spans="1:10">
      <c r="A331" s="131" t="s">
        <v>887</v>
      </c>
      <c r="B331" s="131" t="s">
        <v>888</v>
      </c>
      <c r="C331" s="131" t="s">
        <v>3639</v>
      </c>
      <c r="D331" s="131" t="s">
        <v>3640</v>
      </c>
      <c r="E331" s="131" t="s">
        <v>1425</v>
      </c>
      <c r="F331" s="131" t="s">
        <v>1426</v>
      </c>
      <c r="G331" s="139" t="s">
        <v>2903</v>
      </c>
      <c r="H331" s="131" t="s">
        <v>2904</v>
      </c>
      <c r="I331" s="134"/>
      <c r="J331" s="134"/>
    </row>
    <row r="332" spans="1:10">
      <c r="A332" s="131" t="s">
        <v>887</v>
      </c>
      <c r="B332" s="131" t="s">
        <v>888</v>
      </c>
      <c r="C332" s="131" t="s">
        <v>3639</v>
      </c>
      <c r="D332" s="131" t="s">
        <v>3640</v>
      </c>
      <c r="E332" s="131" t="s">
        <v>2123</v>
      </c>
      <c r="F332" s="131" t="s">
        <v>2124</v>
      </c>
      <c r="G332" s="139" t="s">
        <v>2903</v>
      </c>
      <c r="H332" s="131" t="s">
        <v>2904</v>
      </c>
      <c r="I332" s="134"/>
      <c r="J332" s="134"/>
    </row>
    <row r="333" spans="1:10">
      <c r="A333" s="131" t="s">
        <v>887</v>
      </c>
      <c r="B333" s="131" t="s">
        <v>888</v>
      </c>
      <c r="C333" s="131" t="s">
        <v>3639</v>
      </c>
      <c r="D333" s="131" t="s">
        <v>3640</v>
      </c>
      <c r="E333" s="131" t="s">
        <v>3078</v>
      </c>
      <c r="F333" s="131" t="s">
        <v>3032</v>
      </c>
      <c r="G333" s="139" t="s">
        <v>2903</v>
      </c>
      <c r="H333" s="131" t="s">
        <v>2904</v>
      </c>
      <c r="I333" s="134"/>
      <c r="J333" s="134"/>
    </row>
    <row r="334" spans="1:10">
      <c r="A334" s="131" t="s">
        <v>887</v>
      </c>
      <c r="B334" s="131" t="s">
        <v>888</v>
      </c>
      <c r="C334" s="131" t="s">
        <v>3639</v>
      </c>
      <c r="D334" s="131" t="s">
        <v>3640</v>
      </c>
      <c r="E334" s="131" t="s">
        <v>909</v>
      </c>
      <c r="F334" s="131" t="s">
        <v>670</v>
      </c>
      <c r="G334" s="139" t="s">
        <v>2919</v>
      </c>
      <c r="H334" s="131" t="s">
        <v>2920</v>
      </c>
      <c r="I334" s="134"/>
      <c r="J334" s="134"/>
    </row>
    <row r="335" spans="1:10">
      <c r="A335" s="131" t="s">
        <v>887</v>
      </c>
      <c r="B335" s="131" t="s">
        <v>888</v>
      </c>
      <c r="C335" s="131" t="s">
        <v>3639</v>
      </c>
      <c r="D335" s="131" t="s">
        <v>3640</v>
      </c>
      <c r="E335" s="131" t="s">
        <v>3079</v>
      </c>
      <c r="F335" s="131" t="s">
        <v>4522</v>
      </c>
      <c r="G335" s="139" t="s">
        <v>2919</v>
      </c>
      <c r="H335" s="131" t="s">
        <v>2920</v>
      </c>
      <c r="I335" s="134"/>
      <c r="J335" s="134"/>
    </row>
    <row r="336" spans="1:10">
      <c r="A336" s="131" t="s">
        <v>887</v>
      </c>
      <c r="B336" s="131" t="s">
        <v>888</v>
      </c>
      <c r="C336" s="131" t="s">
        <v>3639</v>
      </c>
      <c r="D336" s="131" t="s">
        <v>3640</v>
      </c>
      <c r="E336" s="131" t="s">
        <v>3080</v>
      </c>
      <c r="F336" s="131" t="s">
        <v>4523</v>
      </c>
      <c r="G336" s="139" t="s">
        <v>2919</v>
      </c>
      <c r="H336" s="131" t="s">
        <v>2920</v>
      </c>
      <c r="I336" s="134"/>
      <c r="J336" s="134"/>
    </row>
    <row r="337" spans="1:10">
      <c r="A337" s="131" t="s">
        <v>887</v>
      </c>
      <c r="B337" s="131" t="s">
        <v>888</v>
      </c>
      <c r="C337" s="131" t="s">
        <v>3639</v>
      </c>
      <c r="D337" s="131" t="s">
        <v>3640</v>
      </c>
      <c r="E337" s="131" t="s">
        <v>910</v>
      </c>
      <c r="F337" s="131" t="s">
        <v>911</v>
      </c>
      <c r="G337" s="139" t="s">
        <v>2919</v>
      </c>
      <c r="H337" s="131" t="s">
        <v>2920</v>
      </c>
      <c r="I337" s="134"/>
      <c r="J337" s="134"/>
    </row>
    <row r="338" spans="1:10">
      <c r="A338" s="131" t="s">
        <v>2079</v>
      </c>
      <c r="B338" s="131" t="s">
        <v>2080</v>
      </c>
      <c r="C338" s="131" t="s">
        <v>3647</v>
      </c>
      <c r="D338" s="131" t="s">
        <v>3648</v>
      </c>
      <c r="E338" s="131" t="s">
        <v>1257</v>
      </c>
      <c r="F338" s="131" t="s">
        <v>1258</v>
      </c>
      <c r="G338" s="139" t="s">
        <v>2901</v>
      </c>
      <c r="H338" s="131" t="s">
        <v>2902</v>
      </c>
      <c r="I338" s="134"/>
      <c r="J338" s="134"/>
    </row>
    <row r="339" spans="1:10">
      <c r="A339" s="131" t="s">
        <v>2079</v>
      </c>
      <c r="B339" s="131" t="s">
        <v>2080</v>
      </c>
      <c r="C339" s="131" t="s">
        <v>3647</v>
      </c>
      <c r="D339" s="131" t="s">
        <v>3648</v>
      </c>
      <c r="E339" s="131" t="s">
        <v>1289</v>
      </c>
      <c r="F339" s="131" t="s">
        <v>1290</v>
      </c>
      <c r="G339" s="139" t="s">
        <v>2901</v>
      </c>
      <c r="H339" s="131" t="s">
        <v>2902</v>
      </c>
      <c r="I339" s="134"/>
      <c r="J339" s="134"/>
    </row>
    <row r="340" spans="1:10">
      <c r="A340" s="131" t="s">
        <v>2079</v>
      </c>
      <c r="B340" s="131" t="s">
        <v>2080</v>
      </c>
      <c r="C340" s="131" t="s">
        <v>3647</v>
      </c>
      <c r="D340" s="131" t="s">
        <v>3648</v>
      </c>
      <c r="E340" s="131" t="s">
        <v>2125</v>
      </c>
      <c r="F340" s="131" t="s">
        <v>2126</v>
      </c>
      <c r="G340" s="139" t="s">
        <v>2901</v>
      </c>
      <c r="H340" s="131" t="s">
        <v>2902</v>
      </c>
      <c r="I340" s="134"/>
      <c r="J340" s="134"/>
    </row>
    <row r="341" spans="1:10">
      <c r="A341" s="131" t="s">
        <v>2079</v>
      </c>
      <c r="B341" s="131" t="s">
        <v>2080</v>
      </c>
      <c r="C341" s="131" t="s">
        <v>3647</v>
      </c>
      <c r="D341" s="131" t="s">
        <v>3648</v>
      </c>
      <c r="E341" s="131" t="s">
        <v>2127</v>
      </c>
      <c r="F341" s="131" t="s">
        <v>2128</v>
      </c>
      <c r="G341" s="139" t="s">
        <v>2901</v>
      </c>
      <c r="H341" s="131" t="s">
        <v>2902</v>
      </c>
      <c r="I341" s="134"/>
      <c r="J341" s="134"/>
    </row>
    <row r="342" spans="1:10">
      <c r="A342" s="131" t="s">
        <v>2079</v>
      </c>
      <c r="B342" s="131" t="s">
        <v>2080</v>
      </c>
      <c r="C342" s="131" t="s">
        <v>3647</v>
      </c>
      <c r="D342" s="131" t="s">
        <v>3648</v>
      </c>
      <c r="E342" s="131" t="s">
        <v>2129</v>
      </c>
      <c r="F342" s="131" t="s">
        <v>2130</v>
      </c>
      <c r="G342" s="139" t="s">
        <v>2901</v>
      </c>
      <c r="H342" s="131" t="s">
        <v>2902</v>
      </c>
      <c r="I342" s="134"/>
      <c r="J342" s="134"/>
    </row>
    <row r="343" spans="1:10">
      <c r="A343" s="131" t="s">
        <v>2079</v>
      </c>
      <c r="B343" s="131" t="s">
        <v>2080</v>
      </c>
      <c r="C343" s="131" t="s">
        <v>3647</v>
      </c>
      <c r="D343" s="131" t="s">
        <v>3648</v>
      </c>
      <c r="E343" s="131" t="s">
        <v>3082</v>
      </c>
      <c r="F343" s="131" t="s">
        <v>3083</v>
      </c>
      <c r="G343" s="139" t="s">
        <v>2901</v>
      </c>
      <c r="H343" s="131" t="s">
        <v>2902</v>
      </c>
      <c r="I343" s="134"/>
      <c r="J343" s="134"/>
    </row>
    <row r="344" spans="1:10">
      <c r="A344" s="131" t="s">
        <v>2079</v>
      </c>
      <c r="B344" s="131" t="s">
        <v>2080</v>
      </c>
      <c r="C344" s="131" t="s">
        <v>3647</v>
      </c>
      <c r="D344" s="131" t="s">
        <v>3648</v>
      </c>
      <c r="E344" s="131" t="s">
        <v>3084</v>
      </c>
      <c r="F344" s="131" t="s">
        <v>3085</v>
      </c>
      <c r="G344" s="139" t="s">
        <v>2901</v>
      </c>
      <c r="H344" s="131" t="s">
        <v>2902</v>
      </c>
      <c r="I344" s="134"/>
      <c r="J344" s="134"/>
    </row>
    <row r="345" spans="1:10">
      <c r="A345" s="131" t="s">
        <v>2079</v>
      </c>
      <c r="B345" s="131" t="s">
        <v>2080</v>
      </c>
      <c r="C345" s="131" t="s">
        <v>3647</v>
      </c>
      <c r="D345" s="131" t="s">
        <v>3648</v>
      </c>
      <c r="E345" s="131" t="s">
        <v>1333</v>
      </c>
      <c r="F345" s="131" t="s">
        <v>1334</v>
      </c>
      <c r="G345" s="139" t="s">
        <v>2901</v>
      </c>
      <c r="H345" s="131" t="s">
        <v>2902</v>
      </c>
      <c r="I345" s="134"/>
      <c r="J345" s="134"/>
    </row>
    <row r="346" spans="1:10">
      <c r="A346" s="131" t="s">
        <v>2079</v>
      </c>
      <c r="B346" s="131" t="s">
        <v>2080</v>
      </c>
      <c r="C346" s="131" t="s">
        <v>3647</v>
      </c>
      <c r="D346" s="131" t="s">
        <v>3648</v>
      </c>
      <c r="E346" s="131" t="s">
        <v>757</v>
      </c>
      <c r="F346" s="131" t="s">
        <v>758</v>
      </c>
      <c r="G346" s="139" t="s">
        <v>2901</v>
      </c>
      <c r="H346" s="131" t="s">
        <v>2902</v>
      </c>
      <c r="I346" s="134"/>
      <c r="J346" s="134"/>
    </row>
    <row r="347" spans="1:10">
      <c r="A347" s="131" t="s">
        <v>2079</v>
      </c>
      <c r="B347" s="131" t="s">
        <v>2080</v>
      </c>
      <c r="C347" s="131" t="s">
        <v>3647</v>
      </c>
      <c r="D347" s="131" t="s">
        <v>3648</v>
      </c>
      <c r="E347" s="131" t="s">
        <v>2131</v>
      </c>
      <c r="F347" s="131" t="s">
        <v>2132</v>
      </c>
      <c r="G347" s="139" t="s">
        <v>2901</v>
      </c>
      <c r="H347" s="131" t="s">
        <v>2902</v>
      </c>
      <c r="I347" s="134"/>
      <c r="J347" s="134"/>
    </row>
    <row r="348" spans="1:10">
      <c r="A348" s="131" t="s">
        <v>2079</v>
      </c>
      <c r="B348" s="131" t="s">
        <v>2080</v>
      </c>
      <c r="C348" s="131" t="s">
        <v>3647</v>
      </c>
      <c r="D348" s="131" t="s">
        <v>3648</v>
      </c>
      <c r="E348" s="131" t="s">
        <v>2133</v>
      </c>
      <c r="F348" s="131" t="s">
        <v>2134</v>
      </c>
      <c r="G348" s="139" t="s">
        <v>2901</v>
      </c>
      <c r="H348" s="131" t="s">
        <v>2902</v>
      </c>
      <c r="I348" s="134"/>
      <c r="J348" s="134"/>
    </row>
    <row r="349" spans="1:10">
      <c r="A349" s="131" t="s">
        <v>2079</v>
      </c>
      <c r="B349" s="131" t="s">
        <v>2080</v>
      </c>
      <c r="C349" s="131" t="s">
        <v>3647</v>
      </c>
      <c r="D349" s="131" t="s">
        <v>3648</v>
      </c>
      <c r="E349" s="131" t="s">
        <v>3086</v>
      </c>
      <c r="F349" s="131" t="s">
        <v>3087</v>
      </c>
      <c r="G349" s="139" t="s">
        <v>2901</v>
      </c>
      <c r="H349" s="131" t="s">
        <v>2902</v>
      </c>
      <c r="I349" s="134"/>
      <c r="J349" s="134"/>
    </row>
    <row r="350" spans="1:10">
      <c r="A350" s="131" t="s">
        <v>2079</v>
      </c>
      <c r="B350" s="131" t="s">
        <v>2080</v>
      </c>
      <c r="C350" s="131" t="s">
        <v>3647</v>
      </c>
      <c r="D350" s="131" t="s">
        <v>3648</v>
      </c>
      <c r="E350" s="131" t="s">
        <v>2081</v>
      </c>
      <c r="F350" s="131" t="s">
        <v>670</v>
      </c>
      <c r="G350" s="139" t="s">
        <v>2901</v>
      </c>
      <c r="H350" s="131" t="s">
        <v>2902</v>
      </c>
      <c r="I350" s="134"/>
      <c r="J350" s="134"/>
    </row>
  </sheetData>
  <autoFilter ref="A3:J341" xr:uid="{00000000-0009-0000-0000-00000A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9"/>
  <dimension ref="A1:C1822"/>
  <sheetViews>
    <sheetView zoomScale="90" zoomScaleNormal="90" workbookViewId="0">
      <pane xSplit="1" ySplit="3" topLeftCell="B4" activePane="bottomRight" state="frozen"/>
      <selection pane="topRight" activeCell="B1" sqref="B1"/>
      <selection pane="bottomLeft" activeCell="A4" sqref="A4"/>
      <selection pane="bottomRight"/>
    </sheetView>
  </sheetViews>
  <sheetFormatPr defaultRowHeight="15"/>
  <cols>
    <col min="1" max="1" width="22.5703125" customWidth="1"/>
    <col min="2" max="2" width="131" customWidth="1"/>
  </cols>
  <sheetData>
    <row r="1" spans="1:3">
      <c r="A1" s="86" t="s">
        <v>912</v>
      </c>
      <c r="B1" s="87"/>
    </row>
    <row r="2" spans="1:3">
      <c r="A2" s="263" t="s">
        <v>682</v>
      </c>
      <c r="B2" s="264"/>
    </row>
    <row r="3" spans="1:3">
      <c r="A3" s="145" t="s">
        <v>734</v>
      </c>
      <c r="B3" s="146" t="s">
        <v>3741</v>
      </c>
    </row>
    <row r="4" spans="1:3">
      <c r="A4" s="147" t="s">
        <v>742</v>
      </c>
      <c r="B4" s="148" t="s">
        <v>743</v>
      </c>
      <c r="C4" t="s">
        <v>6583</v>
      </c>
    </row>
    <row r="5" spans="1:3">
      <c r="A5" s="149" t="s">
        <v>3031</v>
      </c>
      <c r="B5" s="150" t="s">
        <v>3032</v>
      </c>
      <c r="C5">
        <f>LEN(A5)</f>
        <v>7</v>
      </c>
    </row>
    <row r="6" spans="1:3">
      <c r="A6" s="151" t="s">
        <v>3088</v>
      </c>
      <c r="B6" s="152" t="s">
        <v>3089</v>
      </c>
      <c r="C6">
        <f t="shared" ref="C6:C69" si="0">LEN(A6)</f>
        <v>11</v>
      </c>
    </row>
    <row r="7" spans="1:3">
      <c r="A7" s="151" t="s">
        <v>3090</v>
      </c>
      <c r="B7" s="152" t="s">
        <v>3091</v>
      </c>
      <c r="C7">
        <f t="shared" si="0"/>
        <v>11</v>
      </c>
    </row>
    <row r="8" spans="1:3">
      <c r="A8" s="151" t="s">
        <v>3092</v>
      </c>
      <c r="B8" s="152" t="s">
        <v>3093</v>
      </c>
      <c r="C8">
        <f t="shared" si="0"/>
        <v>11</v>
      </c>
    </row>
    <row r="9" spans="1:3">
      <c r="A9" s="151" t="s">
        <v>3094</v>
      </c>
      <c r="B9" s="152" t="s">
        <v>3095</v>
      </c>
      <c r="C9">
        <f t="shared" si="0"/>
        <v>11</v>
      </c>
    </row>
    <row r="10" spans="1:3">
      <c r="A10" s="151" t="s">
        <v>3096</v>
      </c>
      <c r="B10" s="152" t="s">
        <v>3097</v>
      </c>
      <c r="C10">
        <f t="shared" si="0"/>
        <v>11</v>
      </c>
    </row>
    <row r="11" spans="1:3">
      <c r="A11" s="149" t="s">
        <v>761</v>
      </c>
      <c r="B11" s="150" t="s">
        <v>1133</v>
      </c>
      <c r="C11">
        <f t="shared" si="0"/>
        <v>7</v>
      </c>
    </row>
    <row r="12" spans="1:3">
      <c r="A12" s="151" t="s">
        <v>922</v>
      </c>
      <c r="B12" s="152" t="s">
        <v>923</v>
      </c>
      <c r="C12">
        <f t="shared" si="0"/>
        <v>11</v>
      </c>
    </row>
    <row r="13" spans="1:3" ht="15.75" customHeight="1">
      <c r="A13" s="151" t="s">
        <v>924</v>
      </c>
      <c r="B13" s="152" t="s">
        <v>925</v>
      </c>
      <c r="C13">
        <f t="shared" si="0"/>
        <v>11</v>
      </c>
    </row>
    <row r="14" spans="1:3">
      <c r="A14" s="151" t="s">
        <v>926</v>
      </c>
      <c r="B14" s="152" t="s">
        <v>927</v>
      </c>
      <c r="C14">
        <f t="shared" si="0"/>
        <v>11</v>
      </c>
    </row>
    <row r="15" spans="1:3">
      <c r="A15" s="151" t="s">
        <v>928</v>
      </c>
      <c r="B15" s="152" t="s">
        <v>248</v>
      </c>
      <c r="C15">
        <f t="shared" si="0"/>
        <v>11</v>
      </c>
    </row>
    <row r="16" spans="1:3">
      <c r="A16" s="151" t="s">
        <v>929</v>
      </c>
      <c r="B16" s="152" t="s">
        <v>930</v>
      </c>
      <c r="C16">
        <f t="shared" si="0"/>
        <v>11</v>
      </c>
    </row>
    <row r="17" spans="1:3">
      <c r="A17" s="151" t="s">
        <v>931</v>
      </c>
      <c r="B17" s="152" t="s">
        <v>932</v>
      </c>
      <c r="C17">
        <f t="shared" si="0"/>
        <v>11</v>
      </c>
    </row>
    <row r="18" spans="1:3">
      <c r="A18" s="151" t="s">
        <v>933</v>
      </c>
      <c r="B18" s="152" t="s">
        <v>934</v>
      </c>
      <c r="C18">
        <f t="shared" si="0"/>
        <v>11</v>
      </c>
    </row>
    <row r="19" spans="1:3">
      <c r="A19" s="149" t="s">
        <v>3044</v>
      </c>
      <c r="B19" s="150" t="s">
        <v>3045</v>
      </c>
      <c r="C19">
        <f t="shared" si="0"/>
        <v>7</v>
      </c>
    </row>
    <row r="20" spans="1:3">
      <c r="A20" s="151" t="s">
        <v>3098</v>
      </c>
      <c r="B20" s="152" t="s">
        <v>3099</v>
      </c>
      <c r="C20">
        <f t="shared" si="0"/>
        <v>11</v>
      </c>
    </row>
    <row r="21" spans="1:3">
      <c r="A21" s="151" t="s">
        <v>3100</v>
      </c>
      <c r="B21" s="152" t="s">
        <v>3101</v>
      </c>
      <c r="C21">
        <f t="shared" si="0"/>
        <v>11</v>
      </c>
    </row>
    <row r="22" spans="1:3">
      <c r="A22" s="151" t="s">
        <v>3102</v>
      </c>
      <c r="B22" s="152" t="s">
        <v>3103</v>
      </c>
      <c r="C22">
        <f t="shared" si="0"/>
        <v>11</v>
      </c>
    </row>
    <row r="23" spans="1:3">
      <c r="A23" s="149" t="s">
        <v>1458</v>
      </c>
      <c r="B23" s="150" t="s">
        <v>1459</v>
      </c>
      <c r="C23">
        <f t="shared" si="0"/>
        <v>7</v>
      </c>
    </row>
    <row r="24" spans="1:3">
      <c r="A24" s="151" t="s">
        <v>3104</v>
      </c>
      <c r="B24" s="152" t="s">
        <v>3105</v>
      </c>
      <c r="C24">
        <f t="shared" si="0"/>
        <v>11</v>
      </c>
    </row>
    <row r="25" spans="1:3">
      <c r="A25" s="151" t="s">
        <v>3106</v>
      </c>
      <c r="B25" s="152" t="s">
        <v>3107</v>
      </c>
      <c r="C25">
        <f t="shared" si="0"/>
        <v>11</v>
      </c>
    </row>
    <row r="26" spans="1:3">
      <c r="A26" s="151" t="s">
        <v>3108</v>
      </c>
      <c r="B26" s="152" t="s">
        <v>3109</v>
      </c>
      <c r="C26">
        <f t="shared" si="0"/>
        <v>11</v>
      </c>
    </row>
    <row r="27" spans="1:3">
      <c r="A27" s="151" t="s">
        <v>3110</v>
      </c>
      <c r="B27" s="152" t="s">
        <v>3111</v>
      </c>
      <c r="C27">
        <f t="shared" si="0"/>
        <v>11</v>
      </c>
    </row>
    <row r="28" spans="1:3">
      <c r="A28" s="149" t="s">
        <v>756</v>
      </c>
      <c r="B28" s="150" t="s">
        <v>799</v>
      </c>
      <c r="C28">
        <f t="shared" si="0"/>
        <v>7</v>
      </c>
    </row>
    <row r="29" spans="1:3">
      <c r="A29" s="151" t="s">
        <v>913</v>
      </c>
      <c r="B29" s="152" t="s">
        <v>733</v>
      </c>
      <c r="C29">
        <f t="shared" si="0"/>
        <v>11</v>
      </c>
    </row>
    <row r="30" spans="1:3">
      <c r="A30" s="151" t="s">
        <v>914</v>
      </c>
      <c r="B30" s="152" t="s">
        <v>915</v>
      </c>
      <c r="C30">
        <f t="shared" si="0"/>
        <v>11</v>
      </c>
    </row>
    <row r="31" spans="1:3">
      <c r="A31" s="151" t="s">
        <v>916</v>
      </c>
      <c r="B31" s="152" t="s">
        <v>917</v>
      </c>
      <c r="C31">
        <f t="shared" si="0"/>
        <v>11</v>
      </c>
    </row>
    <row r="32" spans="1:3">
      <c r="A32" s="151" t="s">
        <v>920</v>
      </c>
      <c r="B32" s="152" t="s">
        <v>921</v>
      </c>
      <c r="C32">
        <f t="shared" si="0"/>
        <v>11</v>
      </c>
    </row>
    <row r="33" spans="1:3">
      <c r="A33" s="151" t="s">
        <v>989</v>
      </c>
      <c r="B33" s="152" t="s">
        <v>938</v>
      </c>
      <c r="C33">
        <f t="shared" si="0"/>
        <v>11</v>
      </c>
    </row>
    <row r="34" spans="1:3">
      <c r="A34" s="151" t="s">
        <v>1466</v>
      </c>
      <c r="B34" s="152" t="s">
        <v>1467</v>
      </c>
      <c r="C34">
        <f t="shared" si="0"/>
        <v>11</v>
      </c>
    </row>
    <row r="35" spans="1:3">
      <c r="A35" s="147" t="s">
        <v>42</v>
      </c>
      <c r="B35" s="148" t="s">
        <v>43</v>
      </c>
      <c r="C35">
        <f t="shared" si="0"/>
        <v>5</v>
      </c>
    </row>
    <row r="36" spans="1:3">
      <c r="A36" s="149" t="s">
        <v>90</v>
      </c>
      <c r="B36" s="150" t="s">
        <v>1207</v>
      </c>
      <c r="C36">
        <f t="shared" si="0"/>
        <v>7</v>
      </c>
    </row>
    <row r="37" spans="1:3">
      <c r="A37" s="151" t="s">
        <v>4543</v>
      </c>
      <c r="B37" s="152" t="s">
        <v>4544</v>
      </c>
      <c r="C37">
        <f t="shared" si="0"/>
        <v>11</v>
      </c>
    </row>
    <row r="38" spans="1:3">
      <c r="A38" s="151" t="s">
        <v>4545</v>
      </c>
      <c r="B38" s="152" t="s">
        <v>4546</v>
      </c>
      <c r="C38">
        <f t="shared" si="0"/>
        <v>11</v>
      </c>
    </row>
    <row r="39" spans="1:3">
      <c r="A39" s="151" t="s">
        <v>4547</v>
      </c>
      <c r="B39" s="152" t="s">
        <v>4548</v>
      </c>
      <c r="C39">
        <f t="shared" si="0"/>
        <v>11</v>
      </c>
    </row>
    <row r="40" spans="1:3">
      <c r="A40" s="151" t="s">
        <v>4549</v>
      </c>
      <c r="B40" s="152" t="s">
        <v>4550</v>
      </c>
      <c r="C40">
        <f t="shared" si="0"/>
        <v>11</v>
      </c>
    </row>
    <row r="41" spans="1:3">
      <c r="A41" s="151" t="s">
        <v>683</v>
      </c>
      <c r="B41" s="152" t="s">
        <v>684</v>
      </c>
      <c r="C41">
        <f t="shared" si="0"/>
        <v>11</v>
      </c>
    </row>
    <row r="42" spans="1:3">
      <c r="A42" s="151" t="s">
        <v>4551</v>
      </c>
      <c r="B42" s="152" t="s">
        <v>4552</v>
      </c>
      <c r="C42">
        <f t="shared" si="0"/>
        <v>11</v>
      </c>
    </row>
    <row r="43" spans="1:3">
      <c r="A43" s="151" t="s">
        <v>4553</v>
      </c>
      <c r="B43" s="152" t="s">
        <v>4554</v>
      </c>
      <c r="C43">
        <f t="shared" si="0"/>
        <v>11</v>
      </c>
    </row>
    <row r="44" spans="1:3">
      <c r="A44" s="151" t="s">
        <v>4555</v>
      </c>
      <c r="B44" s="152" t="s">
        <v>4556</v>
      </c>
      <c r="C44">
        <f t="shared" si="0"/>
        <v>11</v>
      </c>
    </row>
    <row r="45" spans="1:3">
      <c r="A45" s="151" t="s">
        <v>4557</v>
      </c>
      <c r="B45" s="152" t="s">
        <v>4558</v>
      </c>
      <c r="C45">
        <f t="shared" si="0"/>
        <v>11</v>
      </c>
    </row>
    <row r="46" spans="1:3">
      <c r="A46" s="151" t="s">
        <v>4559</v>
      </c>
      <c r="B46" s="152" t="s">
        <v>4560</v>
      </c>
      <c r="C46">
        <f t="shared" si="0"/>
        <v>11</v>
      </c>
    </row>
    <row r="47" spans="1:3">
      <c r="A47" s="151" t="s">
        <v>4561</v>
      </c>
      <c r="B47" s="152" t="s">
        <v>4562</v>
      </c>
      <c r="C47">
        <f t="shared" si="0"/>
        <v>11</v>
      </c>
    </row>
    <row r="48" spans="1:3">
      <c r="A48" s="151" t="s">
        <v>4563</v>
      </c>
      <c r="B48" s="152" t="s">
        <v>4564</v>
      </c>
      <c r="C48">
        <f t="shared" si="0"/>
        <v>11</v>
      </c>
    </row>
    <row r="49" spans="1:3">
      <c r="A49" s="151" t="s">
        <v>4565</v>
      </c>
      <c r="B49" s="152" t="s">
        <v>4566</v>
      </c>
      <c r="C49">
        <f t="shared" si="0"/>
        <v>11</v>
      </c>
    </row>
    <row r="50" spans="1:3">
      <c r="A50" s="151" t="s">
        <v>4567</v>
      </c>
      <c r="B50" s="152" t="s">
        <v>4568</v>
      </c>
      <c r="C50">
        <f t="shared" si="0"/>
        <v>11</v>
      </c>
    </row>
    <row r="51" spans="1:3">
      <c r="A51" s="151" t="s">
        <v>4569</v>
      </c>
      <c r="B51" s="152" t="s">
        <v>4570</v>
      </c>
      <c r="C51">
        <f t="shared" si="0"/>
        <v>11</v>
      </c>
    </row>
    <row r="52" spans="1:3">
      <c r="A52" s="151" t="s">
        <v>4571</v>
      </c>
      <c r="B52" s="152" t="s">
        <v>4572</v>
      </c>
      <c r="C52">
        <f t="shared" si="0"/>
        <v>11</v>
      </c>
    </row>
    <row r="53" spans="1:3">
      <c r="A53" s="151" t="s">
        <v>4573</v>
      </c>
      <c r="B53" s="152" t="s">
        <v>4574</v>
      </c>
      <c r="C53">
        <f t="shared" si="0"/>
        <v>11</v>
      </c>
    </row>
    <row r="54" spans="1:3">
      <c r="A54" s="151" t="s">
        <v>990</v>
      </c>
      <c r="B54" s="152" t="s">
        <v>991</v>
      </c>
      <c r="C54">
        <f t="shared" si="0"/>
        <v>11</v>
      </c>
    </row>
    <row r="55" spans="1:3">
      <c r="A55" s="151" t="s">
        <v>992</v>
      </c>
      <c r="B55" s="152" t="s">
        <v>993</v>
      </c>
      <c r="C55">
        <f t="shared" si="0"/>
        <v>11</v>
      </c>
    </row>
    <row r="56" spans="1:3">
      <c r="A56" s="151" t="s">
        <v>4575</v>
      </c>
      <c r="B56" s="152" t="s">
        <v>4576</v>
      </c>
      <c r="C56">
        <f t="shared" si="0"/>
        <v>11</v>
      </c>
    </row>
    <row r="57" spans="1:3">
      <c r="A57" s="151" t="s">
        <v>4577</v>
      </c>
      <c r="B57" s="152" t="s">
        <v>994</v>
      </c>
      <c r="C57">
        <f t="shared" si="0"/>
        <v>11</v>
      </c>
    </row>
    <row r="58" spans="1:3">
      <c r="A58" s="151" t="s">
        <v>4578</v>
      </c>
      <c r="B58" s="152" t="s">
        <v>4579</v>
      </c>
      <c r="C58">
        <f t="shared" si="0"/>
        <v>11</v>
      </c>
    </row>
    <row r="59" spans="1:3">
      <c r="A59" s="151" t="s">
        <v>4580</v>
      </c>
      <c r="B59" s="152" t="s">
        <v>4581</v>
      </c>
      <c r="C59">
        <f t="shared" si="0"/>
        <v>11</v>
      </c>
    </row>
    <row r="60" spans="1:3">
      <c r="A60" s="151" t="s">
        <v>4582</v>
      </c>
      <c r="B60" s="152" t="s">
        <v>4583</v>
      </c>
      <c r="C60">
        <f t="shared" si="0"/>
        <v>11</v>
      </c>
    </row>
    <row r="61" spans="1:3">
      <c r="A61" s="151" t="s">
        <v>1468</v>
      </c>
      <c r="B61" s="152" t="s">
        <v>1469</v>
      </c>
      <c r="C61">
        <f t="shared" si="0"/>
        <v>11</v>
      </c>
    </row>
    <row r="62" spans="1:3">
      <c r="A62" s="151" t="s">
        <v>4584</v>
      </c>
      <c r="B62" s="152" t="s">
        <v>4585</v>
      </c>
      <c r="C62">
        <f t="shared" si="0"/>
        <v>11</v>
      </c>
    </row>
    <row r="63" spans="1:3">
      <c r="A63" s="151" t="s">
        <v>1470</v>
      </c>
      <c r="B63" s="152" t="s">
        <v>1471</v>
      </c>
      <c r="C63">
        <f t="shared" si="0"/>
        <v>11</v>
      </c>
    </row>
    <row r="64" spans="1:3">
      <c r="A64" s="151" t="s">
        <v>4586</v>
      </c>
      <c r="B64" s="152" t="s">
        <v>4587</v>
      </c>
      <c r="C64">
        <f t="shared" si="0"/>
        <v>11</v>
      </c>
    </row>
    <row r="65" spans="1:3">
      <c r="A65" s="151" t="s">
        <v>1472</v>
      </c>
      <c r="B65" s="152" t="s">
        <v>1473</v>
      </c>
      <c r="C65">
        <f t="shared" si="0"/>
        <v>11</v>
      </c>
    </row>
    <row r="66" spans="1:3">
      <c r="A66" s="151" t="s">
        <v>4588</v>
      </c>
      <c r="B66" s="152" t="s">
        <v>4589</v>
      </c>
      <c r="C66">
        <f t="shared" si="0"/>
        <v>11</v>
      </c>
    </row>
    <row r="67" spans="1:3">
      <c r="A67" s="151" t="s">
        <v>4590</v>
      </c>
      <c r="B67" s="152" t="s">
        <v>4591</v>
      </c>
      <c r="C67">
        <f t="shared" si="0"/>
        <v>11</v>
      </c>
    </row>
    <row r="68" spans="1:3">
      <c r="A68" s="151" t="s">
        <v>4592</v>
      </c>
      <c r="B68" s="152" t="s">
        <v>4593</v>
      </c>
      <c r="C68">
        <f t="shared" si="0"/>
        <v>11</v>
      </c>
    </row>
    <row r="69" spans="1:3">
      <c r="A69" s="151" t="s">
        <v>4594</v>
      </c>
      <c r="B69" s="152" t="s">
        <v>4595</v>
      </c>
      <c r="C69">
        <f t="shared" si="0"/>
        <v>11</v>
      </c>
    </row>
    <row r="70" spans="1:3">
      <c r="A70" s="151" t="s">
        <v>1474</v>
      </c>
      <c r="B70" s="152" t="s">
        <v>1475</v>
      </c>
      <c r="C70">
        <f t="shared" ref="C70:C133" si="1">LEN(A70)</f>
        <v>11</v>
      </c>
    </row>
    <row r="71" spans="1:3">
      <c r="A71" s="151" t="s">
        <v>4596</v>
      </c>
      <c r="B71" s="152" t="s">
        <v>4597</v>
      </c>
      <c r="C71">
        <f t="shared" si="1"/>
        <v>11</v>
      </c>
    </row>
    <row r="72" spans="1:3">
      <c r="A72" s="151" t="s">
        <v>1476</v>
      </c>
      <c r="B72" s="152" t="s">
        <v>1477</v>
      </c>
      <c r="C72">
        <f t="shared" si="1"/>
        <v>11</v>
      </c>
    </row>
    <row r="73" spans="1:3">
      <c r="A73" s="151" t="s">
        <v>1478</v>
      </c>
      <c r="B73" s="152" t="s">
        <v>1479</v>
      </c>
      <c r="C73">
        <f t="shared" si="1"/>
        <v>11</v>
      </c>
    </row>
    <row r="74" spans="1:3">
      <c r="A74" s="151" t="s">
        <v>4598</v>
      </c>
      <c r="B74" s="152" t="s">
        <v>4599</v>
      </c>
      <c r="C74">
        <f t="shared" si="1"/>
        <v>11</v>
      </c>
    </row>
    <row r="75" spans="1:3">
      <c r="A75" s="151" t="s">
        <v>4600</v>
      </c>
      <c r="B75" s="152" t="s">
        <v>4601</v>
      </c>
      <c r="C75">
        <f t="shared" si="1"/>
        <v>11</v>
      </c>
    </row>
    <row r="76" spans="1:3">
      <c r="A76" s="151" t="s">
        <v>4602</v>
      </c>
      <c r="B76" s="152" t="s">
        <v>4603</v>
      </c>
      <c r="C76">
        <f t="shared" si="1"/>
        <v>11</v>
      </c>
    </row>
    <row r="77" spans="1:3">
      <c r="A77" s="151" t="s">
        <v>4604</v>
      </c>
      <c r="B77" s="152" t="s">
        <v>4605</v>
      </c>
      <c r="C77">
        <f t="shared" si="1"/>
        <v>11</v>
      </c>
    </row>
    <row r="78" spans="1:3">
      <c r="A78" s="151" t="s">
        <v>4606</v>
      </c>
      <c r="B78" s="152" t="s">
        <v>4607</v>
      </c>
      <c r="C78">
        <f t="shared" si="1"/>
        <v>11</v>
      </c>
    </row>
    <row r="79" spans="1:3">
      <c r="A79" s="151" t="s">
        <v>4608</v>
      </c>
      <c r="B79" s="152" t="s">
        <v>4609</v>
      </c>
      <c r="C79">
        <f t="shared" si="1"/>
        <v>11</v>
      </c>
    </row>
    <row r="80" spans="1:3">
      <c r="A80" s="151" t="s">
        <v>4610</v>
      </c>
      <c r="B80" s="152" t="s">
        <v>4611</v>
      </c>
      <c r="C80">
        <f t="shared" si="1"/>
        <v>11</v>
      </c>
    </row>
    <row r="81" spans="1:3">
      <c r="A81" s="151" t="s">
        <v>4612</v>
      </c>
      <c r="B81" s="152" t="s">
        <v>4613</v>
      </c>
      <c r="C81">
        <f t="shared" si="1"/>
        <v>11</v>
      </c>
    </row>
    <row r="82" spans="1:3">
      <c r="A82" s="151" t="s">
        <v>4614</v>
      </c>
      <c r="B82" s="152" t="s">
        <v>4613</v>
      </c>
      <c r="C82">
        <f t="shared" si="1"/>
        <v>11</v>
      </c>
    </row>
    <row r="83" spans="1:3">
      <c r="A83" s="151" t="s">
        <v>4615</v>
      </c>
      <c r="B83" s="152" t="s">
        <v>4616</v>
      </c>
      <c r="C83">
        <f t="shared" si="1"/>
        <v>11</v>
      </c>
    </row>
    <row r="84" spans="1:3">
      <c r="A84" s="151" t="s">
        <v>4617</v>
      </c>
      <c r="B84" s="152" t="s">
        <v>4618</v>
      </c>
      <c r="C84">
        <f t="shared" si="1"/>
        <v>11</v>
      </c>
    </row>
    <row r="85" spans="1:3">
      <c r="A85" s="151" t="s">
        <v>4619</v>
      </c>
      <c r="B85" s="152" t="s">
        <v>4620</v>
      </c>
      <c r="C85">
        <f t="shared" si="1"/>
        <v>11</v>
      </c>
    </row>
    <row r="86" spans="1:3">
      <c r="A86" s="151" t="s">
        <v>4621</v>
      </c>
      <c r="B86" s="152" t="s">
        <v>4622</v>
      </c>
      <c r="C86">
        <f t="shared" si="1"/>
        <v>11</v>
      </c>
    </row>
    <row r="87" spans="1:3">
      <c r="A87" s="151" t="s">
        <v>4623</v>
      </c>
      <c r="B87" s="152" t="s">
        <v>4624</v>
      </c>
      <c r="C87">
        <f t="shared" si="1"/>
        <v>11</v>
      </c>
    </row>
    <row r="88" spans="1:3">
      <c r="A88" s="151" t="s">
        <v>4625</v>
      </c>
      <c r="B88" s="152" t="s">
        <v>4626</v>
      </c>
      <c r="C88">
        <f t="shared" si="1"/>
        <v>11</v>
      </c>
    </row>
    <row r="89" spans="1:3">
      <c r="A89" s="151" t="s">
        <v>1480</v>
      </c>
      <c r="B89" s="152" t="s">
        <v>1481</v>
      </c>
      <c r="C89">
        <f t="shared" si="1"/>
        <v>11</v>
      </c>
    </row>
    <row r="90" spans="1:3">
      <c r="A90" s="151" t="s">
        <v>1482</v>
      </c>
      <c r="B90" s="152" t="s">
        <v>1483</v>
      </c>
      <c r="C90">
        <f t="shared" si="1"/>
        <v>11</v>
      </c>
    </row>
    <row r="91" spans="1:3">
      <c r="A91" s="151" t="s">
        <v>4627</v>
      </c>
      <c r="B91" s="152" t="s">
        <v>4628</v>
      </c>
      <c r="C91">
        <f t="shared" si="1"/>
        <v>11</v>
      </c>
    </row>
    <row r="92" spans="1:3">
      <c r="A92" s="151" t="s">
        <v>1484</v>
      </c>
      <c r="B92" s="152" t="s">
        <v>4629</v>
      </c>
      <c r="C92">
        <f t="shared" si="1"/>
        <v>11</v>
      </c>
    </row>
    <row r="93" spans="1:3">
      <c r="A93" s="151" t="s">
        <v>4630</v>
      </c>
      <c r="B93" s="152" t="s">
        <v>4631</v>
      </c>
      <c r="C93">
        <f t="shared" si="1"/>
        <v>11</v>
      </c>
    </row>
    <row r="94" spans="1:3">
      <c r="A94" s="151" t="s">
        <v>1879</v>
      </c>
      <c r="B94" s="152" t="s">
        <v>1880</v>
      </c>
      <c r="C94">
        <f t="shared" si="1"/>
        <v>11</v>
      </c>
    </row>
    <row r="95" spans="1:3">
      <c r="A95" s="151" t="s">
        <v>1881</v>
      </c>
      <c r="B95" s="152" t="s">
        <v>1882</v>
      </c>
      <c r="C95">
        <f t="shared" si="1"/>
        <v>11</v>
      </c>
    </row>
    <row r="96" spans="1:3">
      <c r="A96" s="151" t="s">
        <v>4632</v>
      </c>
      <c r="B96" s="152" t="s">
        <v>4633</v>
      </c>
      <c r="C96">
        <f t="shared" si="1"/>
        <v>11</v>
      </c>
    </row>
    <row r="97" spans="1:3">
      <c r="A97" s="151" t="s">
        <v>4634</v>
      </c>
      <c r="B97" s="152" t="s">
        <v>4635</v>
      </c>
      <c r="C97">
        <f t="shared" si="1"/>
        <v>11</v>
      </c>
    </row>
    <row r="98" spans="1:3">
      <c r="A98" s="151" t="s">
        <v>1883</v>
      </c>
      <c r="B98" s="152" t="s">
        <v>1884</v>
      </c>
      <c r="C98">
        <f t="shared" si="1"/>
        <v>11</v>
      </c>
    </row>
    <row r="99" spans="1:3">
      <c r="A99" s="151" t="s">
        <v>4636</v>
      </c>
      <c r="B99" s="152" t="s">
        <v>4637</v>
      </c>
      <c r="C99">
        <f t="shared" si="1"/>
        <v>11</v>
      </c>
    </row>
    <row r="100" spans="1:3">
      <c r="A100" s="151" t="s">
        <v>4638</v>
      </c>
      <c r="B100" s="152" t="s">
        <v>4639</v>
      </c>
      <c r="C100">
        <f t="shared" si="1"/>
        <v>11</v>
      </c>
    </row>
    <row r="101" spans="1:3">
      <c r="A101" s="151" t="s">
        <v>1885</v>
      </c>
      <c r="B101" s="152" t="s">
        <v>1886</v>
      </c>
      <c r="C101">
        <f t="shared" si="1"/>
        <v>11</v>
      </c>
    </row>
    <row r="102" spans="1:3">
      <c r="A102" s="151" t="s">
        <v>4640</v>
      </c>
      <c r="B102" s="152" t="s">
        <v>925</v>
      </c>
      <c r="C102">
        <f t="shared" si="1"/>
        <v>11</v>
      </c>
    </row>
    <row r="103" spans="1:3">
      <c r="A103" s="151" t="s">
        <v>4641</v>
      </c>
      <c r="B103" s="152" t="s">
        <v>4642</v>
      </c>
      <c r="C103">
        <f t="shared" si="1"/>
        <v>11</v>
      </c>
    </row>
    <row r="104" spans="1:3">
      <c r="A104" s="151" t="s">
        <v>4643</v>
      </c>
      <c r="B104" s="152" t="s">
        <v>4644</v>
      </c>
      <c r="C104">
        <f t="shared" si="1"/>
        <v>11</v>
      </c>
    </row>
    <row r="105" spans="1:3">
      <c r="A105" s="151" t="s">
        <v>4645</v>
      </c>
      <c r="B105" s="152" t="s">
        <v>4646</v>
      </c>
      <c r="C105">
        <f t="shared" si="1"/>
        <v>11</v>
      </c>
    </row>
    <row r="106" spans="1:3">
      <c r="A106" s="151" t="s">
        <v>4647</v>
      </c>
      <c r="B106" s="152" t="s">
        <v>4648</v>
      </c>
      <c r="C106">
        <f t="shared" si="1"/>
        <v>11</v>
      </c>
    </row>
    <row r="107" spans="1:3">
      <c r="A107" s="151" t="s">
        <v>3112</v>
      </c>
      <c r="B107" s="152" t="s">
        <v>3113</v>
      </c>
      <c r="C107">
        <f t="shared" si="1"/>
        <v>11</v>
      </c>
    </row>
    <row r="108" spans="1:3">
      <c r="A108" s="151" t="s">
        <v>3114</v>
      </c>
      <c r="B108" s="152" t="s">
        <v>3115</v>
      </c>
      <c r="C108">
        <f t="shared" si="1"/>
        <v>11</v>
      </c>
    </row>
    <row r="109" spans="1:3">
      <c r="A109" s="151" t="s">
        <v>3116</v>
      </c>
      <c r="B109" s="152" t="s">
        <v>3117</v>
      </c>
      <c r="C109">
        <f t="shared" si="1"/>
        <v>11</v>
      </c>
    </row>
    <row r="110" spans="1:3">
      <c r="A110" s="151" t="s">
        <v>4649</v>
      </c>
      <c r="B110" s="152" t="s">
        <v>1469</v>
      </c>
      <c r="C110">
        <f t="shared" si="1"/>
        <v>11</v>
      </c>
    </row>
    <row r="111" spans="1:3">
      <c r="A111" s="151" t="s">
        <v>3118</v>
      </c>
      <c r="B111" s="152" t="s">
        <v>993</v>
      </c>
      <c r="C111">
        <f t="shared" si="1"/>
        <v>11</v>
      </c>
    </row>
    <row r="112" spans="1:3">
      <c r="A112" s="151" t="s">
        <v>3119</v>
      </c>
      <c r="B112" s="152" t="s">
        <v>3120</v>
      </c>
      <c r="C112">
        <f t="shared" si="1"/>
        <v>11</v>
      </c>
    </row>
    <row r="113" spans="1:3">
      <c r="A113" s="151" t="s">
        <v>3121</v>
      </c>
      <c r="B113" s="152" t="s">
        <v>3122</v>
      </c>
      <c r="C113">
        <f t="shared" si="1"/>
        <v>11</v>
      </c>
    </row>
    <row r="114" spans="1:3">
      <c r="A114" s="151" t="s">
        <v>3123</v>
      </c>
      <c r="B114" s="152" t="s">
        <v>3124</v>
      </c>
      <c r="C114">
        <f t="shared" si="1"/>
        <v>11</v>
      </c>
    </row>
    <row r="115" spans="1:3">
      <c r="A115" s="151" t="s">
        <v>3125</v>
      </c>
      <c r="B115" s="152" t="s">
        <v>3126</v>
      </c>
      <c r="C115">
        <f t="shared" si="1"/>
        <v>11</v>
      </c>
    </row>
    <row r="116" spans="1:3">
      <c r="A116" s="151" t="s">
        <v>4650</v>
      </c>
      <c r="B116" s="152" t="s">
        <v>4651</v>
      </c>
      <c r="C116">
        <f t="shared" si="1"/>
        <v>11</v>
      </c>
    </row>
    <row r="117" spans="1:3">
      <c r="A117" s="151" t="s">
        <v>3127</v>
      </c>
      <c r="B117" s="152" t="s">
        <v>3128</v>
      </c>
      <c r="C117">
        <f t="shared" si="1"/>
        <v>11</v>
      </c>
    </row>
    <row r="118" spans="1:3">
      <c r="A118" s="151" t="s">
        <v>3129</v>
      </c>
      <c r="B118" s="152" t="s">
        <v>1041</v>
      </c>
      <c r="C118">
        <f t="shared" si="1"/>
        <v>11</v>
      </c>
    </row>
    <row r="119" spans="1:3">
      <c r="A119" s="151" t="s">
        <v>3130</v>
      </c>
      <c r="B119" s="152" t="s">
        <v>3131</v>
      </c>
      <c r="C119">
        <f t="shared" si="1"/>
        <v>11</v>
      </c>
    </row>
    <row r="120" spans="1:3">
      <c r="A120" s="151" t="s">
        <v>4652</v>
      </c>
      <c r="B120" s="152" t="s">
        <v>4651</v>
      </c>
      <c r="C120">
        <f t="shared" si="1"/>
        <v>11</v>
      </c>
    </row>
    <row r="121" spans="1:3">
      <c r="A121" s="151" t="s">
        <v>4653</v>
      </c>
      <c r="B121" s="152" t="s">
        <v>4654</v>
      </c>
      <c r="C121">
        <f t="shared" si="1"/>
        <v>11</v>
      </c>
    </row>
    <row r="122" spans="1:3">
      <c r="A122" s="151" t="s">
        <v>4655</v>
      </c>
      <c r="B122" s="152" t="s">
        <v>4656</v>
      </c>
      <c r="C122">
        <f t="shared" si="1"/>
        <v>11</v>
      </c>
    </row>
    <row r="123" spans="1:3">
      <c r="A123" s="151" t="s">
        <v>4657</v>
      </c>
      <c r="B123" s="152" t="s">
        <v>4658</v>
      </c>
      <c r="C123">
        <f t="shared" si="1"/>
        <v>11</v>
      </c>
    </row>
    <row r="124" spans="1:3">
      <c r="A124" s="151" t="s">
        <v>4659</v>
      </c>
      <c r="B124" s="152" t="s">
        <v>4660</v>
      </c>
      <c r="C124">
        <f t="shared" si="1"/>
        <v>11</v>
      </c>
    </row>
    <row r="125" spans="1:3">
      <c r="A125" s="151" t="s">
        <v>4661</v>
      </c>
      <c r="B125" s="152" t="s">
        <v>4662</v>
      </c>
      <c r="C125">
        <f t="shared" si="1"/>
        <v>11</v>
      </c>
    </row>
    <row r="126" spans="1:3">
      <c r="A126" s="151" t="s">
        <v>4663</v>
      </c>
      <c r="B126" s="152" t="s">
        <v>4664</v>
      </c>
      <c r="C126">
        <f t="shared" si="1"/>
        <v>11</v>
      </c>
    </row>
    <row r="127" spans="1:3">
      <c r="A127" s="151" t="s">
        <v>4665</v>
      </c>
      <c r="B127" s="152" t="s">
        <v>4666</v>
      </c>
      <c r="C127">
        <f t="shared" si="1"/>
        <v>11</v>
      </c>
    </row>
    <row r="128" spans="1:3">
      <c r="A128" s="151" t="s">
        <v>4667</v>
      </c>
      <c r="B128" s="152" t="s">
        <v>4668</v>
      </c>
      <c r="C128">
        <f t="shared" si="1"/>
        <v>11</v>
      </c>
    </row>
    <row r="129" spans="1:3">
      <c r="A129" s="151" t="s">
        <v>4669</v>
      </c>
      <c r="B129" s="152" t="s">
        <v>4670</v>
      </c>
      <c r="C129">
        <f t="shared" si="1"/>
        <v>11</v>
      </c>
    </row>
    <row r="130" spans="1:3">
      <c r="A130" s="151" t="s">
        <v>4671</v>
      </c>
      <c r="B130" s="152" t="s">
        <v>4672</v>
      </c>
      <c r="C130">
        <f t="shared" si="1"/>
        <v>11</v>
      </c>
    </row>
    <row r="131" spans="1:3">
      <c r="A131" s="151" t="s">
        <v>4673</v>
      </c>
      <c r="B131" s="152" t="s">
        <v>4674</v>
      </c>
      <c r="C131">
        <f t="shared" si="1"/>
        <v>11</v>
      </c>
    </row>
    <row r="132" spans="1:3">
      <c r="A132" s="151" t="s">
        <v>4675</v>
      </c>
      <c r="B132" s="152" t="s">
        <v>4676</v>
      </c>
      <c r="C132">
        <f t="shared" si="1"/>
        <v>11</v>
      </c>
    </row>
    <row r="133" spans="1:3">
      <c r="A133" s="151" t="s">
        <v>4677</v>
      </c>
      <c r="B133" s="152" t="s">
        <v>4678</v>
      </c>
      <c r="C133">
        <f t="shared" si="1"/>
        <v>11</v>
      </c>
    </row>
    <row r="134" spans="1:3">
      <c r="A134" s="151" t="s">
        <v>4679</v>
      </c>
      <c r="B134" s="152" t="s">
        <v>4680</v>
      </c>
      <c r="C134">
        <f t="shared" ref="C134:C197" si="2">LEN(A134)</f>
        <v>11</v>
      </c>
    </row>
    <row r="135" spans="1:3">
      <c r="A135" s="151" t="s">
        <v>4681</v>
      </c>
      <c r="B135" s="152" t="s">
        <v>4682</v>
      </c>
      <c r="C135">
        <f t="shared" si="2"/>
        <v>11</v>
      </c>
    </row>
    <row r="136" spans="1:3">
      <c r="A136" s="151" t="s">
        <v>4683</v>
      </c>
      <c r="B136" s="152" t="s">
        <v>4684</v>
      </c>
      <c r="C136">
        <f t="shared" si="2"/>
        <v>11</v>
      </c>
    </row>
    <row r="137" spans="1:3">
      <c r="A137" s="151" t="s">
        <v>4685</v>
      </c>
      <c r="B137" s="152" t="s">
        <v>4686</v>
      </c>
      <c r="C137">
        <f t="shared" si="2"/>
        <v>11</v>
      </c>
    </row>
    <row r="138" spans="1:3">
      <c r="A138" s="151" t="s">
        <v>4687</v>
      </c>
      <c r="B138" s="152" t="s">
        <v>4688</v>
      </c>
      <c r="C138">
        <f t="shared" si="2"/>
        <v>11</v>
      </c>
    </row>
    <row r="139" spans="1:3">
      <c r="A139" s="149" t="s">
        <v>115</v>
      </c>
      <c r="B139" s="150" t="s">
        <v>1208</v>
      </c>
      <c r="C139">
        <f t="shared" si="2"/>
        <v>7</v>
      </c>
    </row>
    <row r="140" spans="1:3">
      <c r="A140" s="151" t="s">
        <v>685</v>
      </c>
      <c r="B140" s="152" t="s">
        <v>686</v>
      </c>
      <c r="C140">
        <f t="shared" si="2"/>
        <v>11</v>
      </c>
    </row>
    <row r="141" spans="1:3">
      <c r="A141" s="151" t="s">
        <v>4689</v>
      </c>
      <c r="B141" s="152" t="s">
        <v>4690</v>
      </c>
      <c r="C141">
        <f t="shared" si="2"/>
        <v>11</v>
      </c>
    </row>
    <row r="142" spans="1:3">
      <c r="A142" s="151" t="s">
        <v>4691</v>
      </c>
      <c r="B142" s="152" t="s">
        <v>4692</v>
      </c>
      <c r="C142">
        <f t="shared" si="2"/>
        <v>11</v>
      </c>
    </row>
    <row r="143" spans="1:3">
      <c r="A143" s="151" t="s">
        <v>4693</v>
      </c>
      <c r="B143" s="152" t="s">
        <v>4694</v>
      </c>
      <c r="C143">
        <f t="shared" si="2"/>
        <v>11</v>
      </c>
    </row>
    <row r="144" spans="1:3">
      <c r="A144" s="151" t="s">
        <v>4695</v>
      </c>
      <c r="B144" s="152" t="s">
        <v>4696</v>
      </c>
      <c r="C144">
        <f t="shared" si="2"/>
        <v>11</v>
      </c>
    </row>
    <row r="145" spans="1:3">
      <c r="A145" s="151" t="s">
        <v>4697</v>
      </c>
      <c r="B145" s="152" t="s">
        <v>4698</v>
      </c>
      <c r="C145">
        <f t="shared" si="2"/>
        <v>11</v>
      </c>
    </row>
    <row r="146" spans="1:3">
      <c r="A146" s="151" t="s">
        <v>4699</v>
      </c>
      <c r="B146" s="152" t="s">
        <v>4700</v>
      </c>
      <c r="C146">
        <f t="shared" si="2"/>
        <v>11</v>
      </c>
    </row>
    <row r="147" spans="1:3">
      <c r="A147" s="151" t="s">
        <v>4701</v>
      </c>
      <c r="B147" s="152" t="s">
        <v>4702</v>
      </c>
      <c r="C147">
        <f t="shared" si="2"/>
        <v>11</v>
      </c>
    </row>
    <row r="148" spans="1:3">
      <c r="A148" s="151" t="s">
        <v>4703</v>
      </c>
      <c r="B148" s="152" t="s">
        <v>4704</v>
      </c>
      <c r="C148">
        <f t="shared" si="2"/>
        <v>11</v>
      </c>
    </row>
    <row r="149" spans="1:3">
      <c r="A149" s="151" t="s">
        <v>4705</v>
      </c>
      <c r="B149" s="152" t="s">
        <v>4706</v>
      </c>
      <c r="C149">
        <f t="shared" si="2"/>
        <v>11</v>
      </c>
    </row>
    <row r="150" spans="1:3">
      <c r="A150" s="151" t="s">
        <v>4707</v>
      </c>
      <c r="B150" s="152" t="s">
        <v>4708</v>
      </c>
      <c r="C150">
        <f t="shared" si="2"/>
        <v>11</v>
      </c>
    </row>
    <row r="151" spans="1:3">
      <c r="A151" s="151" t="s">
        <v>4709</v>
      </c>
      <c r="B151" s="152" t="s">
        <v>4710</v>
      </c>
      <c r="C151">
        <f t="shared" si="2"/>
        <v>11</v>
      </c>
    </row>
    <row r="152" spans="1:3">
      <c r="A152" s="151" t="s">
        <v>4711</v>
      </c>
      <c r="B152" s="152" t="s">
        <v>4712</v>
      </c>
      <c r="C152">
        <f t="shared" si="2"/>
        <v>11</v>
      </c>
    </row>
    <row r="153" spans="1:3">
      <c r="A153" s="151" t="s">
        <v>4713</v>
      </c>
      <c r="B153" s="152" t="s">
        <v>4714</v>
      </c>
      <c r="C153">
        <f t="shared" si="2"/>
        <v>11</v>
      </c>
    </row>
    <row r="154" spans="1:3">
      <c r="A154" s="151" t="s">
        <v>4715</v>
      </c>
      <c r="B154" s="152" t="s">
        <v>4716</v>
      </c>
      <c r="C154">
        <f t="shared" si="2"/>
        <v>11</v>
      </c>
    </row>
    <row r="155" spans="1:3">
      <c r="A155" s="151" t="s">
        <v>4717</v>
      </c>
      <c r="B155" s="152" t="s">
        <v>4718</v>
      </c>
      <c r="C155">
        <f t="shared" si="2"/>
        <v>11</v>
      </c>
    </row>
    <row r="156" spans="1:3">
      <c r="A156" s="151" t="s">
        <v>4719</v>
      </c>
      <c r="B156" s="152" t="s">
        <v>4720</v>
      </c>
      <c r="C156">
        <f t="shared" si="2"/>
        <v>11</v>
      </c>
    </row>
    <row r="157" spans="1:3">
      <c r="A157" s="151" t="s">
        <v>4721</v>
      </c>
      <c r="B157" s="152" t="s">
        <v>4722</v>
      </c>
      <c r="C157">
        <f t="shared" si="2"/>
        <v>11</v>
      </c>
    </row>
    <row r="158" spans="1:3">
      <c r="A158" s="151" t="s">
        <v>4723</v>
      </c>
      <c r="B158" s="152" t="s">
        <v>4724</v>
      </c>
      <c r="C158">
        <f t="shared" si="2"/>
        <v>11</v>
      </c>
    </row>
    <row r="159" spans="1:3">
      <c r="A159" s="151" t="s">
        <v>4725</v>
      </c>
      <c r="B159" s="152" t="s">
        <v>4726</v>
      </c>
      <c r="C159">
        <f t="shared" si="2"/>
        <v>11</v>
      </c>
    </row>
    <row r="160" spans="1:3">
      <c r="A160" s="151" t="s">
        <v>4727</v>
      </c>
      <c r="B160" s="152" t="s">
        <v>4728</v>
      </c>
      <c r="C160">
        <f t="shared" si="2"/>
        <v>11</v>
      </c>
    </row>
    <row r="161" spans="1:3">
      <c r="A161" s="151" t="s">
        <v>4729</v>
      </c>
      <c r="B161" s="152" t="s">
        <v>4730</v>
      </c>
      <c r="C161">
        <f t="shared" si="2"/>
        <v>11</v>
      </c>
    </row>
    <row r="162" spans="1:3">
      <c r="A162" s="151" t="s">
        <v>4731</v>
      </c>
      <c r="B162" s="152" t="s">
        <v>4732</v>
      </c>
      <c r="C162">
        <f t="shared" si="2"/>
        <v>11</v>
      </c>
    </row>
    <row r="163" spans="1:3">
      <c r="A163" s="151" t="s">
        <v>4733</v>
      </c>
      <c r="B163" s="152" t="s">
        <v>4734</v>
      </c>
      <c r="C163">
        <f t="shared" si="2"/>
        <v>11</v>
      </c>
    </row>
    <row r="164" spans="1:3">
      <c r="A164" s="151" t="s">
        <v>995</v>
      </c>
      <c r="B164" s="152" t="s">
        <v>996</v>
      </c>
      <c r="C164">
        <f t="shared" si="2"/>
        <v>11</v>
      </c>
    </row>
    <row r="165" spans="1:3">
      <c r="A165" s="151" t="s">
        <v>4735</v>
      </c>
      <c r="B165" s="152" t="s">
        <v>4736</v>
      </c>
      <c r="C165">
        <f t="shared" si="2"/>
        <v>11</v>
      </c>
    </row>
    <row r="166" spans="1:3">
      <c r="A166" s="151" t="s">
        <v>4737</v>
      </c>
      <c r="B166" s="152" t="s">
        <v>4738</v>
      </c>
      <c r="C166">
        <f t="shared" si="2"/>
        <v>11</v>
      </c>
    </row>
    <row r="167" spans="1:3">
      <c r="A167" s="151" t="s">
        <v>4739</v>
      </c>
      <c r="B167" s="152" t="s">
        <v>4740</v>
      </c>
      <c r="C167">
        <f t="shared" si="2"/>
        <v>11</v>
      </c>
    </row>
    <row r="168" spans="1:3">
      <c r="A168" s="151" t="s">
        <v>4741</v>
      </c>
      <c r="B168" s="152" t="s">
        <v>4742</v>
      </c>
      <c r="C168">
        <f t="shared" si="2"/>
        <v>11</v>
      </c>
    </row>
    <row r="169" spans="1:3">
      <c r="A169" s="151" t="s">
        <v>4743</v>
      </c>
      <c r="B169" s="152" t="s">
        <v>4744</v>
      </c>
      <c r="C169">
        <f t="shared" si="2"/>
        <v>11</v>
      </c>
    </row>
    <row r="170" spans="1:3">
      <c r="A170" s="151" t="s">
        <v>4745</v>
      </c>
      <c r="B170" s="152" t="s">
        <v>4746</v>
      </c>
      <c r="C170">
        <f t="shared" si="2"/>
        <v>11</v>
      </c>
    </row>
    <row r="171" spans="1:3">
      <c r="A171" s="151" t="s">
        <v>4747</v>
      </c>
      <c r="B171" s="152" t="s">
        <v>4748</v>
      </c>
      <c r="C171">
        <f t="shared" si="2"/>
        <v>11</v>
      </c>
    </row>
    <row r="172" spans="1:3">
      <c r="A172" s="151" t="s">
        <v>4749</v>
      </c>
      <c r="B172" s="152" t="s">
        <v>4750</v>
      </c>
      <c r="C172">
        <f t="shared" si="2"/>
        <v>11</v>
      </c>
    </row>
    <row r="173" spans="1:3">
      <c r="A173" s="151" t="s">
        <v>4751</v>
      </c>
      <c r="B173" s="152" t="s">
        <v>4752</v>
      </c>
      <c r="C173">
        <f t="shared" si="2"/>
        <v>11</v>
      </c>
    </row>
    <row r="174" spans="1:3">
      <c r="A174" s="151" t="s">
        <v>4753</v>
      </c>
      <c r="B174" s="152" t="s">
        <v>4754</v>
      </c>
      <c r="C174">
        <f t="shared" si="2"/>
        <v>11</v>
      </c>
    </row>
    <row r="175" spans="1:3">
      <c r="A175" s="151" t="s">
        <v>4755</v>
      </c>
      <c r="B175" s="152" t="s">
        <v>4756</v>
      </c>
      <c r="C175">
        <f t="shared" si="2"/>
        <v>11</v>
      </c>
    </row>
    <row r="176" spans="1:3">
      <c r="A176" s="151" t="s">
        <v>4757</v>
      </c>
      <c r="B176" s="152" t="s">
        <v>4758</v>
      </c>
      <c r="C176">
        <f t="shared" si="2"/>
        <v>11</v>
      </c>
    </row>
    <row r="177" spans="1:3">
      <c r="A177" s="151" t="s">
        <v>4759</v>
      </c>
      <c r="B177" s="152" t="s">
        <v>4760</v>
      </c>
      <c r="C177">
        <f t="shared" si="2"/>
        <v>11</v>
      </c>
    </row>
    <row r="178" spans="1:3">
      <c r="A178" s="151" t="s">
        <v>4761</v>
      </c>
      <c r="B178" s="152" t="s">
        <v>4762</v>
      </c>
      <c r="C178">
        <f t="shared" si="2"/>
        <v>11</v>
      </c>
    </row>
    <row r="179" spans="1:3">
      <c r="A179" s="151" t="s">
        <v>997</v>
      </c>
      <c r="B179" s="152" t="s">
        <v>998</v>
      </c>
      <c r="C179">
        <f t="shared" si="2"/>
        <v>11</v>
      </c>
    </row>
    <row r="180" spans="1:3">
      <c r="A180" s="151" t="s">
        <v>999</v>
      </c>
      <c r="B180" s="152" t="s">
        <v>1000</v>
      </c>
      <c r="C180">
        <f t="shared" si="2"/>
        <v>11</v>
      </c>
    </row>
    <row r="181" spans="1:3">
      <c r="A181" s="151" t="s">
        <v>4763</v>
      </c>
      <c r="B181" s="152" t="s">
        <v>4764</v>
      </c>
      <c r="C181">
        <f t="shared" si="2"/>
        <v>11</v>
      </c>
    </row>
    <row r="182" spans="1:3">
      <c r="A182" s="151" t="s">
        <v>4765</v>
      </c>
      <c r="B182" s="152" t="s">
        <v>4766</v>
      </c>
      <c r="C182">
        <f t="shared" si="2"/>
        <v>11</v>
      </c>
    </row>
    <row r="183" spans="1:3">
      <c r="A183" s="151" t="s">
        <v>1001</v>
      </c>
      <c r="B183" s="152" t="s">
        <v>1002</v>
      </c>
      <c r="C183">
        <f t="shared" si="2"/>
        <v>11</v>
      </c>
    </row>
    <row r="184" spans="1:3">
      <c r="A184" s="151" t="s">
        <v>4767</v>
      </c>
      <c r="B184" s="152" t="s">
        <v>4768</v>
      </c>
      <c r="C184">
        <f t="shared" si="2"/>
        <v>11</v>
      </c>
    </row>
    <row r="185" spans="1:3">
      <c r="A185" s="151" t="s">
        <v>1003</v>
      </c>
      <c r="B185" s="152" t="s">
        <v>1004</v>
      </c>
      <c r="C185">
        <f t="shared" si="2"/>
        <v>11</v>
      </c>
    </row>
    <row r="186" spans="1:3">
      <c r="A186" s="151" t="s">
        <v>4769</v>
      </c>
      <c r="B186" s="152" t="s">
        <v>4770</v>
      </c>
      <c r="C186">
        <f t="shared" si="2"/>
        <v>11</v>
      </c>
    </row>
    <row r="187" spans="1:3">
      <c r="A187" s="151" t="s">
        <v>4771</v>
      </c>
      <c r="B187" s="152" t="s">
        <v>4772</v>
      </c>
      <c r="C187">
        <f t="shared" si="2"/>
        <v>11</v>
      </c>
    </row>
    <row r="188" spans="1:3">
      <c r="A188" s="151" t="s">
        <v>1005</v>
      </c>
      <c r="B188" s="152" t="s">
        <v>1006</v>
      </c>
      <c r="C188">
        <f t="shared" si="2"/>
        <v>11</v>
      </c>
    </row>
    <row r="189" spans="1:3">
      <c r="A189" s="151" t="s">
        <v>4773</v>
      </c>
      <c r="B189" s="152" t="s">
        <v>4774</v>
      </c>
      <c r="C189">
        <f t="shared" si="2"/>
        <v>11</v>
      </c>
    </row>
    <row r="190" spans="1:3">
      <c r="A190" s="151" t="s">
        <v>1007</v>
      </c>
      <c r="B190" s="152" t="s">
        <v>1008</v>
      </c>
      <c r="C190">
        <f t="shared" si="2"/>
        <v>11</v>
      </c>
    </row>
    <row r="191" spans="1:3">
      <c r="A191" s="151" t="s">
        <v>1009</v>
      </c>
      <c r="B191" s="152" t="s">
        <v>1010</v>
      </c>
      <c r="C191">
        <f t="shared" si="2"/>
        <v>11</v>
      </c>
    </row>
    <row r="192" spans="1:3">
      <c r="A192" s="151" t="s">
        <v>4775</v>
      </c>
      <c r="B192" s="152" t="s">
        <v>4776</v>
      </c>
      <c r="C192">
        <f t="shared" si="2"/>
        <v>11</v>
      </c>
    </row>
    <row r="193" spans="1:3">
      <c r="A193" s="151" t="s">
        <v>4777</v>
      </c>
      <c r="B193" s="152" t="s">
        <v>4778</v>
      </c>
      <c r="C193">
        <f t="shared" si="2"/>
        <v>11</v>
      </c>
    </row>
    <row r="194" spans="1:3">
      <c r="A194" s="151" t="s">
        <v>4779</v>
      </c>
      <c r="B194" s="152" t="s">
        <v>4780</v>
      </c>
      <c r="C194">
        <f t="shared" si="2"/>
        <v>11</v>
      </c>
    </row>
    <row r="195" spans="1:3">
      <c r="A195" s="151" t="s">
        <v>4781</v>
      </c>
      <c r="B195" s="152" t="s">
        <v>4782</v>
      </c>
      <c r="C195">
        <f t="shared" si="2"/>
        <v>11</v>
      </c>
    </row>
    <row r="196" spans="1:3">
      <c r="A196" s="151" t="s">
        <v>1011</v>
      </c>
      <c r="B196" s="152" t="s">
        <v>1012</v>
      </c>
      <c r="C196">
        <f t="shared" si="2"/>
        <v>11</v>
      </c>
    </row>
    <row r="197" spans="1:3">
      <c r="A197" s="151" t="s">
        <v>1013</v>
      </c>
      <c r="B197" s="152" t="s">
        <v>1014</v>
      </c>
      <c r="C197">
        <f t="shared" si="2"/>
        <v>11</v>
      </c>
    </row>
    <row r="198" spans="1:3">
      <c r="A198" s="151" t="s">
        <v>4783</v>
      </c>
      <c r="B198" s="152" t="s">
        <v>4784</v>
      </c>
      <c r="C198">
        <f t="shared" ref="C198:C261" si="3">LEN(A198)</f>
        <v>11</v>
      </c>
    </row>
    <row r="199" spans="1:3">
      <c r="A199" s="151" t="s">
        <v>4785</v>
      </c>
      <c r="B199" s="152" t="s">
        <v>4786</v>
      </c>
      <c r="C199">
        <f t="shared" si="3"/>
        <v>11</v>
      </c>
    </row>
    <row r="200" spans="1:3">
      <c r="A200" s="151" t="s">
        <v>4787</v>
      </c>
      <c r="B200" s="152" t="s">
        <v>4788</v>
      </c>
      <c r="C200">
        <f t="shared" si="3"/>
        <v>11</v>
      </c>
    </row>
    <row r="201" spans="1:3">
      <c r="A201" s="151" t="s">
        <v>4789</v>
      </c>
      <c r="B201" s="152" t="s">
        <v>4790</v>
      </c>
      <c r="C201">
        <f t="shared" si="3"/>
        <v>11</v>
      </c>
    </row>
    <row r="202" spans="1:3">
      <c r="A202" s="151" t="s">
        <v>4791</v>
      </c>
      <c r="B202" s="152" t="s">
        <v>4792</v>
      </c>
      <c r="C202">
        <f t="shared" si="3"/>
        <v>11</v>
      </c>
    </row>
    <row r="203" spans="1:3">
      <c r="A203" s="151" t="s">
        <v>4793</v>
      </c>
      <c r="B203" s="152" t="s">
        <v>4794</v>
      </c>
      <c r="C203">
        <f t="shared" si="3"/>
        <v>11</v>
      </c>
    </row>
    <row r="204" spans="1:3">
      <c r="A204" s="151" t="s">
        <v>1015</v>
      </c>
      <c r="B204" s="152" t="s">
        <v>1016</v>
      </c>
      <c r="C204">
        <f t="shared" si="3"/>
        <v>11</v>
      </c>
    </row>
    <row r="205" spans="1:3">
      <c r="A205" s="151" t="s">
        <v>4795</v>
      </c>
      <c r="B205" s="152" t="s">
        <v>4796</v>
      </c>
      <c r="C205">
        <f t="shared" si="3"/>
        <v>11</v>
      </c>
    </row>
    <row r="206" spans="1:3">
      <c r="A206" s="151" t="s">
        <v>1485</v>
      </c>
      <c r="B206" s="152" t="s">
        <v>1486</v>
      </c>
      <c r="C206">
        <f t="shared" si="3"/>
        <v>11</v>
      </c>
    </row>
    <row r="207" spans="1:3">
      <c r="A207" s="151" t="s">
        <v>1487</v>
      </c>
      <c r="B207" s="152" t="s">
        <v>1488</v>
      </c>
      <c r="C207">
        <f t="shared" si="3"/>
        <v>11</v>
      </c>
    </row>
    <row r="208" spans="1:3">
      <c r="A208" s="151" t="s">
        <v>4797</v>
      </c>
      <c r="B208" s="152" t="s">
        <v>4798</v>
      </c>
      <c r="C208">
        <f t="shared" si="3"/>
        <v>11</v>
      </c>
    </row>
    <row r="209" spans="1:3">
      <c r="A209" s="151" t="s">
        <v>4799</v>
      </c>
      <c r="B209" s="152" t="s">
        <v>4800</v>
      </c>
      <c r="C209">
        <f t="shared" si="3"/>
        <v>11</v>
      </c>
    </row>
    <row r="210" spans="1:3">
      <c r="A210" s="151" t="s">
        <v>4801</v>
      </c>
      <c r="B210" s="152" t="s">
        <v>4802</v>
      </c>
      <c r="C210">
        <f t="shared" si="3"/>
        <v>11</v>
      </c>
    </row>
    <row r="211" spans="1:3">
      <c r="A211" s="151" t="s">
        <v>1489</v>
      </c>
      <c r="B211" s="152" t="s">
        <v>1490</v>
      </c>
      <c r="C211">
        <f t="shared" si="3"/>
        <v>11</v>
      </c>
    </row>
    <row r="212" spans="1:3">
      <c r="A212" s="151" t="s">
        <v>1491</v>
      </c>
      <c r="B212" s="152" t="s">
        <v>1492</v>
      </c>
      <c r="C212">
        <f t="shared" si="3"/>
        <v>11</v>
      </c>
    </row>
    <row r="213" spans="1:3">
      <c r="A213" s="151" t="s">
        <v>1493</v>
      </c>
      <c r="B213" s="152" t="s">
        <v>1494</v>
      </c>
      <c r="C213">
        <f t="shared" si="3"/>
        <v>11</v>
      </c>
    </row>
    <row r="214" spans="1:3">
      <c r="A214" s="151" t="s">
        <v>1495</v>
      </c>
      <c r="B214" s="152" t="s">
        <v>1496</v>
      </c>
      <c r="C214">
        <f t="shared" si="3"/>
        <v>11</v>
      </c>
    </row>
    <row r="215" spans="1:3">
      <c r="A215" s="151" t="s">
        <v>4803</v>
      </c>
      <c r="B215" s="152" t="s">
        <v>4804</v>
      </c>
      <c r="C215">
        <f t="shared" si="3"/>
        <v>11</v>
      </c>
    </row>
    <row r="216" spans="1:3">
      <c r="A216" s="151" t="s">
        <v>4805</v>
      </c>
      <c r="B216" s="152" t="s">
        <v>4595</v>
      </c>
      <c r="C216">
        <f t="shared" si="3"/>
        <v>11</v>
      </c>
    </row>
    <row r="217" spans="1:3">
      <c r="A217" s="151" t="s">
        <v>1497</v>
      </c>
      <c r="B217" s="152" t="s">
        <v>1498</v>
      </c>
      <c r="C217">
        <f t="shared" si="3"/>
        <v>11</v>
      </c>
    </row>
    <row r="218" spans="1:3">
      <c r="A218" s="151" t="s">
        <v>1499</v>
      </c>
      <c r="B218" s="152" t="s">
        <v>1500</v>
      </c>
      <c r="C218">
        <f t="shared" si="3"/>
        <v>11</v>
      </c>
    </row>
    <row r="219" spans="1:3">
      <c r="A219" s="151" t="s">
        <v>1501</v>
      </c>
      <c r="B219" s="152" t="s">
        <v>1502</v>
      </c>
      <c r="C219">
        <f t="shared" si="3"/>
        <v>11</v>
      </c>
    </row>
    <row r="220" spans="1:3">
      <c r="A220" s="151" t="s">
        <v>4806</v>
      </c>
      <c r="B220" s="152" t="s">
        <v>4807</v>
      </c>
      <c r="C220">
        <f t="shared" si="3"/>
        <v>11</v>
      </c>
    </row>
    <row r="221" spans="1:3">
      <c r="A221" s="151" t="s">
        <v>4808</v>
      </c>
      <c r="B221" s="152" t="s">
        <v>4809</v>
      </c>
      <c r="C221">
        <f t="shared" si="3"/>
        <v>11</v>
      </c>
    </row>
    <row r="222" spans="1:3">
      <c r="A222" s="151" t="s">
        <v>4810</v>
      </c>
      <c r="B222" s="152" t="s">
        <v>4811</v>
      </c>
      <c r="C222">
        <f t="shared" si="3"/>
        <v>11</v>
      </c>
    </row>
    <row r="223" spans="1:3">
      <c r="A223" s="151" t="s">
        <v>1503</v>
      </c>
      <c r="B223" s="152" t="s">
        <v>1504</v>
      </c>
      <c r="C223">
        <f t="shared" si="3"/>
        <v>11</v>
      </c>
    </row>
    <row r="224" spans="1:3">
      <c r="A224" s="151" t="s">
        <v>1505</v>
      </c>
      <c r="B224" s="152" t="s">
        <v>1506</v>
      </c>
      <c r="C224">
        <f t="shared" si="3"/>
        <v>11</v>
      </c>
    </row>
    <row r="225" spans="1:3">
      <c r="A225" s="151" t="s">
        <v>1507</v>
      </c>
      <c r="B225" s="152" t="s">
        <v>1508</v>
      </c>
      <c r="C225">
        <f t="shared" si="3"/>
        <v>11</v>
      </c>
    </row>
    <row r="226" spans="1:3">
      <c r="A226" s="151" t="s">
        <v>1509</v>
      </c>
      <c r="B226" s="152" t="s">
        <v>1510</v>
      </c>
      <c r="C226">
        <f t="shared" si="3"/>
        <v>11</v>
      </c>
    </row>
    <row r="227" spans="1:3">
      <c r="A227" s="151" t="s">
        <v>4812</v>
      </c>
      <c r="B227" s="152" t="s">
        <v>4813</v>
      </c>
      <c r="C227">
        <f t="shared" si="3"/>
        <v>11</v>
      </c>
    </row>
    <row r="228" spans="1:3">
      <c r="A228" s="151" t="s">
        <v>4814</v>
      </c>
      <c r="B228" s="152" t="s">
        <v>4815</v>
      </c>
      <c r="C228">
        <f t="shared" si="3"/>
        <v>11</v>
      </c>
    </row>
    <row r="229" spans="1:3">
      <c r="A229" s="151" t="s">
        <v>1511</v>
      </c>
      <c r="B229" s="152" t="s">
        <v>1512</v>
      </c>
      <c r="C229">
        <f t="shared" si="3"/>
        <v>11</v>
      </c>
    </row>
    <row r="230" spans="1:3">
      <c r="A230" s="151" t="s">
        <v>1513</v>
      </c>
      <c r="B230" s="152" t="s">
        <v>1514</v>
      </c>
      <c r="C230">
        <f t="shared" si="3"/>
        <v>11</v>
      </c>
    </row>
    <row r="231" spans="1:3">
      <c r="A231" s="151" t="s">
        <v>1515</v>
      </c>
      <c r="B231" s="152" t="s">
        <v>1516</v>
      </c>
      <c r="C231">
        <f t="shared" si="3"/>
        <v>11</v>
      </c>
    </row>
    <row r="232" spans="1:3">
      <c r="A232" s="151" t="s">
        <v>4816</v>
      </c>
      <c r="B232" s="152" t="s">
        <v>4817</v>
      </c>
      <c r="C232">
        <f t="shared" si="3"/>
        <v>11</v>
      </c>
    </row>
    <row r="233" spans="1:3">
      <c r="A233" s="151" t="s">
        <v>1517</v>
      </c>
      <c r="B233" s="152" t="s">
        <v>1518</v>
      </c>
      <c r="C233">
        <f t="shared" si="3"/>
        <v>11</v>
      </c>
    </row>
    <row r="234" spans="1:3">
      <c r="A234" s="151" t="s">
        <v>1519</v>
      </c>
      <c r="B234" s="152" t="s">
        <v>1520</v>
      </c>
      <c r="C234">
        <f t="shared" si="3"/>
        <v>11</v>
      </c>
    </row>
    <row r="235" spans="1:3">
      <c r="A235" s="151" t="s">
        <v>1521</v>
      </c>
      <c r="B235" s="152" t="s">
        <v>1522</v>
      </c>
      <c r="C235">
        <f t="shared" si="3"/>
        <v>11</v>
      </c>
    </row>
    <row r="236" spans="1:3">
      <c r="A236" s="151" t="s">
        <v>1523</v>
      </c>
      <c r="B236" s="152" t="s">
        <v>1524</v>
      </c>
      <c r="C236">
        <f t="shared" si="3"/>
        <v>11</v>
      </c>
    </row>
    <row r="237" spans="1:3">
      <c r="A237" s="151" t="s">
        <v>4818</v>
      </c>
      <c r="B237" s="152" t="s">
        <v>4819</v>
      </c>
      <c r="C237">
        <f t="shared" si="3"/>
        <v>11</v>
      </c>
    </row>
    <row r="238" spans="1:3">
      <c r="A238" s="151" t="s">
        <v>4820</v>
      </c>
      <c r="B238" s="152" t="s">
        <v>4821</v>
      </c>
      <c r="C238">
        <f t="shared" si="3"/>
        <v>11</v>
      </c>
    </row>
    <row r="239" spans="1:3">
      <c r="A239" s="151" t="s">
        <v>1525</v>
      </c>
      <c r="B239" s="152" t="s">
        <v>1526</v>
      </c>
      <c r="C239">
        <f t="shared" si="3"/>
        <v>11</v>
      </c>
    </row>
    <row r="240" spans="1:3">
      <c r="A240" s="151" t="s">
        <v>1527</v>
      </c>
      <c r="B240" s="152" t="s">
        <v>1528</v>
      </c>
      <c r="C240">
        <f t="shared" si="3"/>
        <v>11</v>
      </c>
    </row>
    <row r="241" spans="1:3">
      <c r="A241" s="151" t="s">
        <v>4822</v>
      </c>
      <c r="B241" s="152" t="s">
        <v>4823</v>
      </c>
      <c r="C241">
        <f t="shared" si="3"/>
        <v>11</v>
      </c>
    </row>
    <row r="242" spans="1:3">
      <c r="A242" s="151" t="s">
        <v>4824</v>
      </c>
      <c r="B242" s="152" t="s">
        <v>1496</v>
      </c>
      <c r="C242">
        <f t="shared" si="3"/>
        <v>11</v>
      </c>
    </row>
    <row r="243" spans="1:3">
      <c r="A243" s="151" t="s">
        <v>1529</v>
      </c>
      <c r="B243" s="152" t="s">
        <v>1530</v>
      </c>
      <c r="C243">
        <f t="shared" si="3"/>
        <v>11</v>
      </c>
    </row>
    <row r="244" spans="1:3">
      <c r="A244" s="151" t="s">
        <v>1531</v>
      </c>
      <c r="B244" s="152" t="s">
        <v>1532</v>
      </c>
      <c r="C244">
        <f t="shared" si="3"/>
        <v>11</v>
      </c>
    </row>
    <row r="245" spans="1:3">
      <c r="A245" s="151" t="s">
        <v>4825</v>
      </c>
      <c r="B245" s="152" t="s">
        <v>4826</v>
      </c>
      <c r="C245">
        <f t="shared" si="3"/>
        <v>11</v>
      </c>
    </row>
    <row r="246" spans="1:3">
      <c r="A246" s="151" t="s">
        <v>1533</v>
      </c>
      <c r="B246" s="152" t="s">
        <v>1534</v>
      </c>
      <c r="C246">
        <f t="shared" si="3"/>
        <v>11</v>
      </c>
    </row>
    <row r="247" spans="1:3">
      <c r="A247" s="151" t="s">
        <v>4827</v>
      </c>
      <c r="B247" s="152" t="s">
        <v>4828</v>
      </c>
      <c r="C247">
        <f t="shared" si="3"/>
        <v>11</v>
      </c>
    </row>
    <row r="248" spans="1:3">
      <c r="A248" s="151" t="s">
        <v>4829</v>
      </c>
      <c r="B248" s="152" t="s">
        <v>4830</v>
      </c>
      <c r="C248">
        <f t="shared" si="3"/>
        <v>11</v>
      </c>
    </row>
    <row r="249" spans="1:3">
      <c r="A249" s="151" t="s">
        <v>4831</v>
      </c>
      <c r="B249" s="152" t="s">
        <v>4832</v>
      </c>
      <c r="C249">
        <f t="shared" si="3"/>
        <v>11</v>
      </c>
    </row>
    <row r="250" spans="1:3">
      <c r="A250" s="151" t="s">
        <v>1535</v>
      </c>
      <c r="B250" s="152" t="s">
        <v>1536</v>
      </c>
      <c r="C250">
        <f t="shared" si="3"/>
        <v>11</v>
      </c>
    </row>
    <row r="251" spans="1:3">
      <c r="A251" s="151" t="s">
        <v>4833</v>
      </c>
      <c r="B251" s="152" t="s">
        <v>4834</v>
      </c>
      <c r="C251">
        <f t="shared" si="3"/>
        <v>11</v>
      </c>
    </row>
    <row r="252" spans="1:3">
      <c r="A252" s="151" t="s">
        <v>4835</v>
      </c>
      <c r="B252" s="152" t="s">
        <v>4836</v>
      </c>
      <c r="C252">
        <f t="shared" si="3"/>
        <v>11</v>
      </c>
    </row>
    <row r="253" spans="1:3">
      <c r="A253" s="151" t="s">
        <v>4837</v>
      </c>
      <c r="B253" s="152" t="s">
        <v>4838</v>
      </c>
      <c r="C253">
        <f t="shared" si="3"/>
        <v>11</v>
      </c>
    </row>
    <row r="254" spans="1:3">
      <c r="A254" s="151" t="s">
        <v>1537</v>
      </c>
      <c r="B254" s="152" t="s">
        <v>1538</v>
      </c>
      <c r="C254">
        <f t="shared" si="3"/>
        <v>11</v>
      </c>
    </row>
    <row r="255" spans="1:3">
      <c r="A255" s="151" t="s">
        <v>4839</v>
      </c>
      <c r="B255" s="152" t="s">
        <v>4840</v>
      </c>
      <c r="C255">
        <f t="shared" si="3"/>
        <v>11</v>
      </c>
    </row>
    <row r="256" spans="1:3">
      <c r="A256" s="151" t="s">
        <v>4841</v>
      </c>
      <c r="B256" s="152" t="s">
        <v>4842</v>
      </c>
      <c r="C256">
        <f t="shared" si="3"/>
        <v>11</v>
      </c>
    </row>
    <row r="257" spans="1:3">
      <c r="A257" s="151" t="s">
        <v>4843</v>
      </c>
      <c r="B257" s="152" t="s">
        <v>4844</v>
      </c>
      <c r="C257">
        <f t="shared" si="3"/>
        <v>11</v>
      </c>
    </row>
    <row r="258" spans="1:3">
      <c r="A258" s="151" t="s">
        <v>4845</v>
      </c>
      <c r="B258" s="152" t="s">
        <v>4846</v>
      </c>
      <c r="C258">
        <f t="shared" si="3"/>
        <v>11</v>
      </c>
    </row>
    <row r="259" spans="1:3">
      <c r="A259" s="151" t="s">
        <v>4847</v>
      </c>
      <c r="B259" s="152" t="s">
        <v>4848</v>
      </c>
      <c r="C259">
        <f t="shared" si="3"/>
        <v>11</v>
      </c>
    </row>
    <row r="260" spans="1:3">
      <c r="A260" s="151" t="s">
        <v>1539</v>
      </c>
      <c r="B260" s="152" t="s">
        <v>1540</v>
      </c>
      <c r="C260">
        <f t="shared" si="3"/>
        <v>11</v>
      </c>
    </row>
    <row r="261" spans="1:3">
      <c r="A261" s="151" t="s">
        <v>1541</v>
      </c>
      <c r="B261" s="152" t="s">
        <v>1542</v>
      </c>
      <c r="C261">
        <f t="shared" si="3"/>
        <v>11</v>
      </c>
    </row>
    <row r="262" spans="1:3">
      <c r="A262" s="151" t="s">
        <v>1543</v>
      </c>
      <c r="B262" s="152" t="s">
        <v>1544</v>
      </c>
      <c r="C262">
        <f t="shared" ref="C262:C325" si="4">LEN(A262)</f>
        <v>11</v>
      </c>
    </row>
    <row r="263" spans="1:3">
      <c r="A263" s="151" t="s">
        <v>4849</v>
      </c>
      <c r="B263" s="152" t="s">
        <v>4850</v>
      </c>
      <c r="C263">
        <f t="shared" si="4"/>
        <v>11</v>
      </c>
    </row>
    <row r="264" spans="1:3">
      <c r="A264" s="151" t="s">
        <v>4851</v>
      </c>
      <c r="B264" s="152" t="s">
        <v>4852</v>
      </c>
      <c r="C264">
        <f t="shared" si="4"/>
        <v>11</v>
      </c>
    </row>
    <row r="265" spans="1:3">
      <c r="A265" s="151" t="s">
        <v>1545</v>
      </c>
      <c r="B265" s="152" t="s">
        <v>1546</v>
      </c>
      <c r="C265">
        <f t="shared" si="4"/>
        <v>11</v>
      </c>
    </row>
    <row r="266" spans="1:3">
      <c r="A266" s="151" t="s">
        <v>1547</v>
      </c>
      <c r="B266" s="152" t="s">
        <v>1548</v>
      </c>
      <c r="C266">
        <f t="shared" si="4"/>
        <v>11</v>
      </c>
    </row>
    <row r="267" spans="1:3">
      <c r="A267" s="151" t="s">
        <v>1549</v>
      </c>
      <c r="B267" s="152" t="s">
        <v>1550</v>
      </c>
      <c r="C267">
        <f t="shared" si="4"/>
        <v>11</v>
      </c>
    </row>
    <row r="268" spans="1:3">
      <c r="A268" s="151" t="s">
        <v>4853</v>
      </c>
      <c r="B268" s="152" t="s">
        <v>4854</v>
      </c>
      <c r="C268">
        <f t="shared" si="4"/>
        <v>11</v>
      </c>
    </row>
    <row r="269" spans="1:3">
      <c r="A269" s="151" t="s">
        <v>4855</v>
      </c>
      <c r="B269" s="152" t="s">
        <v>4856</v>
      </c>
      <c r="C269">
        <f t="shared" si="4"/>
        <v>11</v>
      </c>
    </row>
    <row r="270" spans="1:3">
      <c r="A270" s="151" t="s">
        <v>1551</v>
      </c>
      <c r="B270" s="152" t="s">
        <v>1552</v>
      </c>
      <c r="C270">
        <f t="shared" si="4"/>
        <v>11</v>
      </c>
    </row>
    <row r="271" spans="1:3">
      <c r="A271" s="151" t="s">
        <v>4857</v>
      </c>
      <c r="B271" s="152" t="s">
        <v>4858</v>
      </c>
      <c r="C271">
        <f t="shared" si="4"/>
        <v>11</v>
      </c>
    </row>
    <row r="272" spans="1:3">
      <c r="A272" s="151" t="s">
        <v>4859</v>
      </c>
      <c r="B272" s="152" t="s">
        <v>4860</v>
      </c>
      <c r="C272">
        <f t="shared" si="4"/>
        <v>11</v>
      </c>
    </row>
    <row r="273" spans="1:3">
      <c r="A273" s="151" t="s">
        <v>1887</v>
      </c>
      <c r="B273" s="152" t="s">
        <v>1888</v>
      </c>
      <c r="C273">
        <f t="shared" si="4"/>
        <v>11</v>
      </c>
    </row>
    <row r="274" spans="1:3">
      <c r="A274" s="151" t="s">
        <v>4861</v>
      </c>
      <c r="B274" s="152" t="s">
        <v>4862</v>
      </c>
      <c r="C274">
        <f t="shared" si="4"/>
        <v>11</v>
      </c>
    </row>
    <row r="275" spans="1:3">
      <c r="A275" s="151" t="s">
        <v>1889</v>
      </c>
      <c r="B275" s="152" t="s">
        <v>1890</v>
      </c>
      <c r="C275">
        <f t="shared" si="4"/>
        <v>11</v>
      </c>
    </row>
    <row r="276" spans="1:3">
      <c r="A276" s="151" t="s">
        <v>1891</v>
      </c>
      <c r="B276" s="152" t="s">
        <v>1892</v>
      </c>
      <c r="C276">
        <f t="shared" si="4"/>
        <v>11</v>
      </c>
    </row>
    <row r="277" spans="1:3">
      <c r="A277" s="151" t="s">
        <v>1893</v>
      </c>
      <c r="B277" s="152" t="s">
        <v>1894</v>
      </c>
      <c r="C277">
        <f t="shared" si="4"/>
        <v>11</v>
      </c>
    </row>
    <row r="278" spans="1:3">
      <c r="A278" s="151" t="s">
        <v>1895</v>
      </c>
      <c r="B278" s="152" t="s">
        <v>1896</v>
      </c>
      <c r="C278">
        <f t="shared" si="4"/>
        <v>11</v>
      </c>
    </row>
    <row r="279" spans="1:3">
      <c r="A279" s="151" t="s">
        <v>1897</v>
      </c>
      <c r="B279" s="152" t="s">
        <v>1746</v>
      </c>
      <c r="C279">
        <f t="shared" si="4"/>
        <v>11</v>
      </c>
    </row>
    <row r="280" spans="1:3">
      <c r="A280" s="151" t="s">
        <v>1898</v>
      </c>
      <c r="B280" s="152" t="s">
        <v>1899</v>
      </c>
      <c r="C280">
        <f t="shared" si="4"/>
        <v>11</v>
      </c>
    </row>
    <row r="281" spans="1:3">
      <c r="A281" s="151" t="s">
        <v>1900</v>
      </c>
      <c r="B281" s="152" t="s">
        <v>1901</v>
      </c>
      <c r="C281">
        <f t="shared" si="4"/>
        <v>11</v>
      </c>
    </row>
    <row r="282" spans="1:3">
      <c r="A282" s="151" t="s">
        <v>4863</v>
      </c>
      <c r="B282" s="152" t="s">
        <v>4864</v>
      </c>
      <c r="C282">
        <f t="shared" si="4"/>
        <v>11</v>
      </c>
    </row>
    <row r="283" spans="1:3">
      <c r="A283" s="151" t="s">
        <v>4865</v>
      </c>
      <c r="B283" s="152" t="s">
        <v>4866</v>
      </c>
      <c r="C283">
        <f t="shared" si="4"/>
        <v>11</v>
      </c>
    </row>
    <row r="284" spans="1:3">
      <c r="A284" s="151" t="s">
        <v>1902</v>
      </c>
      <c r="B284" s="152" t="s">
        <v>1903</v>
      </c>
      <c r="C284">
        <f t="shared" si="4"/>
        <v>11</v>
      </c>
    </row>
    <row r="285" spans="1:3">
      <c r="A285" s="151" t="s">
        <v>1904</v>
      </c>
      <c r="B285" s="152" t="s">
        <v>1905</v>
      </c>
      <c r="C285">
        <f t="shared" si="4"/>
        <v>11</v>
      </c>
    </row>
    <row r="286" spans="1:3">
      <c r="A286" s="151" t="s">
        <v>1906</v>
      </c>
      <c r="B286" s="152" t="s">
        <v>1907</v>
      </c>
      <c r="C286">
        <f t="shared" si="4"/>
        <v>11</v>
      </c>
    </row>
    <row r="287" spans="1:3">
      <c r="A287" s="151" t="s">
        <v>4867</v>
      </c>
      <c r="B287" s="152" t="s">
        <v>4868</v>
      </c>
      <c r="C287">
        <f t="shared" si="4"/>
        <v>11</v>
      </c>
    </row>
    <row r="288" spans="1:3">
      <c r="A288" s="151" t="s">
        <v>4869</v>
      </c>
      <c r="B288" s="152" t="s">
        <v>4870</v>
      </c>
      <c r="C288">
        <f t="shared" si="4"/>
        <v>11</v>
      </c>
    </row>
    <row r="289" spans="1:3">
      <c r="A289" s="151" t="s">
        <v>1908</v>
      </c>
      <c r="B289" s="152" t="s">
        <v>1909</v>
      </c>
      <c r="C289">
        <f t="shared" si="4"/>
        <v>11</v>
      </c>
    </row>
    <row r="290" spans="1:3">
      <c r="A290" s="151" t="s">
        <v>1910</v>
      </c>
      <c r="B290" s="152" t="s">
        <v>1911</v>
      </c>
      <c r="C290">
        <f t="shared" si="4"/>
        <v>11</v>
      </c>
    </row>
    <row r="291" spans="1:3">
      <c r="A291" s="151" t="s">
        <v>1912</v>
      </c>
      <c r="B291" s="152" t="s">
        <v>1913</v>
      </c>
      <c r="C291">
        <f t="shared" si="4"/>
        <v>11</v>
      </c>
    </row>
    <row r="292" spans="1:3">
      <c r="A292" s="151" t="s">
        <v>4871</v>
      </c>
      <c r="B292" s="152" t="s">
        <v>4872</v>
      </c>
      <c r="C292">
        <f t="shared" si="4"/>
        <v>11</v>
      </c>
    </row>
    <row r="293" spans="1:3">
      <c r="A293" s="151" t="s">
        <v>1914</v>
      </c>
      <c r="B293" s="152" t="s">
        <v>1915</v>
      </c>
      <c r="C293">
        <f t="shared" si="4"/>
        <v>11</v>
      </c>
    </row>
    <row r="294" spans="1:3">
      <c r="A294" s="151" t="s">
        <v>3132</v>
      </c>
      <c r="B294" s="152" t="s">
        <v>3133</v>
      </c>
      <c r="C294">
        <f t="shared" si="4"/>
        <v>11</v>
      </c>
    </row>
    <row r="295" spans="1:3">
      <c r="A295" s="151" t="s">
        <v>3134</v>
      </c>
      <c r="B295" s="152" t="s">
        <v>3135</v>
      </c>
      <c r="C295">
        <f t="shared" si="4"/>
        <v>11</v>
      </c>
    </row>
    <row r="296" spans="1:3">
      <c r="A296" s="151" t="s">
        <v>3136</v>
      </c>
      <c r="B296" s="152" t="s">
        <v>3137</v>
      </c>
      <c r="C296">
        <f t="shared" si="4"/>
        <v>11</v>
      </c>
    </row>
    <row r="297" spans="1:3">
      <c r="A297" s="151" t="s">
        <v>3138</v>
      </c>
      <c r="B297" s="152" t="s">
        <v>3139</v>
      </c>
      <c r="C297">
        <f t="shared" si="4"/>
        <v>11</v>
      </c>
    </row>
    <row r="298" spans="1:3">
      <c r="A298" s="151" t="s">
        <v>3140</v>
      </c>
      <c r="B298" s="152" t="s">
        <v>3141</v>
      </c>
      <c r="C298">
        <f t="shared" si="4"/>
        <v>11</v>
      </c>
    </row>
    <row r="299" spans="1:3">
      <c r="A299" s="151" t="s">
        <v>3142</v>
      </c>
      <c r="B299" s="152" t="s">
        <v>3143</v>
      </c>
      <c r="C299">
        <f t="shared" si="4"/>
        <v>11</v>
      </c>
    </row>
    <row r="300" spans="1:3">
      <c r="A300" s="151" t="s">
        <v>3144</v>
      </c>
      <c r="B300" s="152" t="s">
        <v>3145</v>
      </c>
      <c r="C300">
        <f t="shared" si="4"/>
        <v>11</v>
      </c>
    </row>
    <row r="301" spans="1:3">
      <c r="A301" s="151" t="s">
        <v>3146</v>
      </c>
      <c r="B301" s="152" t="s">
        <v>3147</v>
      </c>
      <c r="C301">
        <f t="shared" si="4"/>
        <v>11</v>
      </c>
    </row>
    <row r="302" spans="1:3">
      <c r="A302" s="151" t="s">
        <v>3148</v>
      </c>
      <c r="B302" s="152" t="s">
        <v>3149</v>
      </c>
      <c r="C302">
        <f t="shared" si="4"/>
        <v>11</v>
      </c>
    </row>
    <row r="303" spans="1:3">
      <c r="A303" s="151" t="s">
        <v>3150</v>
      </c>
      <c r="B303" s="152" t="s">
        <v>3151</v>
      </c>
      <c r="C303">
        <f t="shared" si="4"/>
        <v>11</v>
      </c>
    </row>
    <row r="304" spans="1:3">
      <c r="A304" s="151" t="s">
        <v>3152</v>
      </c>
      <c r="B304" s="152" t="s">
        <v>3153</v>
      </c>
      <c r="C304">
        <f t="shared" si="4"/>
        <v>11</v>
      </c>
    </row>
    <row r="305" spans="1:3">
      <c r="A305" s="151" t="s">
        <v>3154</v>
      </c>
      <c r="B305" s="152" t="s">
        <v>3155</v>
      </c>
      <c r="C305">
        <f t="shared" si="4"/>
        <v>11</v>
      </c>
    </row>
    <row r="306" spans="1:3">
      <c r="A306" s="151" t="s">
        <v>3156</v>
      </c>
      <c r="B306" s="152" t="s">
        <v>3157</v>
      </c>
      <c r="C306">
        <f t="shared" si="4"/>
        <v>11</v>
      </c>
    </row>
    <row r="307" spans="1:3">
      <c r="A307" s="151" t="s">
        <v>3158</v>
      </c>
      <c r="B307" s="152" t="s">
        <v>3159</v>
      </c>
      <c r="C307">
        <f t="shared" si="4"/>
        <v>11</v>
      </c>
    </row>
    <row r="308" spans="1:3">
      <c r="A308" s="151" t="s">
        <v>3160</v>
      </c>
      <c r="B308" s="152" t="s">
        <v>3161</v>
      </c>
      <c r="C308">
        <f t="shared" si="4"/>
        <v>11</v>
      </c>
    </row>
    <row r="309" spans="1:3">
      <c r="A309" s="151" t="s">
        <v>3162</v>
      </c>
      <c r="B309" s="152" t="s">
        <v>3163</v>
      </c>
      <c r="C309">
        <f t="shared" si="4"/>
        <v>11</v>
      </c>
    </row>
    <row r="310" spans="1:3">
      <c r="A310" s="151" t="s">
        <v>3164</v>
      </c>
      <c r="B310" s="152" t="s">
        <v>3165</v>
      </c>
      <c r="C310">
        <f t="shared" si="4"/>
        <v>11</v>
      </c>
    </row>
    <row r="311" spans="1:3">
      <c r="A311" s="151" t="s">
        <v>3166</v>
      </c>
      <c r="B311" s="152" t="s">
        <v>3167</v>
      </c>
      <c r="C311">
        <f t="shared" si="4"/>
        <v>11</v>
      </c>
    </row>
    <row r="312" spans="1:3">
      <c r="A312" s="151" t="s">
        <v>3168</v>
      </c>
      <c r="B312" s="152" t="s">
        <v>3169</v>
      </c>
      <c r="C312">
        <f t="shared" si="4"/>
        <v>11</v>
      </c>
    </row>
    <row r="313" spans="1:3">
      <c r="A313" s="151" t="s">
        <v>3170</v>
      </c>
      <c r="B313" s="152" t="s">
        <v>3171</v>
      </c>
      <c r="C313">
        <f t="shared" si="4"/>
        <v>11</v>
      </c>
    </row>
    <row r="314" spans="1:3">
      <c r="A314" s="151" t="s">
        <v>3172</v>
      </c>
      <c r="B314" s="152" t="s">
        <v>3173</v>
      </c>
      <c r="C314">
        <f t="shared" si="4"/>
        <v>11</v>
      </c>
    </row>
    <row r="315" spans="1:3">
      <c r="A315" s="151" t="s">
        <v>3174</v>
      </c>
      <c r="B315" s="152" t="s">
        <v>3175</v>
      </c>
      <c r="C315">
        <f t="shared" si="4"/>
        <v>11</v>
      </c>
    </row>
    <row r="316" spans="1:3">
      <c r="A316" s="151" t="s">
        <v>3176</v>
      </c>
      <c r="B316" s="152" t="s">
        <v>3177</v>
      </c>
      <c r="C316">
        <f t="shared" si="4"/>
        <v>11</v>
      </c>
    </row>
    <row r="317" spans="1:3">
      <c r="A317" s="151" t="s">
        <v>3178</v>
      </c>
      <c r="B317" s="152" t="s">
        <v>3179</v>
      </c>
      <c r="C317">
        <f t="shared" si="4"/>
        <v>11</v>
      </c>
    </row>
    <row r="318" spans="1:3">
      <c r="A318" s="151" t="s">
        <v>3180</v>
      </c>
      <c r="B318" s="152" t="s">
        <v>3181</v>
      </c>
      <c r="C318">
        <f t="shared" si="4"/>
        <v>11</v>
      </c>
    </row>
    <row r="319" spans="1:3">
      <c r="A319" s="151" t="s">
        <v>3182</v>
      </c>
      <c r="B319" s="152" t="s">
        <v>3183</v>
      </c>
      <c r="C319">
        <f t="shared" si="4"/>
        <v>11</v>
      </c>
    </row>
    <row r="320" spans="1:3">
      <c r="A320" s="151" t="s">
        <v>3184</v>
      </c>
      <c r="B320" s="152" t="s">
        <v>3185</v>
      </c>
      <c r="C320">
        <f t="shared" si="4"/>
        <v>11</v>
      </c>
    </row>
    <row r="321" spans="1:3">
      <c r="A321" s="151" t="s">
        <v>3186</v>
      </c>
      <c r="B321" s="152" t="s">
        <v>3187</v>
      </c>
      <c r="C321">
        <f t="shared" si="4"/>
        <v>11</v>
      </c>
    </row>
    <row r="322" spans="1:3">
      <c r="A322" s="151" t="s">
        <v>4873</v>
      </c>
      <c r="B322" s="152" t="s">
        <v>3207</v>
      </c>
      <c r="C322">
        <f t="shared" si="4"/>
        <v>11</v>
      </c>
    </row>
    <row r="323" spans="1:3">
      <c r="A323" s="151" t="s">
        <v>3188</v>
      </c>
      <c r="B323" s="152" t="s">
        <v>3189</v>
      </c>
      <c r="C323">
        <f t="shared" si="4"/>
        <v>11</v>
      </c>
    </row>
    <row r="324" spans="1:3">
      <c r="A324" s="151" t="s">
        <v>3190</v>
      </c>
      <c r="B324" s="152" t="s">
        <v>3191</v>
      </c>
      <c r="C324">
        <f t="shared" si="4"/>
        <v>11</v>
      </c>
    </row>
    <row r="325" spans="1:3">
      <c r="A325" s="151" t="s">
        <v>3192</v>
      </c>
      <c r="B325" s="152" t="s">
        <v>3193</v>
      </c>
      <c r="C325">
        <f t="shared" si="4"/>
        <v>11</v>
      </c>
    </row>
    <row r="326" spans="1:3">
      <c r="A326" s="151" t="s">
        <v>3194</v>
      </c>
      <c r="B326" s="152" t="s">
        <v>3195</v>
      </c>
      <c r="C326">
        <f t="shared" ref="C326:C389" si="5">LEN(A326)</f>
        <v>11</v>
      </c>
    </row>
    <row r="327" spans="1:3">
      <c r="A327" s="151" t="s">
        <v>3196</v>
      </c>
      <c r="B327" s="152" t="s">
        <v>3197</v>
      </c>
      <c r="C327">
        <f t="shared" si="5"/>
        <v>11</v>
      </c>
    </row>
    <row r="328" spans="1:3">
      <c r="A328" s="151" t="s">
        <v>3198</v>
      </c>
      <c r="B328" s="152" t="s">
        <v>3199</v>
      </c>
      <c r="C328">
        <f t="shared" si="5"/>
        <v>11</v>
      </c>
    </row>
    <row r="329" spans="1:3">
      <c r="A329" s="151" t="s">
        <v>3200</v>
      </c>
      <c r="B329" s="152" t="s">
        <v>3201</v>
      </c>
      <c r="C329">
        <f t="shared" si="5"/>
        <v>11</v>
      </c>
    </row>
    <row r="330" spans="1:3">
      <c r="A330" s="151" t="s">
        <v>3202</v>
      </c>
      <c r="B330" s="152" t="s">
        <v>3203</v>
      </c>
      <c r="C330">
        <f t="shared" si="5"/>
        <v>11</v>
      </c>
    </row>
    <row r="331" spans="1:3">
      <c r="A331" s="151" t="s">
        <v>3204</v>
      </c>
      <c r="B331" s="152" t="s">
        <v>3205</v>
      </c>
      <c r="C331">
        <f t="shared" si="5"/>
        <v>11</v>
      </c>
    </row>
    <row r="332" spans="1:3">
      <c r="A332" s="151" t="s">
        <v>3206</v>
      </c>
      <c r="B332" s="152" t="s">
        <v>3207</v>
      </c>
      <c r="C332">
        <f t="shared" si="5"/>
        <v>11</v>
      </c>
    </row>
    <row r="333" spans="1:3">
      <c r="A333" s="151" t="s">
        <v>3208</v>
      </c>
      <c r="B333" s="152" t="s">
        <v>3209</v>
      </c>
      <c r="C333">
        <f t="shared" si="5"/>
        <v>11</v>
      </c>
    </row>
    <row r="334" spans="1:3">
      <c r="A334" s="151" t="s">
        <v>4874</v>
      </c>
      <c r="B334" s="152" t="s">
        <v>4875</v>
      </c>
      <c r="C334">
        <f t="shared" si="5"/>
        <v>11</v>
      </c>
    </row>
    <row r="335" spans="1:3">
      <c r="A335" s="151" t="s">
        <v>4876</v>
      </c>
      <c r="B335" s="152" t="s">
        <v>4877</v>
      </c>
      <c r="C335">
        <f t="shared" si="5"/>
        <v>11</v>
      </c>
    </row>
    <row r="336" spans="1:3">
      <c r="A336" s="151" t="s">
        <v>4878</v>
      </c>
      <c r="B336" s="152" t="s">
        <v>4879</v>
      </c>
      <c r="C336">
        <f t="shared" si="5"/>
        <v>11</v>
      </c>
    </row>
    <row r="337" spans="1:3">
      <c r="A337" s="151" t="s">
        <v>4880</v>
      </c>
      <c r="B337" s="152" t="s">
        <v>4881</v>
      </c>
      <c r="C337">
        <f t="shared" si="5"/>
        <v>11</v>
      </c>
    </row>
    <row r="338" spans="1:3">
      <c r="A338" s="151" t="s">
        <v>4882</v>
      </c>
      <c r="B338" s="152" t="s">
        <v>4883</v>
      </c>
      <c r="C338">
        <f t="shared" si="5"/>
        <v>11</v>
      </c>
    </row>
    <row r="339" spans="1:3">
      <c r="A339" s="151" t="s">
        <v>4884</v>
      </c>
      <c r="B339" s="152" t="s">
        <v>4885</v>
      </c>
      <c r="C339">
        <f t="shared" si="5"/>
        <v>11</v>
      </c>
    </row>
    <row r="340" spans="1:3">
      <c r="A340" s="151" t="s">
        <v>4886</v>
      </c>
      <c r="B340" s="152" t="s">
        <v>4887</v>
      </c>
      <c r="C340">
        <f t="shared" si="5"/>
        <v>11</v>
      </c>
    </row>
    <row r="341" spans="1:3">
      <c r="A341" s="151" t="s">
        <v>4888</v>
      </c>
      <c r="B341" s="152" t="s">
        <v>4889</v>
      </c>
      <c r="C341">
        <f t="shared" si="5"/>
        <v>11</v>
      </c>
    </row>
    <row r="342" spans="1:3">
      <c r="A342" s="151" t="s">
        <v>4890</v>
      </c>
      <c r="B342" s="152" t="s">
        <v>3203</v>
      </c>
      <c r="C342">
        <f t="shared" si="5"/>
        <v>11</v>
      </c>
    </row>
    <row r="343" spans="1:3">
      <c r="A343" s="151" t="s">
        <v>4891</v>
      </c>
      <c r="B343" s="152" t="s">
        <v>4892</v>
      </c>
      <c r="C343">
        <f t="shared" si="5"/>
        <v>11</v>
      </c>
    </row>
    <row r="344" spans="1:3">
      <c r="A344" s="151" t="s">
        <v>4893</v>
      </c>
      <c r="B344" s="152" t="s">
        <v>3199</v>
      </c>
      <c r="C344">
        <f t="shared" si="5"/>
        <v>11</v>
      </c>
    </row>
    <row r="345" spans="1:3">
      <c r="A345" s="151" t="s">
        <v>4894</v>
      </c>
      <c r="B345" s="152" t="s">
        <v>4895</v>
      </c>
      <c r="C345">
        <f t="shared" si="5"/>
        <v>11</v>
      </c>
    </row>
    <row r="346" spans="1:3">
      <c r="A346" s="151" t="s">
        <v>4896</v>
      </c>
      <c r="B346" s="152" t="s">
        <v>4897</v>
      </c>
      <c r="C346">
        <f t="shared" si="5"/>
        <v>11</v>
      </c>
    </row>
    <row r="347" spans="1:3">
      <c r="A347" s="151" t="s">
        <v>4898</v>
      </c>
      <c r="B347" s="152" t="s">
        <v>4899</v>
      </c>
      <c r="C347">
        <f t="shared" si="5"/>
        <v>11</v>
      </c>
    </row>
    <row r="348" spans="1:3">
      <c r="A348" s="151" t="s">
        <v>4900</v>
      </c>
      <c r="B348" s="152" t="s">
        <v>4901</v>
      </c>
      <c r="C348">
        <f t="shared" si="5"/>
        <v>11</v>
      </c>
    </row>
    <row r="349" spans="1:3">
      <c r="A349" s="151" t="s">
        <v>4902</v>
      </c>
      <c r="B349" s="152" t="s">
        <v>4903</v>
      </c>
      <c r="C349">
        <f t="shared" si="5"/>
        <v>11</v>
      </c>
    </row>
    <row r="350" spans="1:3">
      <c r="A350" s="151" t="s">
        <v>4904</v>
      </c>
      <c r="B350" s="152" t="s">
        <v>4905</v>
      </c>
      <c r="C350">
        <f t="shared" si="5"/>
        <v>11</v>
      </c>
    </row>
    <row r="351" spans="1:3">
      <c r="A351" s="151" t="s">
        <v>4906</v>
      </c>
      <c r="B351" s="152" t="s">
        <v>4907</v>
      </c>
      <c r="C351">
        <f t="shared" si="5"/>
        <v>11</v>
      </c>
    </row>
    <row r="352" spans="1:3">
      <c r="A352" s="151" t="s">
        <v>4908</v>
      </c>
      <c r="B352" s="152" t="s">
        <v>4909</v>
      </c>
      <c r="C352">
        <f t="shared" si="5"/>
        <v>11</v>
      </c>
    </row>
    <row r="353" spans="1:3">
      <c r="A353" s="151" t="s">
        <v>4910</v>
      </c>
      <c r="B353" s="152" t="s">
        <v>4911</v>
      </c>
      <c r="C353">
        <f t="shared" si="5"/>
        <v>11</v>
      </c>
    </row>
    <row r="354" spans="1:3">
      <c r="A354" s="151" t="s">
        <v>4912</v>
      </c>
      <c r="B354" s="152" t="s">
        <v>4913</v>
      </c>
      <c r="C354">
        <f t="shared" si="5"/>
        <v>11</v>
      </c>
    </row>
    <row r="355" spans="1:3">
      <c r="A355" s="151" t="s">
        <v>4914</v>
      </c>
      <c r="B355" s="152" t="s">
        <v>4915</v>
      </c>
      <c r="C355">
        <f t="shared" si="5"/>
        <v>11</v>
      </c>
    </row>
    <row r="356" spans="1:3">
      <c r="A356" s="151" t="s">
        <v>4916</v>
      </c>
      <c r="B356" s="152" t="s">
        <v>4917</v>
      </c>
      <c r="C356">
        <f t="shared" si="5"/>
        <v>11</v>
      </c>
    </row>
    <row r="357" spans="1:3">
      <c r="A357" s="151" t="s">
        <v>4918</v>
      </c>
      <c r="B357" s="152" t="s">
        <v>4919</v>
      </c>
      <c r="C357">
        <f t="shared" si="5"/>
        <v>11</v>
      </c>
    </row>
    <row r="358" spans="1:3">
      <c r="A358" s="151" t="s">
        <v>4920</v>
      </c>
      <c r="B358" s="152" t="s">
        <v>4921</v>
      </c>
      <c r="C358">
        <f t="shared" si="5"/>
        <v>11</v>
      </c>
    </row>
    <row r="359" spans="1:3">
      <c r="A359" s="151" t="s">
        <v>4922</v>
      </c>
      <c r="B359" s="152" t="s">
        <v>4923</v>
      </c>
      <c r="C359">
        <f t="shared" si="5"/>
        <v>11</v>
      </c>
    </row>
    <row r="360" spans="1:3">
      <c r="A360" s="151" t="s">
        <v>4924</v>
      </c>
      <c r="B360" s="152" t="s">
        <v>4925</v>
      </c>
      <c r="C360">
        <f t="shared" si="5"/>
        <v>11</v>
      </c>
    </row>
    <row r="361" spans="1:3">
      <c r="A361" s="149" t="s">
        <v>1372</v>
      </c>
      <c r="B361" s="150" t="s">
        <v>1373</v>
      </c>
      <c r="C361">
        <f t="shared" si="5"/>
        <v>7</v>
      </c>
    </row>
    <row r="362" spans="1:3">
      <c r="A362" s="151" t="s">
        <v>4926</v>
      </c>
      <c r="B362" s="152" t="s">
        <v>4927</v>
      </c>
      <c r="C362">
        <f t="shared" si="5"/>
        <v>11</v>
      </c>
    </row>
    <row r="363" spans="1:3">
      <c r="A363" s="151" t="s">
        <v>4928</v>
      </c>
      <c r="B363" s="152" t="s">
        <v>4929</v>
      </c>
      <c r="C363">
        <f t="shared" si="5"/>
        <v>11</v>
      </c>
    </row>
    <row r="364" spans="1:3">
      <c r="A364" s="151" t="s">
        <v>1553</v>
      </c>
      <c r="B364" s="152" t="s">
        <v>1554</v>
      </c>
      <c r="C364">
        <f t="shared" si="5"/>
        <v>11</v>
      </c>
    </row>
    <row r="365" spans="1:3">
      <c r="A365" s="151" t="s">
        <v>1555</v>
      </c>
      <c r="B365" s="152" t="s">
        <v>1556</v>
      </c>
      <c r="C365">
        <f t="shared" si="5"/>
        <v>11</v>
      </c>
    </row>
    <row r="366" spans="1:3">
      <c r="A366" s="151" t="s">
        <v>1557</v>
      </c>
      <c r="B366" s="152" t="s">
        <v>1558</v>
      </c>
      <c r="C366">
        <f t="shared" si="5"/>
        <v>11</v>
      </c>
    </row>
    <row r="367" spans="1:3">
      <c r="A367" s="151" t="s">
        <v>1559</v>
      </c>
      <c r="B367" s="152" t="s">
        <v>1560</v>
      </c>
      <c r="C367">
        <f t="shared" si="5"/>
        <v>11</v>
      </c>
    </row>
    <row r="368" spans="1:3">
      <c r="A368" s="151" t="s">
        <v>4930</v>
      </c>
      <c r="B368" s="152" t="s">
        <v>4931</v>
      </c>
      <c r="C368">
        <f t="shared" si="5"/>
        <v>11</v>
      </c>
    </row>
    <row r="369" spans="1:3">
      <c r="A369" s="151" t="s">
        <v>4932</v>
      </c>
      <c r="B369" s="152" t="s">
        <v>4933</v>
      </c>
      <c r="C369">
        <f t="shared" si="5"/>
        <v>11</v>
      </c>
    </row>
    <row r="370" spans="1:3">
      <c r="A370" s="151" t="s">
        <v>1561</v>
      </c>
      <c r="B370" s="152" t="s">
        <v>1562</v>
      </c>
      <c r="C370">
        <f t="shared" si="5"/>
        <v>11</v>
      </c>
    </row>
    <row r="371" spans="1:3">
      <c r="A371" s="151" t="s">
        <v>1563</v>
      </c>
      <c r="B371" s="152" t="s">
        <v>1564</v>
      </c>
      <c r="C371">
        <f t="shared" si="5"/>
        <v>11</v>
      </c>
    </row>
    <row r="372" spans="1:3">
      <c r="A372" s="151" t="s">
        <v>4934</v>
      </c>
      <c r="B372" s="152" t="s">
        <v>4935</v>
      </c>
      <c r="C372">
        <f t="shared" si="5"/>
        <v>11</v>
      </c>
    </row>
    <row r="373" spans="1:3">
      <c r="A373" s="151" t="s">
        <v>1565</v>
      </c>
      <c r="B373" s="152" t="s">
        <v>1566</v>
      </c>
      <c r="C373">
        <f t="shared" si="5"/>
        <v>11</v>
      </c>
    </row>
    <row r="374" spans="1:3">
      <c r="A374" s="151" t="s">
        <v>1567</v>
      </c>
      <c r="B374" s="152" t="s">
        <v>1568</v>
      </c>
      <c r="C374">
        <f t="shared" si="5"/>
        <v>11</v>
      </c>
    </row>
    <row r="375" spans="1:3">
      <c r="A375" s="151" t="s">
        <v>1569</v>
      </c>
      <c r="B375" s="152" t="s">
        <v>1570</v>
      </c>
      <c r="C375">
        <f t="shared" si="5"/>
        <v>11</v>
      </c>
    </row>
    <row r="376" spans="1:3">
      <c r="A376" s="151" t="s">
        <v>1571</v>
      </c>
      <c r="B376" s="152" t="s">
        <v>1572</v>
      </c>
      <c r="C376">
        <f t="shared" si="5"/>
        <v>11</v>
      </c>
    </row>
    <row r="377" spans="1:3">
      <c r="A377" s="151" t="s">
        <v>4936</v>
      </c>
      <c r="B377" s="152" t="s">
        <v>4937</v>
      </c>
      <c r="C377">
        <f t="shared" si="5"/>
        <v>11</v>
      </c>
    </row>
    <row r="378" spans="1:3">
      <c r="A378" s="151" t="s">
        <v>4938</v>
      </c>
      <c r="B378" s="152" t="s">
        <v>4939</v>
      </c>
      <c r="C378">
        <f t="shared" si="5"/>
        <v>11</v>
      </c>
    </row>
    <row r="379" spans="1:3">
      <c r="A379" s="151" t="s">
        <v>4940</v>
      </c>
      <c r="B379" s="152" t="s">
        <v>4941</v>
      </c>
      <c r="C379">
        <f t="shared" si="5"/>
        <v>11</v>
      </c>
    </row>
    <row r="380" spans="1:3">
      <c r="A380" s="151" t="s">
        <v>4942</v>
      </c>
      <c r="B380" s="152" t="s">
        <v>4943</v>
      </c>
      <c r="C380">
        <f t="shared" si="5"/>
        <v>11</v>
      </c>
    </row>
    <row r="381" spans="1:3">
      <c r="A381" s="151" t="s">
        <v>4944</v>
      </c>
      <c r="B381" s="152" t="s">
        <v>4945</v>
      </c>
      <c r="C381">
        <f t="shared" si="5"/>
        <v>11</v>
      </c>
    </row>
    <row r="382" spans="1:3">
      <c r="A382" s="151" t="s">
        <v>4946</v>
      </c>
      <c r="B382" s="152" t="s">
        <v>4947</v>
      </c>
      <c r="C382">
        <f t="shared" si="5"/>
        <v>11</v>
      </c>
    </row>
    <row r="383" spans="1:3">
      <c r="A383" s="151" t="s">
        <v>4948</v>
      </c>
      <c r="B383" s="152" t="s">
        <v>4949</v>
      </c>
      <c r="C383">
        <f t="shared" si="5"/>
        <v>11</v>
      </c>
    </row>
    <row r="384" spans="1:3">
      <c r="A384" s="151" t="s">
        <v>4950</v>
      </c>
      <c r="B384" s="152" t="s">
        <v>4951</v>
      </c>
      <c r="C384">
        <f t="shared" si="5"/>
        <v>11</v>
      </c>
    </row>
    <row r="385" spans="1:3">
      <c r="A385" s="151" t="s">
        <v>1916</v>
      </c>
      <c r="B385" s="152" t="s">
        <v>1917</v>
      </c>
      <c r="C385">
        <f t="shared" si="5"/>
        <v>11</v>
      </c>
    </row>
    <row r="386" spans="1:3">
      <c r="A386" s="151" t="s">
        <v>1918</v>
      </c>
      <c r="B386" s="152" t="s">
        <v>1919</v>
      </c>
      <c r="C386">
        <f t="shared" si="5"/>
        <v>11</v>
      </c>
    </row>
    <row r="387" spans="1:3">
      <c r="A387" s="151" t="s">
        <v>3210</v>
      </c>
      <c r="B387" s="152" t="s">
        <v>3211</v>
      </c>
      <c r="C387">
        <f t="shared" si="5"/>
        <v>11</v>
      </c>
    </row>
    <row r="388" spans="1:3">
      <c r="A388" s="151" t="s">
        <v>3212</v>
      </c>
      <c r="B388" s="152" t="s">
        <v>3213</v>
      </c>
      <c r="C388">
        <f t="shared" si="5"/>
        <v>11</v>
      </c>
    </row>
    <row r="389" spans="1:3">
      <c r="A389" s="151" t="s">
        <v>3214</v>
      </c>
      <c r="B389" s="152" t="s">
        <v>3215</v>
      </c>
      <c r="C389">
        <f t="shared" si="5"/>
        <v>11</v>
      </c>
    </row>
    <row r="390" spans="1:3">
      <c r="A390" s="151" t="s">
        <v>3216</v>
      </c>
      <c r="B390" s="152" t="s">
        <v>3217</v>
      </c>
      <c r="C390">
        <f t="shared" ref="C390:C453" si="6">LEN(A390)</f>
        <v>11</v>
      </c>
    </row>
    <row r="391" spans="1:3">
      <c r="A391" s="151" t="s">
        <v>3218</v>
      </c>
      <c r="B391" s="152" t="s">
        <v>3219</v>
      </c>
      <c r="C391">
        <f t="shared" si="6"/>
        <v>11</v>
      </c>
    </row>
    <row r="392" spans="1:3">
      <c r="A392" s="151" t="s">
        <v>3220</v>
      </c>
      <c r="B392" s="152" t="s">
        <v>3221</v>
      </c>
      <c r="C392">
        <f t="shared" si="6"/>
        <v>11</v>
      </c>
    </row>
    <row r="393" spans="1:3">
      <c r="A393" s="151" t="s">
        <v>3222</v>
      </c>
      <c r="B393" s="152" t="s">
        <v>3223</v>
      </c>
      <c r="C393">
        <f t="shared" si="6"/>
        <v>11</v>
      </c>
    </row>
    <row r="394" spans="1:3">
      <c r="A394" s="151" t="s">
        <v>3224</v>
      </c>
      <c r="B394" s="152" t="s">
        <v>3225</v>
      </c>
      <c r="C394">
        <f t="shared" si="6"/>
        <v>11</v>
      </c>
    </row>
    <row r="395" spans="1:3">
      <c r="A395" s="151" t="s">
        <v>4952</v>
      </c>
      <c r="B395" s="152" t="s">
        <v>4953</v>
      </c>
      <c r="C395">
        <f t="shared" si="6"/>
        <v>11</v>
      </c>
    </row>
    <row r="396" spans="1:3">
      <c r="A396" s="151" t="s">
        <v>4954</v>
      </c>
      <c r="B396" s="152" t="s">
        <v>4955</v>
      </c>
      <c r="C396">
        <f t="shared" si="6"/>
        <v>11</v>
      </c>
    </row>
    <row r="397" spans="1:3">
      <c r="A397" s="151" t="s">
        <v>4956</v>
      </c>
      <c r="B397" s="152" t="s">
        <v>4957</v>
      </c>
      <c r="C397">
        <f t="shared" si="6"/>
        <v>11</v>
      </c>
    </row>
    <row r="398" spans="1:3">
      <c r="A398" s="151" t="s">
        <v>4958</v>
      </c>
      <c r="B398" s="152" t="s">
        <v>4959</v>
      </c>
      <c r="C398">
        <f t="shared" si="6"/>
        <v>11</v>
      </c>
    </row>
    <row r="399" spans="1:3">
      <c r="A399" s="151" t="s">
        <v>4960</v>
      </c>
      <c r="B399" s="152" t="s">
        <v>4961</v>
      </c>
      <c r="C399">
        <f t="shared" si="6"/>
        <v>11</v>
      </c>
    </row>
    <row r="400" spans="1:3">
      <c r="A400" s="151" t="s">
        <v>4962</v>
      </c>
      <c r="B400" s="152" t="s">
        <v>4963</v>
      </c>
      <c r="C400">
        <f t="shared" si="6"/>
        <v>11</v>
      </c>
    </row>
    <row r="401" spans="1:3">
      <c r="A401" s="151" t="s">
        <v>4964</v>
      </c>
      <c r="B401" s="152" t="s">
        <v>4965</v>
      </c>
      <c r="C401">
        <f t="shared" si="6"/>
        <v>11</v>
      </c>
    </row>
    <row r="402" spans="1:3">
      <c r="A402" s="149" t="s">
        <v>122</v>
      </c>
      <c r="B402" s="150" t="s">
        <v>1209</v>
      </c>
      <c r="C402">
        <f t="shared" si="6"/>
        <v>7</v>
      </c>
    </row>
    <row r="403" spans="1:3">
      <c r="A403" s="151" t="s">
        <v>4966</v>
      </c>
      <c r="B403" s="152" t="s">
        <v>4967</v>
      </c>
      <c r="C403">
        <f t="shared" si="6"/>
        <v>11</v>
      </c>
    </row>
    <row r="404" spans="1:3">
      <c r="A404" s="151" t="s">
        <v>4968</v>
      </c>
      <c r="B404" s="152" t="s">
        <v>4969</v>
      </c>
      <c r="C404">
        <f t="shared" si="6"/>
        <v>11</v>
      </c>
    </row>
    <row r="405" spans="1:3">
      <c r="A405" s="151" t="s">
        <v>4970</v>
      </c>
      <c r="B405" s="152" t="s">
        <v>4971</v>
      </c>
      <c r="C405">
        <f t="shared" si="6"/>
        <v>11</v>
      </c>
    </row>
    <row r="406" spans="1:3">
      <c r="A406" s="151" t="s">
        <v>4972</v>
      </c>
      <c r="B406" s="152" t="s">
        <v>4973</v>
      </c>
      <c r="C406">
        <f t="shared" si="6"/>
        <v>11</v>
      </c>
    </row>
    <row r="407" spans="1:3">
      <c r="A407" s="151" t="s">
        <v>4974</v>
      </c>
      <c r="B407" s="152" t="s">
        <v>4975</v>
      </c>
      <c r="C407">
        <f t="shared" si="6"/>
        <v>11</v>
      </c>
    </row>
    <row r="408" spans="1:3">
      <c r="A408" s="151" t="s">
        <v>4976</v>
      </c>
      <c r="B408" s="152" t="s">
        <v>4977</v>
      </c>
      <c r="C408">
        <f t="shared" si="6"/>
        <v>11</v>
      </c>
    </row>
    <row r="409" spans="1:3">
      <c r="A409" s="151" t="s">
        <v>4978</v>
      </c>
      <c r="B409" s="152" t="s">
        <v>4979</v>
      </c>
      <c r="C409">
        <f t="shared" si="6"/>
        <v>11</v>
      </c>
    </row>
    <row r="410" spans="1:3">
      <c r="A410" s="151" t="s">
        <v>4980</v>
      </c>
      <c r="B410" s="152" t="s">
        <v>4981</v>
      </c>
      <c r="C410">
        <f t="shared" si="6"/>
        <v>11</v>
      </c>
    </row>
    <row r="411" spans="1:3">
      <c r="A411" s="151" t="s">
        <v>4982</v>
      </c>
      <c r="B411" s="152" t="s">
        <v>4983</v>
      </c>
      <c r="C411">
        <f t="shared" si="6"/>
        <v>11</v>
      </c>
    </row>
    <row r="412" spans="1:3">
      <c r="A412" s="151" t="s">
        <v>4984</v>
      </c>
      <c r="B412" s="152" t="s">
        <v>4985</v>
      </c>
      <c r="C412">
        <f t="shared" si="6"/>
        <v>11</v>
      </c>
    </row>
    <row r="413" spans="1:3">
      <c r="A413" s="151" t="s">
        <v>1017</v>
      </c>
      <c r="B413" s="152" t="s">
        <v>1018</v>
      </c>
      <c r="C413">
        <f t="shared" si="6"/>
        <v>11</v>
      </c>
    </row>
    <row r="414" spans="1:3">
      <c r="A414" s="151" t="s">
        <v>4986</v>
      </c>
      <c r="B414" s="152" t="s">
        <v>4987</v>
      </c>
      <c r="C414">
        <f t="shared" si="6"/>
        <v>11</v>
      </c>
    </row>
    <row r="415" spans="1:3">
      <c r="A415" s="151" t="s">
        <v>1019</v>
      </c>
      <c r="B415" s="152" t="s">
        <v>1020</v>
      </c>
      <c r="C415">
        <f t="shared" si="6"/>
        <v>11</v>
      </c>
    </row>
    <row r="416" spans="1:3">
      <c r="A416" s="151" t="s">
        <v>4988</v>
      </c>
      <c r="B416" s="152" t="s">
        <v>4989</v>
      </c>
      <c r="C416">
        <f t="shared" si="6"/>
        <v>11</v>
      </c>
    </row>
    <row r="417" spans="1:3">
      <c r="A417" s="151" t="s">
        <v>1573</v>
      </c>
      <c r="B417" s="152" t="s">
        <v>1574</v>
      </c>
      <c r="C417">
        <f t="shared" si="6"/>
        <v>11</v>
      </c>
    </row>
    <row r="418" spans="1:3">
      <c r="A418" s="151" t="s">
        <v>1575</v>
      </c>
      <c r="B418" s="152" t="s">
        <v>1576</v>
      </c>
      <c r="C418">
        <f t="shared" si="6"/>
        <v>11</v>
      </c>
    </row>
    <row r="419" spans="1:3">
      <c r="A419" s="151" t="s">
        <v>1577</v>
      </c>
      <c r="B419" s="152" t="s">
        <v>1578</v>
      </c>
      <c r="C419">
        <f t="shared" si="6"/>
        <v>11</v>
      </c>
    </row>
    <row r="420" spans="1:3">
      <c r="A420" s="151" t="s">
        <v>1579</v>
      </c>
      <c r="B420" s="152" t="s">
        <v>1580</v>
      </c>
      <c r="C420">
        <f t="shared" si="6"/>
        <v>11</v>
      </c>
    </row>
    <row r="421" spans="1:3">
      <c r="A421" s="151" t="s">
        <v>1581</v>
      </c>
      <c r="B421" s="152" t="s">
        <v>1582</v>
      </c>
      <c r="C421">
        <f t="shared" si="6"/>
        <v>11</v>
      </c>
    </row>
    <row r="422" spans="1:3">
      <c r="A422" s="151" t="s">
        <v>1583</v>
      </c>
      <c r="B422" s="152" t="s">
        <v>1584</v>
      </c>
      <c r="C422">
        <f t="shared" si="6"/>
        <v>11</v>
      </c>
    </row>
    <row r="423" spans="1:3">
      <c r="A423" s="151" t="s">
        <v>4990</v>
      </c>
      <c r="B423" s="152" t="s">
        <v>4991</v>
      </c>
      <c r="C423">
        <f t="shared" si="6"/>
        <v>11</v>
      </c>
    </row>
    <row r="424" spans="1:3">
      <c r="A424" s="151" t="s">
        <v>3226</v>
      </c>
      <c r="B424" s="152" t="s">
        <v>3227</v>
      </c>
      <c r="C424">
        <f t="shared" si="6"/>
        <v>11</v>
      </c>
    </row>
    <row r="425" spans="1:3">
      <c r="A425" s="151" t="s">
        <v>3228</v>
      </c>
      <c r="B425" s="152" t="s">
        <v>3229</v>
      </c>
      <c r="C425">
        <f t="shared" si="6"/>
        <v>11</v>
      </c>
    </row>
    <row r="426" spans="1:3">
      <c r="A426" s="151" t="s">
        <v>3230</v>
      </c>
      <c r="B426" s="152" t="s">
        <v>3231</v>
      </c>
      <c r="C426">
        <f t="shared" si="6"/>
        <v>11</v>
      </c>
    </row>
    <row r="427" spans="1:3">
      <c r="A427" s="151" t="s">
        <v>3232</v>
      </c>
      <c r="B427" s="152" t="s">
        <v>3233</v>
      </c>
      <c r="C427">
        <f t="shared" si="6"/>
        <v>11</v>
      </c>
    </row>
    <row r="428" spans="1:3">
      <c r="A428" s="151" t="s">
        <v>3234</v>
      </c>
      <c r="B428" s="152" t="s">
        <v>3235</v>
      </c>
      <c r="C428">
        <f t="shared" si="6"/>
        <v>11</v>
      </c>
    </row>
    <row r="429" spans="1:3">
      <c r="A429" s="151" t="s">
        <v>3236</v>
      </c>
      <c r="B429" s="152" t="s">
        <v>3237</v>
      </c>
      <c r="C429">
        <f t="shared" si="6"/>
        <v>11</v>
      </c>
    </row>
    <row r="430" spans="1:3">
      <c r="A430" s="151" t="s">
        <v>3238</v>
      </c>
      <c r="B430" s="152" t="s">
        <v>3239</v>
      </c>
      <c r="C430">
        <f t="shared" si="6"/>
        <v>11</v>
      </c>
    </row>
    <row r="431" spans="1:3">
      <c r="A431" s="151" t="s">
        <v>3240</v>
      </c>
      <c r="B431" s="152" t="s">
        <v>3241</v>
      </c>
      <c r="C431">
        <f t="shared" si="6"/>
        <v>11</v>
      </c>
    </row>
    <row r="432" spans="1:3">
      <c r="A432" s="151" t="s">
        <v>3242</v>
      </c>
      <c r="B432" s="152" t="s">
        <v>3243</v>
      </c>
      <c r="C432">
        <f t="shared" si="6"/>
        <v>11</v>
      </c>
    </row>
    <row r="433" spans="1:3">
      <c r="A433" s="151" t="s">
        <v>3244</v>
      </c>
      <c r="B433" s="152" t="s">
        <v>3245</v>
      </c>
      <c r="C433">
        <f t="shared" si="6"/>
        <v>11</v>
      </c>
    </row>
    <row r="434" spans="1:3">
      <c r="A434" s="151" t="s">
        <v>3246</v>
      </c>
      <c r="B434" s="152" t="s">
        <v>3247</v>
      </c>
      <c r="C434">
        <f t="shared" si="6"/>
        <v>11</v>
      </c>
    </row>
    <row r="435" spans="1:3">
      <c r="A435" s="151" t="s">
        <v>3248</v>
      </c>
      <c r="B435" s="152" t="s">
        <v>3249</v>
      </c>
      <c r="C435">
        <f t="shared" si="6"/>
        <v>11</v>
      </c>
    </row>
    <row r="436" spans="1:3">
      <c r="A436" s="151" t="s">
        <v>3250</v>
      </c>
      <c r="B436" s="152" t="s">
        <v>3251</v>
      </c>
      <c r="C436">
        <f t="shared" si="6"/>
        <v>11</v>
      </c>
    </row>
    <row r="437" spans="1:3">
      <c r="A437" s="151" t="s">
        <v>3252</v>
      </c>
      <c r="B437" s="152" t="s">
        <v>3253</v>
      </c>
      <c r="C437">
        <f t="shared" si="6"/>
        <v>11</v>
      </c>
    </row>
    <row r="438" spans="1:3">
      <c r="A438" s="151" t="s">
        <v>4992</v>
      </c>
      <c r="B438" s="152" t="s">
        <v>4993</v>
      </c>
      <c r="C438">
        <f t="shared" si="6"/>
        <v>11</v>
      </c>
    </row>
    <row r="439" spans="1:3">
      <c r="A439" s="151" t="s">
        <v>4994</v>
      </c>
      <c r="B439" s="152" t="s">
        <v>4995</v>
      </c>
      <c r="C439">
        <f t="shared" si="6"/>
        <v>11</v>
      </c>
    </row>
    <row r="440" spans="1:3">
      <c r="A440" s="151" t="s">
        <v>4996</v>
      </c>
      <c r="B440" s="152" t="s">
        <v>4997</v>
      </c>
      <c r="C440">
        <f t="shared" si="6"/>
        <v>11</v>
      </c>
    </row>
    <row r="441" spans="1:3">
      <c r="A441" s="151" t="s">
        <v>4998</v>
      </c>
      <c r="B441" s="152" t="s">
        <v>4999</v>
      </c>
      <c r="C441">
        <f t="shared" si="6"/>
        <v>11</v>
      </c>
    </row>
    <row r="442" spans="1:3">
      <c r="A442" s="149" t="s">
        <v>128</v>
      </c>
      <c r="B442" s="150" t="s">
        <v>1210</v>
      </c>
      <c r="C442">
        <f t="shared" si="6"/>
        <v>7</v>
      </c>
    </row>
    <row r="443" spans="1:3">
      <c r="A443" s="151" t="s">
        <v>5000</v>
      </c>
      <c r="B443" s="152" t="s">
        <v>5001</v>
      </c>
      <c r="C443">
        <f t="shared" si="6"/>
        <v>11</v>
      </c>
    </row>
    <row r="444" spans="1:3">
      <c r="A444" s="151" t="s">
        <v>5002</v>
      </c>
      <c r="B444" s="152" t="s">
        <v>5003</v>
      </c>
      <c r="C444">
        <f t="shared" si="6"/>
        <v>11</v>
      </c>
    </row>
    <row r="445" spans="1:3">
      <c r="A445" s="151" t="s">
        <v>5004</v>
      </c>
      <c r="B445" s="152" t="s">
        <v>5005</v>
      </c>
      <c r="C445">
        <f t="shared" si="6"/>
        <v>11</v>
      </c>
    </row>
    <row r="446" spans="1:3">
      <c r="A446" s="151" t="s">
        <v>5006</v>
      </c>
      <c r="B446" s="152" t="s">
        <v>5007</v>
      </c>
      <c r="C446">
        <f t="shared" si="6"/>
        <v>11</v>
      </c>
    </row>
    <row r="447" spans="1:3">
      <c r="A447" s="151" t="s">
        <v>5008</v>
      </c>
      <c r="B447" s="152" t="s">
        <v>5009</v>
      </c>
      <c r="C447">
        <f t="shared" si="6"/>
        <v>11</v>
      </c>
    </row>
    <row r="448" spans="1:3">
      <c r="A448" s="151" t="s">
        <v>5010</v>
      </c>
      <c r="B448" s="152" t="s">
        <v>5011</v>
      </c>
      <c r="C448">
        <f t="shared" si="6"/>
        <v>11</v>
      </c>
    </row>
    <row r="449" spans="1:3">
      <c r="A449" s="151" t="s">
        <v>5012</v>
      </c>
      <c r="B449" s="152" t="s">
        <v>5013</v>
      </c>
      <c r="C449">
        <f t="shared" si="6"/>
        <v>11</v>
      </c>
    </row>
    <row r="450" spans="1:3">
      <c r="A450" s="151" t="s">
        <v>5014</v>
      </c>
      <c r="B450" s="152" t="s">
        <v>5015</v>
      </c>
      <c r="C450">
        <f t="shared" si="6"/>
        <v>11</v>
      </c>
    </row>
    <row r="451" spans="1:3">
      <c r="A451" s="151" t="s">
        <v>5016</v>
      </c>
      <c r="B451" s="152" t="s">
        <v>5017</v>
      </c>
      <c r="C451">
        <f t="shared" si="6"/>
        <v>11</v>
      </c>
    </row>
    <row r="452" spans="1:3">
      <c r="A452" s="151" t="s">
        <v>5018</v>
      </c>
      <c r="B452" s="152" t="s">
        <v>5019</v>
      </c>
      <c r="C452">
        <f t="shared" si="6"/>
        <v>11</v>
      </c>
    </row>
    <row r="453" spans="1:3">
      <c r="A453" s="151" t="s">
        <v>5020</v>
      </c>
      <c r="B453" s="152" t="s">
        <v>5021</v>
      </c>
      <c r="C453">
        <f t="shared" si="6"/>
        <v>11</v>
      </c>
    </row>
    <row r="454" spans="1:3">
      <c r="A454" s="151" t="s">
        <v>5022</v>
      </c>
      <c r="B454" s="152" t="s">
        <v>5023</v>
      </c>
      <c r="C454">
        <f t="shared" ref="C454:C517" si="7">LEN(A454)</f>
        <v>11</v>
      </c>
    </row>
    <row r="455" spans="1:3">
      <c r="A455" s="151" t="s">
        <v>5024</v>
      </c>
      <c r="B455" s="152" t="s">
        <v>5025</v>
      </c>
      <c r="C455">
        <f t="shared" si="7"/>
        <v>11</v>
      </c>
    </row>
    <row r="456" spans="1:3">
      <c r="A456" s="151" t="s">
        <v>5026</v>
      </c>
      <c r="B456" s="152" t="s">
        <v>5027</v>
      </c>
      <c r="C456">
        <f t="shared" si="7"/>
        <v>11</v>
      </c>
    </row>
    <row r="457" spans="1:3">
      <c r="A457" s="151" t="s">
        <v>5028</v>
      </c>
      <c r="B457" s="152" t="s">
        <v>5029</v>
      </c>
      <c r="C457">
        <f t="shared" si="7"/>
        <v>11</v>
      </c>
    </row>
    <row r="458" spans="1:3">
      <c r="A458" s="151" t="s">
        <v>5030</v>
      </c>
      <c r="B458" s="152" t="s">
        <v>5031</v>
      </c>
      <c r="C458">
        <f t="shared" si="7"/>
        <v>11</v>
      </c>
    </row>
    <row r="459" spans="1:3">
      <c r="A459" s="151" t="s">
        <v>5032</v>
      </c>
      <c r="B459" s="152" t="s">
        <v>5033</v>
      </c>
      <c r="C459">
        <f t="shared" si="7"/>
        <v>11</v>
      </c>
    </row>
    <row r="460" spans="1:3">
      <c r="A460" s="151" t="s">
        <v>5034</v>
      </c>
      <c r="B460" s="152" t="s">
        <v>5035</v>
      </c>
      <c r="C460">
        <f t="shared" si="7"/>
        <v>11</v>
      </c>
    </row>
    <row r="461" spans="1:3">
      <c r="A461" s="151" t="s">
        <v>5036</v>
      </c>
      <c r="B461" s="152" t="s">
        <v>5029</v>
      </c>
      <c r="C461">
        <f t="shared" si="7"/>
        <v>11</v>
      </c>
    </row>
    <row r="462" spans="1:3">
      <c r="A462" s="151" t="s">
        <v>5037</v>
      </c>
      <c r="B462" s="152" t="s">
        <v>5031</v>
      </c>
      <c r="C462">
        <f t="shared" si="7"/>
        <v>11</v>
      </c>
    </row>
    <row r="463" spans="1:3">
      <c r="A463" s="151" t="s">
        <v>5038</v>
      </c>
      <c r="B463" s="152" t="s">
        <v>5039</v>
      </c>
      <c r="C463">
        <f t="shared" si="7"/>
        <v>11</v>
      </c>
    </row>
    <row r="464" spans="1:3">
      <c r="A464" s="151" t="s">
        <v>5040</v>
      </c>
      <c r="B464" s="152" t="s">
        <v>5041</v>
      </c>
      <c r="C464">
        <f t="shared" si="7"/>
        <v>11</v>
      </c>
    </row>
    <row r="465" spans="1:3">
      <c r="A465" s="151" t="s">
        <v>1920</v>
      </c>
      <c r="B465" s="152" t="s">
        <v>1921</v>
      </c>
      <c r="C465">
        <f t="shared" si="7"/>
        <v>11</v>
      </c>
    </row>
    <row r="466" spans="1:3">
      <c r="A466" s="151" t="s">
        <v>1922</v>
      </c>
      <c r="B466" s="152" t="s">
        <v>1923</v>
      </c>
      <c r="C466">
        <f t="shared" si="7"/>
        <v>11</v>
      </c>
    </row>
    <row r="467" spans="1:3">
      <c r="A467" s="151" t="s">
        <v>3254</v>
      </c>
      <c r="B467" s="152" t="s">
        <v>3255</v>
      </c>
      <c r="C467">
        <f t="shared" si="7"/>
        <v>11</v>
      </c>
    </row>
    <row r="468" spans="1:3">
      <c r="A468" s="151" t="s">
        <v>3256</v>
      </c>
      <c r="B468" s="152" t="s">
        <v>3257</v>
      </c>
      <c r="C468">
        <f t="shared" si="7"/>
        <v>11</v>
      </c>
    </row>
    <row r="469" spans="1:3">
      <c r="A469" s="151" t="s">
        <v>3258</v>
      </c>
      <c r="B469" s="152" t="s">
        <v>3259</v>
      </c>
      <c r="C469">
        <f t="shared" si="7"/>
        <v>11</v>
      </c>
    </row>
    <row r="470" spans="1:3">
      <c r="A470" s="151" t="s">
        <v>3260</v>
      </c>
      <c r="B470" s="152" t="s">
        <v>3261</v>
      </c>
      <c r="C470">
        <f t="shared" si="7"/>
        <v>11</v>
      </c>
    </row>
    <row r="471" spans="1:3">
      <c r="A471" s="151" t="s">
        <v>3262</v>
      </c>
      <c r="B471" s="152" t="s">
        <v>3263</v>
      </c>
      <c r="C471">
        <f t="shared" si="7"/>
        <v>11</v>
      </c>
    </row>
    <row r="472" spans="1:3">
      <c r="A472" s="151" t="s">
        <v>3264</v>
      </c>
      <c r="B472" s="152" t="s">
        <v>3265</v>
      </c>
      <c r="C472">
        <f t="shared" si="7"/>
        <v>11</v>
      </c>
    </row>
    <row r="473" spans="1:3">
      <c r="A473" s="151" t="s">
        <v>3266</v>
      </c>
      <c r="B473" s="152" t="s">
        <v>3267</v>
      </c>
      <c r="C473">
        <f t="shared" si="7"/>
        <v>11</v>
      </c>
    </row>
    <row r="474" spans="1:3">
      <c r="A474" s="151" t="s">
        <v>3268</v>
      </c>
      <c r="B474" s="152" t="s">
        <v>3269</v>
      </c>
      <c r="C474">
        <f t="shared" si="7"/>
        <v>11</v>
      </c>
    </row>
    <row r="475" spans="1:3">
      <c r="A475" s="151" t="s">
        <v>3270</v>
      </c>
      <c r="B475" s="152" t="s">
        <v>3271</v>
      </c>
      <c r="C475">
        <f t="shared" si="7"/>
        <v>11</v>
      </c>
    </row>
    <row r="476" spans="1:3">
      <c r="A476" s="151" t="s">
        <v>3272</v>
      </c>
      <c r="B476" s="152" t="s">
        <v>3273</v>
      </c>
      <c r="C476">
        <f t="shared" si="7"/>
        <v>11</v>
      </c>
    </row>
    <row r="477" spans="1:3">
      <c r="A477" s="151" t="s">
        <v>3274</v>
      </c>
      <c r="B477" s="152" t="s">
        <v>3275</v>
      </c>
      <c r="C477">
        <f t="shared" si="7"/>
        <v>11</v>
      </c>
    </row>
    <row r="478" spans="1:3">
      <c r="A478" s="151" t="s">
        <v>5042</v>
      </c>
      <c r="B478" s="152" t="s">
        <v>5043</v>
      </c>
      <c r="C478">
        <f t="shared" si="7"/>
        <v>11</v>
      </c>
    </row>
    <row r="479" spans="1:3">
      <c r="A479" s="151" t="s">
        <v>5044</v>
      </c>
      <c r="B479" s="152" t="s">
        <v>5045</v>
      </c>
      <c r="C479">
        <f t="shared" si="7"/>
        <v>11</v>
      </c>
    </row>
    <row r="480" spans="1:3">
      <c r="A480" s="151" t="s">
        <v>5046</v>
      </c>
      <c r="B480" s="152" t="s">
        <v>5047</v>
      </c>
      <c r="C480">
        <f t="shared" si="7"/>
        <v>11</v>
      </c>
    </row>
    <row r="481" spans="1:3">
      <c r="A481" s="151" t="s">
        <v>5048</v>
      </c>
      <c r="B481" s="152" t="s">
        <v>5049</v>
      </c>
      <c r="C481">
        <f t="shared" si="7"/>
        <v>11</v>
      </c>
    </row>
    <row r="482" spans="1:3">
      <c r="A482" s="149" t="s">
        <v>130</v>
      </c>
      <c r="B482" s="150" t="s">
        <v>1211</v>
      </c>
      <c r="C482">
        <f t="shared" si="7"/>
        <v>7</v>
      </c>
    </row>
    <row r="483" spans="1:3">
      <c r="A483" s="151" t="s">
        <v>687</v>
      </c>
      <c r="B483" s="152" t="s">
        <v>688</v>
      </c>
      <c r="C483">
        <f t="shared" si="7"/>
        <v>11</v>
      </c>
    </row>
    <row r="484" spans="1:3">
      <c r="A484" s="151" t="s">
        <v>5050</v>
      </c>
      <c r="B484" s="152" t="s">
        <v>5051</v>
      </c>
      <c r="C484">
        <f t="shared" si="7"/>
        <v>11</v>
      </c>
    </row>
    <row r="485" spans="1:3">
      <c r="A485" s="151" t="s">
        <v>689</v>
      </c>
      <c r="B485" s="152" t="s">
        <v>690</v>
      </c>
      <c r="C485">
        <f t="shared" si="7"/>
        <v>11</v>
      </c>
    </row>
    <row r="486" spans="1:3">
      <c r="A486" s="151" t="s">
        <v>1585</v>
      </c>
      <c r="B486" s="152" t="s">
        <v>1586</v>
      </c>
      <c r="C486">
        <f t="shared" si="7"/>
        <v>11</v>
      </c>
    </row>
    <row r="487" spans="1:3">
      <c r="A487" s="151" t="s">
        <v>1587</v>
      </c>
      <c r="B487" s="152" t="s">
        <v>1588</v>
      </c>
      <c r="C487">
        <f t="shared" si="7"/>
        <v>11</v>
      </c>
    </row>
    <row r="488" spans="1:3">
      <c r="A488" s="151" t="s">
        <v>5052</v>
      </c>
      <c r="B488" s="152" t="s">
        <v>5053</v>
      </c>
      <c r="C488">
        <f t="shared" si="7"/>
        <v>11</v>
      </c>
    </row>
    <row r="489" spans="1:3">
      <c r="A489" s="151" t="s">
        <v>1589</v>
      </c>
      <c r="B489" s="152" t="s">
        <v>1590</v>
      </c>
      <c r="C489">
        <f t="shared" si="7"/>
        <v>11</v>
      </c>
    </row>
    <row r="490" spans="1:3">
      <c r="A490" s="151" t="s">
        <v>5054</v>
      </c>
      <c r="B490" s="152" t="s">
        <v>5055</v>
      </c>
      <c r="C490">
        <f t="shared" si="7"/>
        <v>11</v>
      </c>
    </row>
    <row r="491" spans="1:3">
      <c r="A491" s="151" t="s">
        <v>3276</v>
      </c>
      <c r="B491" s="152" t="s">
        <v>3277</v>
      </c>
      <c r="C491">
        <f t="shared" si="7"/>
        <v>11</v>
      </c>
    </row>
    <row r="492" spans="1:3">
      <c r="A492" s="151" t="s">
        <v>5056</v>
      </c>
      <c r="B492" s="152" t="s">
        <v>1592</v>
      </c>
      <c r="C492">
        <f t="shared" si="7"/>
        <v>11</v>
      </c>
    </row>
    <row r="493" spans="1:3">
      <c r="A493" s="151" t="s">
        <v>1591</v>
      </c>
      <c r="B493" s="152" t="s">
        <v>1592</v>
      </c>
      <c r="C493">
        <f t="shared" si="7"/>
        <v>11</v>
      </c>
    </row>
    <row r="494" spans="1:3">
      <c r="A494" s="151" t="s">
        <v>1593</v>
      </c>
      <c r="B494" s="152" t="s">
        <v>1594</v>
      </c>
      <c r="C494">
        <f t="shared" si="7"/>
        <v>11</v>
      </c>
    </row>
    <row r="495" spans="1:3">
      <c r="A495" s="151" t="s">
        <v>3278</v>
      </c>
      <c r="B495" s="152" t="s">
        <v>3279</v>
      </c>
      <c r="C495">
        <f t="shared" si="7"/>
        <v>11</v>
      </c>
    </row>
    <row r="496" spans="1:3">
      <c r="A496" s="151" t="s">
        <v>5057</v>
      </c>
      <c r="B496" s="152" t="s">
        <v>5058</v>
      </c>
      <c r="C496">
        <f t="shared" si="7"/>
        <v>11</v>
      </c>
    </row>
    <row r="497" spans="1:3">
      <c r="A497" s="151" t="s">
        <v>5059</v>
      </c>
      <c r="B497" s="152" t="s">
        <v>5060</v>
      </c>
      <c r="C497">
        <f t="shared" si="7"/>
        <v>11</v>
      </c>
    </row>
    <row r="498" spans="1:3">
      <c r="A498" s="151" t="s">
        <v>5061</v>
      </c>
      <c r="B498" s="152" t="s">
        <v>1656</v>
      </c>
      <c r="C498">
        <f t="shared" si="7"/>
        <v>11</v>
      </c>
    </row>
    <row r="499" spans="1:3">
      <c r="A499" s="151" t="s">
        <v>1595</v>
      </c>
      <c r="B499" s="152" t="s">
        <v>1596</v>
      </c>
      <c r="C499">
        <f t="shared" si="7"/>
        <v>11</v>
      </c>
    </row>
    <row r="500" spans="1:3">
      <c r="A500" s="151" t="s">
        <v>5062</v>
      </c>
      <c r="B500" s="152" t="s">
        <v>5063</v>
      </c>
      <c r="C500">
        <f t="shared" si="7"/>
        <v>11</v>
      </c>
    </row>
    <row r="501" spans="1:3">
      <c r="A501" s="151" t="s">
        <v>5064</v>
      </c>
      <c r="B501" s="152" t="s">
        <v>5065</v>
      </c>
      <c r="C501">
        <f t="shared" si="7"/>
        <v>11</v>
      </c>
    </row>
    <row r="502" spans="1:3">
      <c r="A502" s="151" t="s">
        <v>5066</v>
      </c>
      <c r="B502" s="152" t="s">
        <v>5067</v>
      </c>
      <c r="C502">
        <f t="shared" si="7"/>
        <v>11</v>
      </c>
    </row>
    <row r="503" spans="1:3">
      <c r="A503" s="151" t="s">
        <v>5068</v>
      </c>
      <c r="B503" s="152" t="s">
        <v>5069</v>
      </c>
      <c r="C503">
        <f t="shared" si="7"/>
        <v>11</v>
      </c>
    </row>
    <row r="504" spans="1:3">
      <c r="A504" s="151" t="s">
        <v>5070</v>
      </c>
      <c r="B504" s="152" t="s">
        <v>5071</v>
      </c>
      <c r="C504">
        <f t="shared" si="7"/>
        <v>11</v>
      </c>
    </row>
    <row r="505" spans="1:3">
      <c r="A505" s="151" t="s">
        <v>5072</v>
      </c>
      <c r="B505" s="152" t="s">
        <v>5073</v>
      </c>
      <c r="C505">
        <f t="shared" si="7"/>
        <v>11</v>
      </c>
    </row>
    <row r="506" spans="1:3">
      <c r="A506" s="151" t="s">
        <v>5074</v>
      </c>
      <c r="B506" s="152" t="s">
        <v>5075</v>
      </c>
      <c r="C506">
        <f t="shared" si="7"/>
        <v>11</v>
      </c>
    </row>
    <row r="507" spans="1:3">
      <c r="A507" s="151" t="s">
        <v>1924</v>
      </c>
      <c r="B507" s="152" t="s">
        <v>1925</v>
      </c>
      <c r="C507">
        <f t="shared" si="7"/>
        <v>11</v>
      </c>
    </row>
    <row r="508" spans="1:3">
      <c r="A508" s="151" t="s">
        <v>5076</v>
      </c>
      <c r="B508" s="152" t="s">
        <v>5077</v>
      </c>
      <c r="C508">
        <f t="shared" si="7"/>
        <v>11</v>
      </c>
    </row>
    <row r="509" spans="1:3">
      <c r="A509" s="151" t="s">
        <v>1926</v>
      </c>
      <c r="B509" s="152" t="s">
        <v>733</v>
      </c>
      <c r="C509">
        <f t="shared" si="7"/>
        <v>11</v>
      </c>
    </row>
    <row r="510" spans="1:3">
      <c r="A510" s="151" t="s">
        <v>3280</v>
      </c>
      <c r="B510" s="152" t="s">
        <v>3281</v>
      </c>
      <c r="C510">
        <f t="shared" si="7"/>
        <v>11</v>
      </c>
    </row>
    <row r="511" spans="1:3">
      <c r="A511" s="151" t="s">
        <v>3282</v>
      </c>
      <c r="B511" s="152" t="s">
        <v>3283</v>
      </c>
      <c r="C511">
        <f t="shared" si="7"/>
        <v>11</v>
      </c>
    </row>
    <row r="512" spans="1:3">
      <c r="A512" s="151" t="s">
        <v>3284</v>
      </c>
      <c r="B512" s="152" t="s">
        <v>3285</v>
      </c>
      <c r="C512">
        <f t="shared" si="7"/>
        <v>11</v>
      </c>
    </row>
    <row r="513" spans="1:3">
      <c r="A513" s="151" t="s">
        <v>3286</v>
      </c>
      <c r="B513" s="152" t="s">
        <v>3287</v>
      </c>
      <c r="C513">
        <f t="shared" si="7"/>
        <v>11</v>
      </c>
    </row>
    <row r="514" spans="1:3">
      <c r="A514" s="151" t="s">
        <v>3288</v>
      </c>
      <c r="B514" s="152" t="s">
        <v>3289</v>
      </c>
      <c r="C514">
        <f t="shared" si="7"/>
        <v>11</v>
      </c>
    </row>
    <row r="515" spans="1:3">
      <c r="A515" s="151" t="s">
        <v>3290</v>
      </c>
      <c r="B515" s="152" t="s">
        <v>3291</v>
      </c>
      <c r="C515">
        <f t="shared" si="7"/>
        <v>11</v>
      </c>
    </row>
    <row r="516" spans="1:3">
      <c r="A516" s="151" t="s">
        <v>3292</v>
      </c>
      <c r="B516" s="152" t="s">
        <v>3283</v>
      </c>
      <c r="C516">
        <f t="shared" si="7"/>
        <v>11</v>
      </c>
    </row>
    <row r="517" spans="1:3">
      <c r="A517" s="151" t="s">
        <v>3293</v>
      </c>
      <c r="B517" s="152" t="s">
        <v>3294</v>
      </c>
      <c r="C517">
        <f t="shared" si="7"/>
        <v>11</v>
      </c>
    </row>
    <row r="518" spans="1:3">
      <c r="A518" s="151" t="s">
        <v>3295</v>
      </c>
      <c r="B518" s="152" t="s">
        <v>3296</v>
      </c>
      <c r="C518">
        <f t="shared" ref="C518:C581" si="8">LEN(A518)</f>
        <v>11</v>
      </c>
    </row>
    <row r="519" spans="1:3">
      <c r="A519" s="151" t="s">
        <v>3297</v>
      </c>
      <c r="B519" s="152" t="s">
        <v>3298</v>
      </c>
      <c r="C519">
        <f t="shared" si="8"/>
        <v>11</v>
      </c>
    </row>
    <row r="520" spans="1:3">
      <c r="A520" s="151" t="s">
        <v>3299</v>
      </c>
      <c r="B520" s="152" t="s">
        <v>3300</v>
      </c>
      <c r="C520">
        <f t="shared" si="8"/>
        <v>11</v>
      </c>
    </row>
    <row r="521" spans="1:3">
      <c r="A521" s="151" t="s">
        <v>3301</v>
      </c>
      <c r="B521" s="152" t="s">
        <v>3302</v>
      </c>
      <c r="C521">
        <f t="shared" si="8"/>
        <v>11</v>
      </c>
    </row>
    <row r="522" spans="1:3">
      <c r="A522" s="151" t="s">
        <v>3303</v>
      </c>
      <c r="B522" s="152" t="s">
        <v>3304</v>
      </c>
      <c r="C522">
        <f t="shared" si="8"/>
        <v>11</v>
      </c>
    </row>
    <row r="523" spans="1:3">
      <c r="A523" s="151" t="s">
        <v>3305</v>
      </c>
      <c r="B523" s="152" t="s">
        <v>3306</v>
      </c>
      <c r="C523">
        <f t="shared" si="8"/>
        <v>11</v>
      </c>
    </row>
    <row r="524" spans="1:3">
      <c r="A524" s="151" t="s">
        <v>3307</v>
      </c>
      <c r="B524" s="152" t="s">
        <v>3308</v>
      </c>
      <c r="C524">
        <f t="shared" si="8"/>
        <v>11</v>
      </c>
    </row>
    <row r="525" spans="1:3">
      <c r="A525" s="151" t="s">
        <v>5078</v>
      </c>
      <c r="B525" s="152" t="s">
        <v>5079</v>
      </c>
      <c r="C525">
        <f t="shared" si="8"/>
        <v>11</v>
      </c>
    </row>
    <row r="526" spans="1:3">
      <c r="A526" s="151" t="s">
        <v>5080</v>
      </c>
      <c r="B526" s="152" t="s">
        <v>5081</v>
      </c>
      <c r="C526">
        <f t="shared" si="8"/>
        <v>11</v>
      </c>
    </row>
    <row r="527" spans="1:3">
      <c r="A527" s="151" t="s">
        <v>5082</v>
      </c>
      <c r="B527" s="152" t="s">
        <v>5083</v>
      </c>
      <c r="C527">
        <f t="shared" si="8"/>
        <v>11</v>
      </c>
    </row>
    <row r="528" spans="1:3">
      <c r="A528" s="151" t="s">
        <v>5084</v>
      </c>
      <c r="B528" s="152" t="s">
        <v>5085</v>
      </c>
      <c r="C528">
        <f t="shared" si="8"/>
        <v>11</v>
      </c>
    </row>
    <row r="529" spans="1:3">
      <c r="A529" s="151" t="s">
        <v>5086</v>
      </c>
      <c r="B529" s="152" t="s">
        <v>5087</v>
      </c>
      <c r="C529">
        <f t="shared" si="8"/>
        <v>11</v>
      </c>
    </row>
    <row r="530" spans="1:3">
      <c r="A530" s="151" t="s">
        <v>5088</v>
      </c>
      <c r="B530" s="152" t="s">
        <v>5089</v>
      </c>
      <c r="C530">
        <f t="shared" si="8"/>
        <v>11</v>
      </c>
    </row>
    <row r="531" spans="1:3">
      <c r="A531" s="151" t="s">
        <v>5090</v>
      </c>
      <c r="B531" s="152" t="s">
        <v>5091</v>
      </c>
      <c r="C531">
        <f t="shared" si="8"/>
        <v>11</v>
      </c>
    </row>
    <row r="532" spans="1:3">
      <c r="A532" s="151" t="s">
        <v>5092</v>
      </c>
      <c r="B532" s="152" t="s">
        <v>5087</v>
      </c>
      <c r="C532">
        <f t="shared" si="8"/>
        <v>11</v>
      </c>
    </row>
    <row r="533" spans="1:3">
      <c r="A533" s="151" t="s">
        <v>5093</v>
      </c>
      <c r="B533" s="152" t="s">
        <v>5094</v>
      </c>
      <c r="C533">
        <f t="shared" si="8"/>
        <v>11</v>
      </c>
    </row>
    <row r="534" spans="1:3">
      <c r="A534" s="151" t="s">
        <v>5095</v>
      </c>
      <c r="B534" s="152" t="s">
        <v>5091</v>
      </c>
      <c r="C534">
        <f t="shared" si="8"/>
        <v>11</v>
      </c>
    </row>
    <row r="535" spans="1:3">
      <c r="A535" s="149" t="s">
        <v>132</v>
      </c>
      <c r="B535" s="150" t="s">
        <v>1374</v>
      </c>
      <c r="C535">
        <f t="shared" si="8"/>
        <v>7</v>
      </c>
    </row>
    <row r="536" spans="1:3">
      <c r="A536" s="151" t="s">
        <v>691</v>
      </c>
      <c r="B536" s="152" t="s">
        <v>692</v>
      </c>
      <c r="C536">
        <f t="shared" si="8"/>
        <v>11</v>
      </c>
    </row>
    <row r="537" spans="1:3">
      <c r="A537" s="151" t="s">
        <v>693</v>
      </c>
      <c r="B537" s="152" t="s">
        <v>694</v>
      </c>
      <c r="C537">
        <f t="shared" si="8"/>
        <v>11</v>
      </c>
    </row>
    <row r="538" spans="1:3">
      <c r="A538" s="151" t="s">
        <v>5096</v>
      </c>
      <c r="B538" s="152" t="s">
        <v>5097</v>
      </c>
      <c r="C538">
        <f t="shared" si="8"/>
        <v>11</v>
      </c>
    </row>
    <row r="539" spans="1:3">
      <c r="A539" s="151" t="s">
        <v>695</v>
      </c>
      <c r="B539" s="152" t="s">
        <v>696</v>
      </c>
      <c r="C539">
        <f t="shared" si="8"/>
        <v>11</v>
      </c>
    </row>
    <row r="540" spans="1:3">
      <c r="A540" s="151" t="s">
        <v>5098</v>
      </c>
      <c r="B540" s="152" t="s">
        <v>5099</v>
      </c>
      <c r="C540">
        <f t="shared" si="8"/>
        <v>11</v>
      </c>
    </row>
    <row r="541" spans="1:3">
      <c r="A541" s="151" t="s">
        <v>697</v>
      </c>
      <c r="B541" s="152" t="s">
        <v>698</v>
      </c>
      <c r="C541">
        <f t="shared" si="8"/>
        <v>11</v>
      </c>
    </row>
    <row r="542" spans="1:3">
      <c r="A542" s="151" t="s">
        <v>699</v>
      </c>
      <c r="B542" s="152" t="s">
        <v>700</v>
      </c>
      <c r="C542">
        <f t="shared" si="8"/>
        <v>11</v>
      </c>
    </row>
    <row r="543" spans="1:3">
      <c r="A543" s="151" t="s">
        <v>5100</v>
      </c>
      <c r="B543" s="152" t="s">
        <v>5101</v>
      </c>
      <c r="C543">
        <f t="shared" si="8"/>
        <v>11</v>
      </c>
    </row>
    <row r="544" spans="1:3">
      <c r="A544" s="151" t="s">
        <v>5102</v>
      </c>
      <c r="B544" s="152" t="s">
        <v>5103</v>
      </c>
      <c r="C544">
        <f t="shared" si="8"/>
        <v>11</v>
      </c>
    </row>
    <row r="545" spans="1:3">
      <c r="A545" s="151" t="s">
        <v>5104</v>
      </c>
      <c r="B545" s="152" t="s">
        <v>5105</v>
      </c>
      <c r="C545">
        <f t="shared" si="8"/>
        <v>11</v>
      </c>
    </row>
    <row r="546" spans="1:3">
      <c r="A546" s="151" t="s">
        <v>5106</v>
      </c>
      <c r="B546" s="152" t="s">
        <v>5107</v>
      </c>
      <c r="C546">
        <f t="shared" si="8"/>
        <v>11</v>
      </c>
    </row>
    <row r="547" spans="1:3">
      <c r="A547" s="151" t="s">
        <v>5108</v>
      </c>
      <c r="B547" s="152" t="s">
        <v>5109</v>
      </c>
      <c r="C547">
        <f t="shared" si="8"/>
        <v>11</v>
      </c>
    </row>
    <row r="548" spans="1:3">
      <c r="A548" s="151" t="s">
        <v>5110</v>
      </c>
      <c r="B548" s="152" t="s">
        <v>5111</v>
      </c>
      <c r="C548">
        <f t="shared" si="8"/>
        <v>11</v>
      </c>
    </row>
    <row r="549" spans="1:3">
      <c r="A549" s="151" t="s">
        <v>701</v>
      </c>
      <c r="B549" s="152" t="s">
        <v>702</v>
      </c>
      <c r="C549">
        <f t="shared" si="8"/>
        <v>11</v>
      </c>
    </row>
    <row r="550" spans="1:3">
      <c r="A550" s="151" t="s">
        <v>703</v>
      </c>
      <c r="B550" s="152" t="s">
        <v>704</v>
      </c>
      <c r="C550">
        <f t="shared" si="8"/>
        <v>11</v>
      </c>
    </row>
    <row r="551" spans="1:3">
      <c r="A551" s="151" t="s">
        <v>3309</v>
      </c>
      <c r="B551" s="152" t="s">
        <v>3310</v>
      </c>
      <c r="C551">
        <f t="shared" si="8"/>
        <v>11</v>
      </c>
    </row>
    <row r="552" spans="1:3">
      <c r="A552" s="151" t="s">
        <v>3311</v>
      </c>
      <c r="B552" s="152" t="s">
        <v>3312</v>
      </c>
      <c r="C552">
        <f t="shared" si="8"/>
        <v>11</v>
      </c>
    </row>
    <row r="553" spans="1:3">
      <c r="A553" s="151" t="s">
        <v>5112</v>
      </c>
      <c r="B553" s="152" t="s">
        <v>5113</v>
      </c>
      <c r="C553">
        <f t="shared" si="8"/>
        <v>11</v>
      </c>
    </row>
    <row r="554" spans="1:3">
      <c r="A554" s="151" t="s">
        <v>5114</v>
      </c>
      <c r="B554" s="152" t="s">
        <v>5115</v>
      </c>
      <c r="C554">
        <f t="shared" si="8"/>
        <v>11</v>
      </c>
    </row>
    <row r="555" spans="1:3">
      <c r="A555" s="151" t="s">
        <v>5116</v>
      </c>
      <c r="B555" s="152" t="s">
        <v>5117</v>
      </c>
      <c r="C555">
        <f t="shared" si="8"/>
        <v>11</v>
      </c>
    </row>
    <row r="556" spans="1:3">
      <c r="A556" s="151" t="s">
        <v>5118</v>
      </c>
      <c r="B556" s="152" t="s">
        <v>5119</v>
      </c>
      <c r="C556">
        <f t="shared" si="8"/>
        <v>11</v>
      </c>
    </row>
    <row r="557" spans="1:3">
      <c r="A557" s="151" t="s">
        <v>705</v>
      </c>
      <c r="B557" s="152" t="s">
        <v>706</v>
      </c>
      <c r="C557">
        <f t="shared" si="8"/>
        <v>11</v>
      </c>
    </row>
    <row r="558" spans="1:3">
      <c r="A558" s="151" t="s">
        <v>5120</v>
      </c>
      <c r="B558" s="152" t="s">
        <v>5121</v>
      </c>
      <c r="C558">
        <f t="shared" si="8"/>
        <v>11</v>
      </c>
    </row>
    <row r="559" spans="1:3">
      <c r="A559" s="151" t="s">
        <v>5122</v>
      </c>
      <c r="B559" s="152" t="s">
        <v>5123</v>
      </c>
      <c r="C559">
        <f t="shared" si="8"/>
        <v>11</v>
      </c>
    </row>
    <row r="560" spans="1:3">
      <c r="A560" s="151" t="s">
        <v>5124</v>
      </c>
      <c r="B560" s="152" t="s">
        <v>5125</v>
      </c>
      <c r="C560">
        <f t="shared" si="8"/>
        <v>11</v>
      </c>
    </row>
    <row r="561" spans="1:3">
      <c r="A561" s="151" t="s">
        <v>5126</v>
      </c>
      <c r="B561" s="152" t="s">
        <v>5127</v>
      </c>
      <c r="C561">
        <f t="shared" si="8"/>
        <v>11</v>
      </c>
    </row>
    <row r="562" spans="1:3">
      <c r="A562" s="151" t="s">
        <v>707</v>
      </c>
      <c r="B562" s="152" t="s">
        <v>708</v>
      </c>
      <c r="C562">
        <f t="shared" si="8"/>
        <v>11</v>
      </c>
    </row>
    <row r="563" spans="1:3">
      <c r="A563" s="151" t="s">
        <v>5128</v>
      </c>
      <c r="B563" s="152" t="s">
        <v>5129</v>
      </c>
      <c r="C563">
        <f t="shared" si="8"/>
        <v>11</v>
      </c>
    </row>
    <row r="564" spans="1:3">
      <c r="A564" s="151" t="s">
        <v>709</v>
      </c>
      <c r="B564" s="152" t="s">
        <v>710</v>
      </c>
      <c r="C564">
        <f t="shared" si="8"/>
        <v>11</v>
      </c>
    </row>
    <row r="565" spans="1:3">
      <c r="A565" s="151" t="s">
        <v>5130</v>
      </c>
      <c r="B565" s="152" t="s">
        <v>710</v>
      </c>
      <c r="C565">
        <f t="shared" si="8"/>
        <v>11</v>
      </c>
    </row>
    <row r="566" spans="1:3">
      <c r="A566" s="151" t="s">
        <v>5131</v>
      </c>
      <c r="B566" s="152" t="s">
        <v>710</v>
      </c>
      <c r="C566">
        <f t="shared" si="8"/>
        <v>11</v>
      </c>
    </row>
    <row r="567" spans="1:3">
      <c r="A567" s="151" t="s">
        <v>5132</v>
      </c>
      <c r="B567" s="152" t="s">
        <v>710</v>
      </c>
      <c r="C567">
        <f t="shared" si="8"/>
        <v>11</v>
      </c>
    </row>
    <row r="568" spans="1:3">
      <c r="A568" s="151" t="s">
        <v>711</v>
      </c>
      <c r="B568" s="152" t="s">
        <v>712</v>
      </c>
      <c r="C568">
        <f t="shared" si="8"/>
        <v>11</v>
      </c>
    </row>
    <row r="569" spans="1:3">
      <c r="A569" s="151" t="s">
        <v>5133</v>
      </c>
      <c r="B569" s="152" t="s">
        <v>5134</v>
      </c>
      <c r="C569">
        <f t="shared" si="8"/>
        <v>11</v>
      </c>
    </row>
    <row r="570" spans="1:3">
      <c r="A570" s="151" t="s">
        <v>713</v>
      </c>
      <c r="B570" s="152" t="s">
        <v>712</v>
      </c>
      <c r="C570">
        <f t="shared" si="8"/>
        <v>11</v>
      </c>
    </row>
    <row r="571" spans="1:3">
      <c r="A571" s="151" t="s">
        <v>5135</v>
      </c>
      <c r="B571" s="152" t="s">
        <v>712</v>
      </c>
      <c r="C571">
        <f t="shared" si="8"/>
        <v>11</v>
      </c>
    </row>
    <row r="572" spans="1:3">
      <c r="A572" s="151" t="s">
        <v>5136</v>
      </c>
      <c r="B572" s="152" t="s">
        <v>5137</v>
      </c>
      <c r="C572">
        <f t="shared" si="8"/>
        <v>11</v>
      </c>
    </row>
    <row r="573" spans="1:3">
      <c r="A573" s="151" t="s">
        <v>5138</v>
      </c>
      <c r="B573" s="152" t="s">
        <v>5139</v>
      </c>
      <c r="C573">
        <f t="shared" si="8"/>
        <v>11</v>
      </c>
    </row>
    <row r="574" spans="1:3">
      <c r="A574" s="151" t="s">
        <v>1021</v>
      </c>
      <c r="B574" s="152" t="s">
        <v>1022</v>
      </c>
      <c r="C574">
        <f t="shared" si="8"/>
        <v>11</v>
      </c>
    </row>
    <row r="575" spans="1:3">
      <c r="A575" s="151" t="s">
        <v>1023</v>
      </c>
      <c r="B575" s="152" t="s">
        <v>1024</v>
      </c>
      <c r="C575">
        <f t="shared" si="8"/>
        <v>11</v>
      </c>
    </row>
    <row r="576" spans="1:3">
      <c r="A576" s="151" t="s">
        <v>1025</v>
      </c>
      <c r="B576" s="152" t="s">
        <v>1026</v>
      </c>
      <c r="C576">
        <f t="shared" si="8"/>
        <v>11</v>
      </c>
    </row>
    <row r="577" spans="1:3">
      <c r="A577" s="151" t="s">
        <v>5140</v>
      </c>
      <c r="B577" s="152" t="s">
        <v>5141</v>
      </c>
      <c r="C577">
        <f t="shared" si="8"/>
        <v>11</v>
      </c>
    </row>
    <row r="578" spans="1:3">
      <c r="A578" s="151" t="s">
        <v>1027</v>
      </c>
      <c r="B578" s="152" t="s">
        <v>1028</v>
      </c>
      <c r="C578">
        <f t="shared" si="8"/>
        <v>11</v>
      </c>
    </row>
    <row r="579" spans="1:3">
      <c r="A579" s="151" t="s">
        <v>1029</v>
      </c>
      <c r="B579" s="152" t="s">
        <v>1030</v>
      </c>
      <c r="C579">
        <f t="shared" si="8"/>
        <v>11</v>
      </c>
    </row>
    <row r="580" spans="1:3">
      <c r="A580" s="151" t="s">
        <v>1031</v>
      </c>
      <c r="B580" s="152" t="s">
        <v>1032</v>
      </c>
      <c r="C580">
        <f t="shared" si="8"/>
        <v>11</v>
      </c>
    </row>
    <row r="581" spans="1:3">
      <c r="A581" s="151" t="s">
        <v>5142</v>
      </c>
      <c r="B581" s="152" t="s">
        <v>5143</v>
      </c>
      <c r="C581">
        <f t="shared" si="8"/>
        <v>11</v>
      </c>
    </row>
    <row r="582" spans="1:3">
      <c r="A582" s="151" t="s">
        <v>1033</v>
      </c>
      <c r="B582" s="152" t="s">
        <v>1034</v>
      </c>
      <c r="C582">
        <f t="shared" ref="C582:C645" si="9">LEN(A582)</f>
        <v>11</v>
      </c>
    </row>
    <row r="583" spans="1:3">
      <c r="A583" s="151" t="s">
        <v>5144</v>
      </c>
      <c r="B583" s="152" t="s">
        <v>5145</v>
      </c>
      <c r="C583">
        <f t="shared" si="9"/>
        <v>11</v>
      </c>
    </row>
    <row r="584" spans="1:3">
      <c r="A584" s="151" t="s">
        <v>5146</v>
      </c>
      <c r="B584" s="152" t="s">
        <v>5147</v>
      </c>
      <c r="C584">
        <f t="shared" si="9"/>
        <v>11</v>
      </c>
    </row>
    <row r="585" spans="1:3">
      <c r="A585" s="151" t="s">
        <v>1035</v>
      </c>
      <c r="B585" s="152" t="s">
        <v>1036</v>
      </c>
      <c r="C585">
        <f t="shared" si="9"/>
        <v>11</v>
      </c>
    </row>
    <row r="586" spans="1:3">
      <c r="A586" s="151" t="s">
        <v>1037</v>
      </c>
      <c r="B586" s="152" t="s">
        <v>1038</v>
      </c>
      <c r="C586">
        <f t="shared" si="9"/>
        <v>11</v>
      </c>
    </row>
    <row r="587" spans="1:3">
      <c r="A587" s="151" t="s">
        <v>1039</v>
      </c>
      <c r="B587" s="152" t="s">
        <v>1040</v>
      </c>
      <c r="C587">
        <f t="shared" si="9"/>
        <v>11</v>
      </c>
    </row>
    <row r="588" spans="1:3">
      <c r="A588" s="151" t="s">
        <v>5148</v>
      </c>
      <c r="B588" s="152" t="s">
        <v>5149</v>
      </c>
      <c r="C588">
        <f t="shared" si="9"/>
        <v>11</v>
      </c>
    </row>
    <row r="589" spans="1:3">
      <c r="A589" s="151" t="s">
        <v>5150</v>
      </c>
      <c r="B589" s="152" t="s">
        <v>1041</v>
      </c>
      <c r="C589">
        <f t="shared" si="9"/>
        <v>11</v>
      </c>
    </row>
    <row r="590" spans="1:3">
      <c r="A590" s="151" t="s">
        <v>1042</v>
      </c>
      <c r="B590" s="152" t="s">
        <v>1043</v>
      </c>
      <c r="C590">
        <f t="shared" si="9"/>
        <v>11</v>
      </c>
    </row>
    <row r="591" spans="1:3">
      <c r="A591" s="151" t="s">
        <v>5151</v>
      </c>
      <c r="B591" s="152" t="s">
        <v>5152</v>
      </c>
      <c r="C591">
        <f t="shared" si="9"/>
        <v>11</v>
      </c>
    </row>
    <row r="592" spans="1:3">
      <c r="A592" s="151" t="s">
        <v>1044</v>
      </c>
      <c r="B592" s="152" t="s">
        <v>1045</v>
      </c>
      <c r="C592">
        <f t="shared" si="9"/>
        <v>11</v>
      </c>
    </row>
    <row r="593" spans="1:3">
      <c r="A593" s="151" t="s">
        <v>5153</v>
      </c>
      <c r="B593" s="152" t="s">
        <v>5154</v>
      </c>
      <c r="C593">
        <f t="shared" si="9"/>
        <v>11</v>
      </c>
    </row>
    <row r="594" spans="1:3">
      <c r="A594" s="151" t="s">
        <v>5155</v>
      </c>
      <c r="B594" s="152" t="s">
        <v>5156</v>
      </c>
      <c r="C594">
        <f t="shared" si="9"/>
        <v>11</v>
      </c>
    </row>
    <row r="595" spans="1:3">
      <c r="A595" s="151" t="s">
        <v>1046</v>
      </c>
      <c r="B595" s="152" t="s">
        <v>1047</v>
      </c>
      <c r="C595">
        <f t="shared" si="9"/>
        <v>11</v>
      </c>
    </row>
    <row r="596" spans="1:3">
      <c r="A596" s="151" t="s">
        <v>1048</v>
      </c>
      <c r="B596" s="152" t="s">
        <v>1049</v>
      </c>
      <c r="C596">
        <f t="shared" si="9"/>
        <v>11</v>
      </c>
    </row>
    <row r="597" spans="1:3">
      <c r="A597" s="151" t="s">
        <v>1050</v>
      </c>
      <c r="B597" s="152" t="s">
        <v>1051</v>
      </c>
      <c r="C597">
        <f t="shared" si="9"/>
        <v>11</v>
      </c>
    </row>
    <row r="598" spans="1:3">
      <c r="A598" s="151" t="s">
        <v>5157</v>
      </c>
      <c r="B598" s="152" t="s">
        <v>5158</v>
      </c>
      <c r="C598">
        <f t="shared" si="9"/>
        <v>11</v>
      </c>
    </row>
    <row r="599" spans="1:3">
      <c r="A599" s="151" t="s">
        <v>5159</v>
      </c>
      <c r="B599" s="152" t="s">
        <v>5160</v>
      </c>
      <c r="C599">
        <f t="shared" si="9"/>
        <v>11</v>
      </c>
    </row>
    <row r="600" spans="1:3">
      <c r="A600" s="151" t="s">
        <v>5161</v>
      </c>
      <c r="B600" s="152" t="s">
        <v>5162</v>
      </c>
      <c r="C600">
        <f t="shared" si="9"/>
        <v>11</v>
      </c>
    </row>
    <row r="601" spans="1:3">
      <c r="A601" s="151" t="s">
        <v>5163</v>
      </c>
      <c r="B601" s="152" t="s">
        <v>5164</v>
      </c>
      <c r="C601">
        <f t="shared" si="9"/>
        <v>11</v>
      </c>
    </row>
    <row r="602" spans="1:3">
      <c r="A602" s="151" t="s">
        <v>1052</v>
      </c>
      <c r="B602" s="152" t="s">
        <v>1053</v>
      </c>
      <c r="C602">
        <f t="shared" si="9"/>
        <v>11</v>
      </c>
    </row>
    <row r="603" spans="1:3">
      <c r="A603" s="151" t="s">
        <v>1597</v>
      </c>
      <c r="B603" s="152" t="s">
        <v>1598</v>
      </c>
      <c r="C603">
        <f t="shared" si="9"/>
        <v>11</v>
      </c>
    </row>
    <row r="604" spans="1:3">
      <c r="A604" s="151" t="s">
        <v>1599</v>
      </c>
      <c r="B604" s="152" t="s">
        <v>1600</v>
      </c>
      <c r="C604">
        <f t="shared" si="9"/>
        <v>11</v>
      </c>
    </row>
    <row r="605" spans="1:3">
      <c r="A605" s="151" t="s">
        <v>1601</v>
      </c>
      <c r="B605" s="152" t="s">
        <v>1602</v>
      </c>
      <c r="C605">
        <f t="shared" si="9"/>
        <v>11</v>
      </c>
    </row>
    <row r="606" spans="1:3">
      <c r="A606" s="151" t="s">
        <v>1603</v>
      </c>
      <c r="B606" s="152" t="s">
        <v>1604</v>
      </c>
      <c r="C606">
        <f t="shared" si="9"/>
        <v>11</v>
      </c>
    </row>
    <row r="607" spans="1:3">
      <c r="A607" s="151" t="s">
        <v>1605</v>
      </c>
      <c r="B607" s="152" t="s">
        <v>1606</v>
      </c>
      <c r="C607">
        <f t="shared" si="9"/>
        <v>11</v>
      </c>
    </row>
    <row r="608" spans="1:3">
      <c r="A608" s="151" t="s">
        <v>1607</v>
      </c>
      <c r="B608" s="152" t="s">
        <v>1608</v>
      </c>
      <c r="C608">
        <f t="shared" si="9"/>
        <v>11</v>
      </c>
    </row>
    <row r="609" spans="1:3">
      <c r="A609" s="151" t="s">
        <v>1609</v>
      </c>
      <c r="B609" s="152" t="s">
        <v>1610</v>
      </c>
      <c r="C609">
        <f t="shared" si="9"/>
        <v>11</v>
      </c>
    </row>
    <row r="610" spans="1:3">
      <c r="A610" s="151" t="s">
        <v>1611</v>
      </c>
      <c r="B610" s="152" t="s">
        <v>1612</v>
      </c>
      <c r="C610">
        <f t="shared" si="9"/>
        <v>11</v>
      </c>
    </row>
    <row r="611" spans="1:3">
      <c r="A611" s="151" t="s">
        <v>1613</v>
      </c>
      <c r="B611" s="152" t="s">
        <v>1614</v>
      </c>
      <c r="C611">
        <f t="shared" si="9"/>
        <v>11</v>
      </c>
    </row>
    <row r="612" spans="1:3">
      <c r="A612" s="151" t="s">
        <v>1615</v>
      </c>
      <c r="B612" s="152" t="s">
        <v>1616</v>
      </c>
      <c r="C612">
        <f t="shared" si="9"/>
        <v>11</v>
      </c>
    </row>
    <row r="613" spans="1:3">
      <c r="A613" s="151" t="s">
        <v>1617</v>
      </c>
      <c r="B613" s="152" t="s">
        <v>1618</v>
      </c>
      <c r="C613">
        <f t="shared" si="9"/>
        <v>11</v>
      </c>
    </row>
    <row r="614" spans="1:3">
      <c r="A614" s="151" t="s">
        <v>1619</v>
      </c>
      <c r="B614" s="152" t="s">
        <v>1620</v>
      </c>
      <c r="C614">
        <f t="shared" si="9"/>
        <v>11</v>
      </c>
    </row>
    <row r="615" spans="1:3">
      <c r="A615" s="151" t="s">
        <v>1621</v>
      </c>
      <c r="B615" s="152" t="s">
        <v>1622</v>
      </c>
      <c r="C615">
        <f t="shared" si="9"/>
        <v>11</v>
      </c>
    </row>
    <row r="616" spans="1:3">
      <c r="A616" s="151" t="s">
        <v>1623</v>
      </c>
      <c r="B616" s="152" t="s">
        <v>1624</v>
      </c>
      <c r="C616">
        <f t="shared" si="9"/>
        <v>11</v>
      </c>
    </row>
    <row r="617" spans="1:3">
      <c r="A617" s="151" t="s">
        <v>1625</v>
      </c>
      <c r="B617" s="152" t="s">
        <v>1626</v>
      </c>
      <c r="C617">
        <f t="shared" si="9"/>
        <v>11</v>
      </c>
    </row>
    <row r="618" spans="1:3">
      <c r="A618" s="151" t="s">
        <v>1627</v>
      </c>
      <c r="B618" s="152" t="s">
        <v>1628</v>
      </c>
      <c r="C618">
        <f t="shared" si="9"/>
        <v>11</v>
      </c>
    </row>
    <row r="619" spans="1:3">
      <c r="A619" s="151" t="s">
        <v>1629</v>
      </c>
      <c r="B619" s="152" t="s">
        <v>1630</v>
      </c>
      <c r="C619">
        <f t="shared" si="9"/>
        <v>11</v>
      </c>
    </row>
    <row r="620" spans="1:3">
      <c r="A620" s="151" t="s">
        <v>5165</v>
      </c>
      <c r="B620" s="152" t="s">
        <v>5166</v>
      </c>
      <c r="C620">
        <f t="shared" si="9"/>
        <v>11</v>
      </c>
    </row>
    <row r="621" spans="1:3">
      <c r="A621" s="151" t="s">
        <v>1631</v>
      </c>
      <c r="B621" s="152" t="s">
        <v>1632</v>
      </c>
      <c r="C621">
        <f t="shared" si="9"/>
        <v>11</v>
      </c>
    </row>
    <row r="622" spans="1:3">
      <c r="A622" s="151" t="s">
        <v>5167</v>
      </c>
      <c r="B622" s="152" t="s">
        <v>5168</v>
      </c>
      <c r="C622">
        <f t="shared" si="9"/>
        <v>11</v>
      </c>
    </row>
    <row r="623" spans="1:3">
      <c r="A623" s="151" t="s">
        <v>5169</v>
      </c>
      <c r="B623" s="152" t="s">
        <v>5170</v>
      </c>
      <c r="C623">
        <f t="shared" si="9"/>
        <v>11</v>
      </c>
    </row>
    <row r="624" spans="1:3">
      <c r="A624" s="151" t="s">
        <v>1633</v>
      </c>
      <c r="B624" s="152" t="s">
        <v>1634</v>
      </c>
      <c r="C624">
        <f t="shared" si="9"/>
        <v>11</v>
      </c>
    </row>
    <row r="625" spans="1:3">
      <c r="A625" s="151" t="s">
        <v>1635</v>
      </c>
      <c r="B625" s="152" t="s">
        <v>1636</v>
      </c>
      <c r="C625">
        <f t="shared" si="9"/>
        <v>11</v>
      </c>
    </row>
    <row r="626" spans="1:3">
      <c r="A626" s="151" t="s">
        <v>1637</v>
      </c>
      <c r="B626" s="152" t="s">
        <v>1638</v>
      </c>
      <c r="C626">
        <f t="shared" si="9"/>
        <v>11</v>
      </c>
    </row>
    <row r="627" spans="1:3">
      <c r="A627" s="151" t="s">
        <v>1639</v>
      </c>
      <c r="B627" s="152" t="s">
        <v>1640</v>
      </c>
      <c r="C627">
        <f t="shared" si="9"/>
        <v>11</v>
      </c>
    </row>
    <row r="628" spans="1:3">
      <c r="A628" s="151" t="s">
        <v>1641</v>
      </c>
      <c r="B628" s="152" t="s">
        <v>1642</v>
      </c>
      <c r="C628">
        <f t="shared" si="9"/>
        <v>11</v>
      </c>
    </row>
    <row r="629" spans="1:3">
      <c r="A629" s="151" t="s">
        <v>1643</v>
      </c>
      <c r="B629" s="152" t="s">
        <v>1644</v>
      </c>
      <c r="C629">
        <f t="shared" si="9"/>
        <v>11</v>
      </c>
    </row>
    <row r="630" spans="1:3">
      <c r="A630" s="151" t="s">
        <v>1645</v>
      </c>
      <c r="B630" s="152" t="s">
        <v>1646</v>
      </c>
      <c r="C630">
        <f t="shared" si="9"/>
        <v>11</v>
      </c>
    </row>
    <row r="631" spans="1:3">
      <c r="A631" s="151" t="s">
        <v>1647</v>
      </c>
      <c r="B631" s="152" t="s">
        <v>1648</v>
      </c>
      <c r="C631">
        <f t="shared" si="9"/>
        <v>11</v>
      </c>
    </row>
    <row r="632" spans="1:3">
      <c r="A632" s="151" t="s">
        <v>5171</v>
      </c>
      <c r="B632" s="152" t="s">
        <v>5172</v>
      </c>
      <c r="C632">
        <f t="shared" si="9"/>
        <v>11</v>
      </c>
    </row>
    <row r="633" spans="1:3">
      <c r="A633" s="151" t="s">
        <v>1649</v>
      </c>
      <c r="B633" s="152" t="s">
        <v>732</v>
      </c>
      <c r="C633">
        <f t="shared" si="9"/>
        <v>11</v>
      </c>
    </row>
    <row r="634" spans="1:3">
      <c r="A634" s="151" t="s">
        <v>1650</v>
      </c>
      <c r="B634" s="152" t="s">
        <v>917</v>
      </c>
      <c r="C634">
        <f t="shared" si="9"/>
        <v>11</v>
      </c>
    </row>
    <row r="635" spans="1:3">
      <c r="A635" s="151" t="s">
        <v>5173</v>
      </c>
      <c r="B635" s="152" t="s">
        <v>5174</v>
      </c>
      <c r="C635">
        <f t="shared" si="9"/>
        <v>11</v>
      </c>
    </row>
    <row r="636" spans="1:3">
      <c r="A636" s="151" t="s">
        <v>5175</v>
      </c>
      <c r="B636" s="152" t="s">
        <v>5176</v>
      </c>
      <c r="C636">
        <f t="shared" si="9"/>
        <v>11</v>
      </c>
    </row>
    <row r="637" spans="1:3">
      <c r="A637" s="151" t="s">
        <v>5177</v>
      </c>
      <c r="B637" s="152" t="s">
        <v>5178</v>
      </c>
      <c r="C637">
        <f t="shared" si="9"/>
        <v>11</v>
      </c>
    </row>
    <row r="638" spans="1:3">
      <c r="A638" s="151" t="s">
        <v>5179</v>
      </c>
      <c r="B638" s="152" t="s">
        <v>5180</v>
      </c>
      <c r="C638">
        <f t="shared" si="9"/>
        <v>11</v>
      </c>
    </row>
    <row r="639" spans="1:3">
      <c r="A639" s="151" t="s">
        <v>5181</v>
      </c>
      <c r="B639" s="152" t="s">
        <v>5182</v>
      </c>
      <c r="C639">
        <f t="shared" si="9"/>
        <v>11</v>
      </c>
    </row>
    <row r="640" spans="1:3">
      <c r="A640" s="151" t="s">
        <v>5183</v>
      </c>
      <c r="B640" s="152" t="s">
        <v>5184</v>
      </c>
      <c r="C640">
        <f t="shared" si="9"/>
        <v>11</v>
      </c>
    </row>
    <row r="641" spans="1:3">
      <c r="A641" s="151" t="s">
        <v>5185</v>
      </c>
      <c r="B641" s="152" t="s">
        <v>5186</v>
      </c>
      <c r="C641">
        <f t="shared" si="9"/>
        <v>11</v>
      </c>
    </row>
    <row r="642" spans="1:3">
      <c r="A642" s="151" t="s">
        <v>1651</v>
      </c>
      <c r="B642" s="152" t="s">
        <v>1652</v>
      </c>
      <c r="C642">
        <f t="shared" si="9"/>
        <v>11</v>
      </c>
    </row>
    <row r="643" spans="1:3">
      <c r="A643" s="151" t="s">
        <v>5187</v>
      </c>
      <c r="B643" s="152" t="s">
        <v>5188</v>
      </c>
      <c r="C643">
        <f t="shared" si="9"/>
        <v>11</v>
      </c>
    </row>
    <row r="644" spans="1:3">
      <c r="A644" s="151" t="s">
        <v>1653</v>
      </c>
      <c r="B644" s="152" t="s">
        <v>1654</v>
      </c>
      <c r="C644">
        <f t="shared" si="9"/>
        <v>11</v>
      </c>
    </row>
    <row r="645" spans="1:3">
      <c r="A645" s="151" t="s">
        <v>5189</v>
      </c>
      <c r="B645" s="152" t="s">
        <v>5190</v>
      </c>
      <c r="C645">
        <f t="shared" si="9"/>
        <v>11</v>
      </c>
    </row>
    <row r="646" spans="1:3">
      <c r="A646" s="151" t="s">
        <v>1655</v>
      </c>
      <c r="B646" s="152" t="s">
        <v>1656</v>
      </c>
      <c r="C646">
        <f t="shared" ref="C646:C709" si="10">LEN(A646)</f>
        <v>11</v>
      </c>
    </row>
    <row r="647" spans="1:3">
      <c r="A647" s="151" t="s">
        <v>5191</v>
      </c>
      <c r="B647" s="152" t="s">
        <v>5192</v>
      </c>
      <c r="C647">
        <f t="shared" si="10"/>
        <v>11</v>
      </c>
    </row>
    <row r="648" spans="1:3">
      <c r="A648" s="151" t="s">
        <v>1927</v>
      </c>
      <c r="B648" s="152" t="s">
        <v>1928</v>
      </c>
      <c r="C648">
        <f t="shared" si="10"/>
        <v>11</v>
      </c>
    </row>
    <row r="649" spans="1:3">
      <c r="A649" s="151" t="s">
        <v>1929</v>
      </c>
      <c r="B649" s="152" t="s">
        <v>1930</v>
      </c>
      <c r="C649">
        <f t="shared" si="10"/>
        <v>11</v>
      </c>
    </row>
    <row r="650" spans="1:3">
      <c r="A650" s="151" t="s">
        <v>1931</v>
      </c>
      <c r="B650" s="152" t="s">
        <v>1932</v>
      </c>
      <c r="C650">
        <f t="shared" si="10"/>
        <v>11</v>
      </c>
    </row>
    <row r="651" spans="1:3">
      <c r="A651" s="151" t="s">
        <v>1933</v>
      </c>
      <c r="B651" s="152" t="s">
        <v>1934</v>
      </c>
      <c r="C651">
        <f t="shared" si="10"/>
        <v>11</v>
      </c>
    </row>
    <row r="652" spans="1:3">
      <c r="A652" s="151" t="s">
        <v>1935</v>
      </c>
      <c r="B652" s="152" t="s">
        <v>1936</v>
      </c>
      <c r="C652">
        <f t="shared" si="10"/>
        <v>11</v>
      </c>
    </row>
    <row r="653" spans="1:3">
      <c r="A653" s="151" t="s">
        <v>5193</v>
      </c>
      <c r="B653" s="152" t="s">
        <v>5194</v>
      </c>
      <c r="C653">
        <f t="shared" si="10"/>
        <v>11</v>
      </c>
    </row>
    <row r="654" spans="1:3">
      <c r="A654" s="151" t="s">
        <v>1937</v>
      </c>
      <c r="B654" s="152" t="s">
        <v>1938</v>
      </c>
      <c r="C654">
        <f t="shared" si="10"/>
        <v>11</v>
      </c>
    </row>
    <row r="655" spans="1:3">
      <c r="A655" s="151" t="s">
        <v>1939</v>
      </c>
      <c r="B655" s="152" t="s">
        <v>1940</v>
      </c>
      <c r="C655">
        <f t="shared" si="10"/>
        <v>11</v>
      </c>
    </row>
    <row r="656" spans="1:3">
      <c r="A656" s="151" t="s">
        <v>1941</v>
      </c>
      <c r="B656" s="152" t="s">
        <v>1942</v>
      </c>
      <c r="C656">
        <f t="shared" si="10"/>
        <v>11</v>
      </c>
    </row>
    <row r="657" spans="1:3">
      <c r="A657" s="151" t="s">
        <v>1943</v>
      </c>
      <c r="B657" s="152" t="s">
        <v>1944</v>
      </c>
      <c r="C657">
        <f t="shared" si="10"/>
        <v>11</v>
      </c>
    </row>
    <row r="658" spans="1:3">
      <c r="A658" s="151" t="s">
        <v>1945</v>
      </c>
      <c r="B658" s="152" t="s">
        <v>1946</v>
      </c>
      <c r="C658">
        <f t="shared" si="10"/>
        <v>11</v>
      </c>
    </row>
    <row r="659" spans="1:3">
      <c r="A659" s="151" t="s">
        <v>1947</v>
      </c>
      <c r="B659" s="152" t="s">
        <v>1948</v>
      </c>
      <c r="C659">
        <f t="shared" si="10"/>
        <v>11</v>
      </c>
    </row>
    <row r="660" spans="1:3">
      <c r="A660" s="151" t="s">
        <v>1949</v>
      </c>
      <c r="B660" s="152" t="s">
        <v>1950</v>
      </c>
      <c r="C660">
        <f t="shared" si="10"/>
        <v>11</v>
      </c>
    </row>
    <row r="661" spans="1:3">
      <c r="A661" s="151" t="s">
        <v>5195</v>
      </c>
      <c r="B661" s="152" t="s">
        <v>5196</v>
      </c>
      <c r="C661">
        <f t="shared" si="10"/>
        <v>11</v>
      </c>
    </row>
    <row r="662" spans="1:3">
      <c r="A662" s="151" t="s">
        <v>1951</v>
      </c>
      <c r="B662" s="152" t="s">
        <v>1952</v>
      </c>
      <c r="C662">
        <f t="shared" si="10"/>
        <v>11</v>
      </c>
    </row>
    <row r="663" spans="1:3">
      <c r="A663" s="151" t="s">
        <v>1953</v>
      </c>
      <c r="B663" s="152" t="s">
        <v>1954</v>
      </c>
      <c r="C663">
        <f t="shared" si="10"/>
        <v>11</v>
      </c>
    </row>
    <row r="664" spans="1:3">
      <c r="A664" s="151" t="s">
        <v>5197</v>
      </c>
      <c r="B664" s="152" t="s">
        <v>5198</v>
      </c>
      <c r="C664">
        <f t="shared" si="10"/>
        <v>11</v>
      </c>
    </row>
    <row r="665" spans="1:3">
      <c r="A665" s="151" t="s">
        <v>5199</v>
      </c>
      <c r="B665" s="152" t="s">
        <v>5200</v>
      </c>
      <c r="C665">
        <f t="shared" si="10"/>
        <v>11</v>
      </c>
    </row>
    <row r="666" spans="1:3">
      <c r="A666" s="151" t="s">
        <v>5201</v>
      </c>
      <c r="B666" s="152" t="s">
        <v>5202</v>
      </c>
      <c r="C666">
        <f t="shared" si="10"/>
        <v>11</v>
      </c>
    </row>
    <row r="667" spans="1:3">
      <c r="A667" s="151" t="s">
        <v>5203</v>
      </c>
      <c r="B667" s="152" t="s">
        <v>5204</v>
      </c>
      <c r="C667">
        <f t="shared" si="10"/>
        <v>11</v>
      </c>
    </row>
    <row r="668" spans="1:3">
      <c r="A668" s="151" t="s">
        <v>5205</v>
      </c>
      <c r="B668" s="152" t="s">
        <v>1955</v>
      </c>
      <c r="C668">
        <f t="shared" si="10"/>
        <v>11</v>
      </c>
    </row>
    <row r="669" spans="1:3">
      <c r="A669" s="151" t="s">
        <v>5206</v>
      </c>
      <c r="B669" s="152" t="s">
        <v>5207</v>
      </c>
      <c r="C669">
        <f t="shared" si="10"/>
        <v>11</v>
      </c>
    </row>
    <row r="670" spans="1:3">
      <c r="A670" s="151" t="s">
        <v>5208</v>
      </c>
      <c r="B670" s="152" t="s">
        <v>5209</v>
      </c>
      <c r="C670">
        <f t="shared" si="10"/>
        <v>11</v>
      </c>
    </row>
    <row r="671" spans="1:3">
      <c r="A671" s="151" t="s">
        <v>1956</v>
      </c>
      <c r="B671" s="152" t="s">
        <v>1957</v>
      </c>
      <c r="C671">
        <f t="shared" si="10"/>
        <v>11</v>
      </c>
    </row>
    <row r="672" spans="1:3">
      <c r="A672" s="151" t="s">
        <v>5210</v>
      </c>
      <c r="B672" s="152" t="s">
        <v>5211</v>
      </c>
      <c r="C672">
        <f t="shared" si="10"/>
        <v>11</v>
      </c>
    </row>
    <row r="673" spans="1:3">
      <c r="A673" s="151" t="s">
        <v>5212</v>
      </c>
      <c r="B673" s="152" t="s">
        <v>1925</v>
      </c>
      <c r="C673">
        <f t="shared" si="10"/>
        <v>11</v>
      </c>
    </row>
    <row r="674" spans="1:3">
      <c r="A674" s="151" t="s">
        <v>3313</v>
      </c>
      <c r="B674" s="152" t="s">
        <v>3314</v>
      </c>
      <c r="C674">
        <f t="shared" si="10"/>
        <v>11</v>
      </c>
    </row>
    <row r="675" spans="1:3">
      <c r="A675" s="151" t="s">
        <v>3315</v>
      </c>
      <c r="B675" s="152" t="s">
        <v>3316</v>
      </c>
      <c r="C675">
        <f t="shared" si="10"/>
        <v>11</v>
      </c>
    </row>
    <row r="676" spans="1:3">
      <c r="A676" s="151" t="s">
        <v>3317</v>
      </c>
      <c r="B676" s="152" t="s">
        <v>1043</v>
      </c>
      <c r="C676">
        <f t="shared" si="10"/>
        <v>11</v>
      </c>
    </row>
    <row r="677" spans="1:3">
      <c r="A677" s="151" t="s">
        <v>3318</v>
      </c>
      <c r="B677" s="152" t="s">
        <v>3319</v>
      </c>
      <c r="C677">
        <f t="shared" si="10"/>
        <v>11</v>
      </c>
    </row>
    <row r="678" spans="1:3">
      <c r="A678" s="151" t="s">
        <v>3320</v>
      </c>
      <c r="B678" s="152" t="s">
        <v>1707</v>
      </c>
      <c r="C678">
        <f t="shared" si="10"/>
        <v>11</v>
      </c>
    </row>
    <row r="679" spans="1:3">
      <c r="A679" s="151" t="s">
        <v>3321</v>
      </c>
      <c r="B679" s="152" t="s">
        <v>3322</v>
      </c>
      <c r="C679">
        <f t="shared" si="10"/>
        <v>11</v>
      </c>
    </row>
    <row r="680" spans="1:3">
      <c r="A680" s="151" t="s">
        <v>3323</v>
      </c>
      <c r="B680" s="152" t="s">
        <v>3324</v>
      </c>
      <c r="C680">
        <f t="shared" si="10"/>
        <v>11</v>
      </c>
    </row>
    <row r="681" spans="1:3">
      <c r="A681" s="151" t="s">
        <v>3325</v>
      </c>
      <c r="B681" s="152" t="s">
        <v>3326</v>
      </c>
      <c r="C681">
        <f t="shared" si="10"/>
        <v>11</v>
      </c>
    </row>
    <row r="682" spans="1:3">
      <c r="A682" s="151" t="s">
        <v>3327</v>
      </c>
      <c r="B682" s="152" t="s">
        <v>3328</v>
      </c>
      <c r="C682">
        <f t="shared" si="10"/>
        <v>11</v>
      </c>
    </row>
    <row r="683" spans="1:3">
      <c r="A683" s="151" t="s">
        <v>3329</v>
      </c>
      <c r="B683" s="152" t="s">
        <v>3330</v>
      </c>
      <c r="C683">
        <f t="shared" si="10"/>
        <v>11</v>
      </c>
    </row>
    <row r="684" spans="1:3">
      <c r="A684" s="151" t="s">
        <v>3331</v>
      </c>
      <c r="B684" s="152" t="s">
        <v>1955</v>
      </c>
      <c r="C684">
        <f t="shared" si="10"/>
        <v>11</v>
      </c>
    </row>
    <row r="685" spans="1:3">
      <c r="A685" s="151" t="s">
        <v>3332</v>
      </c>
      <c r="B685" s="152" t="s">
        <v>3333</v>
      </c>
      <c r="C685">
        <f t="shared" si="10"/>
        <v>11</v>
      </c>
    </row>
    <row r="686" spans="1:3">
      <c r="A686" s="151" t="s">
        <v>3334</v>
      </c>
      <c r="B686" s="152" t="s">
        <v>3335</v>
      </c>
      <c r="C686">
        <f t="shared" si="10"/>
        <v>11</v>
      </c>
    </row>
    <row r="687" spans="1:3">
      <c r="A687" s="151" t="s">
        <v>3336</v>
      </c>
      <c r="B687" s="152" t="s">
        <v>3337</v>
      </c>
      <c r="C687">
        <f t="shared" si="10"/>
        <v>11</v>
      </c>
    </row>
    <row r="688" spans="1:3">
      <c r="A688" s="151" t="s">
        <v>3338</v>
      </c>
      <c r="B688" s="152" t="s">
        <v>3339</v>
      </c>
      <c r="C688">
        <f t="shared" si="10"/>
        <v>11</v>
      </c>
    </row>
    <row r="689" spans="1:3">
      <c r="A689" s="151" t="s">
        <v>3340</v>
      </c>
      <c r="B689" s="152" t="s">
        <v>3341</v>
      </c>
      <c r="C689">
        <f t="shared" si="10"/>
        <v>11</v>
      </c>
    </row>
    <row r="690" spans="1:3">
      <c r="A690" s="151" t="s">
        <v>3342</v>
      </c>
      <c r="B690" s="152" t="s">
        <v>3343</v>
      </c>
      <c r="C690">
        <f t="shared" si="10"/>
        <v>11</v>
      </c>
    </row>
    <row r="691" spans="1:3">
      <c r="A691" s="151" t="s">
        <v>3344</v>
      </c>
      <c r="B691" s="152" t="s">
        <v>3345</v>
      </c>
      <c r="C691">
        <f t="shared" si="10"/>
        <v>11</v>
      </c>
    </row>
    <row r="692" spans="1:3">
      <c r="A692" s="151" t="s">
        <v>3346</v>
      </c>
      <c r="B692" s="152" t="s">
        <v>3347</v>
      </c>
      <c r="C692">
        <f t="shared" si="10"/>
        <v>11</v>
      </c>
    </row>
    <row r="693" spans="1:3">
      <c r="A693" s="151" t="s">
        <v>5213</v>
      </c>
      <c r="B693" s="152" t="s">
        <v>5214</v>
      </c>
      <c r="C693">
        <f t="shared" si="10"/>
        <v>11</v>
      </c>
    </row>
    <row r="694" spans="1:3">
      <c r="A694" s="151" t="s">
        <v>5215</v>
      </c>
      <c r="B694" s="152" t="s">
        <v>5216</v>
      </c>
      <c r="C694">
        <f t="shared" si="10"/>
        <v>11</v>
      </c>
    </row>
    <row r="695" spans="1:3">
      <c r="A695" s="151" t="s">
        <v>5217</v>
      </c>
      <c r="B695" s="152" t="s">
        <v>5218</v>
      </c>
      <c r="C695">
        <f t="shared" si="10"/>
        <v>11</v>
      </c>
    </row>
    <row r="696" spans="1:3">
      <c r="A696" s="151" t="s">
        <v>5219</v>
      </c>
      <c r="B696" s="152" t="s">
        <v>5220</v>
      </c>
      <c r="C696">
        <f t="shared" si="10"/>
        <v>11</v>
      </c>
    </row>
    <row r="697" spans="1:3">
      <c r="A697" s="151" t="s">
        <v>5221</v>
      </c>
      <c r="B697" s="152" t="s">
        <v>5222</v>
      </c>
      <c r="C697">
        <f t="shared" si="10"/>
        <v>11</v>
      </c>
    </row>
    <row r="698" spans="1:3">
      <c r="A698" s="151" t="s">
        <v>5223</v>
      </c>
      <c r="B698" s="152" t="s">
        <v>5224</v>
      </c>
      <c r="C698">
        <f t="shared" si="10"/>
        <v>11</v>
      </c>
    </row>
    <row r="699" spans="1:3">
      <c r="A699" s="151" t="s">
        <v>5225</v>
      </c>
      <c r="B699" s="152" t="s">
        <v>5226</v>
      </c>
      <c r="C699">
        <f t="shared" si="10"/>
        <v>11</v>
      </c>
    </row>
    <row r="700" spans="1:3">
      <c r="A700" s="151" t="s">
        <v>5227</v>
      </c>
      <c r="B700" s="152" t="s">
        <v>5228</v>
      </c>
      <c r="C700">
        <f t="shared" si="10"/>
        <v>11</v>
      </c>
    </row>
    <row r="701" spans="1:3">
      <c r="A701" s="151" t="s">
        <v>5229</v>
      </c>
      <c r="B701" s="152" t="s">
        <v>5230</v>
      </c>
      <c r="C701">
        <f t="shared" si="10"/>
        <v>11</v>
      </c>
    </row>
    <row r="702" spans="1:3">
      <c r="A702" s="151" t="s">
        <v>5231</v>
      </c>
      <c r="B702" s="152" t="s">
        <v>5232</v>
      </c>
      <c r="C702">
        <f t="shared" si="10"/>
        <v>11</v>
      </c>
    </row>
    <row r="703" spans="1:3">
      <c r="A703" s="151" t="s">
        <v>5233</v>
      </c>
      <c r="B703" s="152" t="s">
        <v>5234</v>
      </c>
      <c r="C703">
        <f t="shared" si="10"/>
        <v>11</v>
      </c>
    </row>
    <row r="704" spans="1:3">
      <c r="A704" s="151" t="s">
        <v>5235</v>
      </c>
      <c r="B704" s="152" t="s">
        <v>5236</v>
      </c>
      <c r="C704">
        <f t="shared" si="10"/>
        <v>11</v>
      </c>
    </row>
    <row r="705" spans="1:3">
      <c r="A705" s="151" t="s">
        <v>5237</v>
      </c>
      <c r="B705" s="152" t="s">
        <v>5238</v>
      </c>
      <c r="C705">
        <f t="shared" si="10"/>
        <v>11</v>
      </c>
    </row>
    <row r="706" spans="1:3">
      <c r="A706" s="151" t="s">
        <v>5239</v>
      </c>
      <c r="B706" s="152" t="s">
        <v>732</v>
      </c>
      <c r="C706">
        <f t="shared" si="10"/>
        <v>11</v>
      </c>
    </row>
    <row r="707" spans="1:3">
      <c r="A707" s="151" t="s">
        <v>5240</v>
      </c>
      <c r="B707" s="152" t="s">
        <v>5241</v>
      </c>
      <c r="C707">
        <f t="shared" si="10"/>
        <v>11</v>
      </c>
    </row>
    <row r="708" spans="1:3">
      <c r="A708" s="151" t="s">
        <v>5242</v>
      </c>
      <c r="B708" s="152" t="s">
        <v>5243</v>
      </c>
      <c r="C708">
        <f t="shared" si="10"/>
        <v>11</v>
      </c>
    </row>
    <row r="709" spans="1:3">
      <c r="A709" s="151" t="s">
        <v>5244</v>
      </c>
      <c r="B709" s="152" t="s">
        <v>5245</v>
      </c>
      <c r="C709">
        <f t="shared" si="10"/>
        <v>11</v>
      </c>
    </row>
    <row r="710" spans="1:3">
      <c r="A710" s="151" t="s">
        <v>5246</v>
      </c>
      <c r="B710" s="152" t="s">
        <v>5247</v>
      </c>
      <c r="C710">
        <f t="shared" ref="C710:C773" si="11">LEN(A710)</f>
        <v>11</v>
      </c>
    </row>
    <row r="711" spans="1:3">
      <c r="A711" s="151" t="s">
        <v>5248</v>
      </c>
      <c r="B711" s="152" t="s">
        <v>5249</v>
      </c>
      <c r="C711">
        <f t="shared" si="11"/>
        <v>11</v>
      </c>
    </row>
    <row r="712" spans="1:3">
      <c r="A712" s="151" t="s">
        <v>5250</v>
      </c>
      <c r="B712" s="152" t="s">
        <v>5251</v>
      </c>
      <c r="C712">
        <f t="shared" si="11"/>
        <v>11</v>
      </c>
    </row>
    <row r="713" spans="1:3">
      <c r="A713" s="151" t="s">
        <v>5252</v>
      </c>
      <c r="B713" s="152" t="s">
        <v>5253</v>
      </c>
      <c r="C713">
        <f t="shared" si="11"/>
        <v>11</v>
      </c>
    </row>
    <row r="714" spans="1:3">
      <c r="A714" s="151" t="s">
        <v>5254</v>
      </c>
      <c r="B714" s="152" t="s">
        <v>5255</v>
      </c>
      <c r="C714">
        <f t="shared" si="11"/>
        <v>11</v>
      </c>
    </row>
    <row r="715" spans="1:3">
      <c r="A715" s="151" t="s">
        <v>5256</v>
      </c>
      <c r="B715" s="152" t="s">
        <v>5257</v>
      </c>
      <c r="C715">
        <f t="shared" si="11"/>
        <v>11</v>
      </c>
    </row>
    <row r="716" spans="1:3">
      <c r="A716" s="151" t="s">
        <v>5258</v>
      </c>
      <c r="B716" s="152" t="s">
        <v>5259</v>
      </c>
      <c r="C716">
        <f t="shared" si="11"/>
        <v>11</v>
      </c>
    </row>
    <row r="717" spans="1:3">
      <c r="A717" s="151" t="s">
        <v>5260</v>
      </c>
      <c r="B717" s="152" t="s">
        <v>5261</v>
      </c>
      <c r="C717">
        <f t="shared" si="11"/>
        <v>11</v>
      </c>
    </row>
    <row r="718" spans="1:3">
      <c r="A718" s="151" t="s">
        <v>5262</v>
      </c>
      <c r="B718" s="152" t="s">
        <v>5263</v>
      </c>
      <c r="C718">
        <f t="shared" si="11"/>
        <v>11</v>
      </c>
    </row>
    <row r="719" spans="1:3">
      <c r="A719" s="151" t="s">
        <v>5264</v>
      </c>
      <c r="B719" s="152" t="s">
        <v>5265</v>
      </c>
      <c r="C719">
        <f t="shared" si="11"/>
        <v>11</v>
      </c>
    </row>
    <row r="720" spans="1:3">
      <c r="A720" s="151" t="s">
        <v>5266</v>
      </c>
      <c r="B720" s="152" t="s">
        <v>5267</v>
      </c>
      <c r="C720">
        <f t="shared" si="11"/>
        <v>11</v>
      </c>
    </row>
    <row r="721" spans="1:3">
      <c r="A721" s="151" t="s">
        <v>5268</v>
      </c>
      <c r="B721" s="152" t="s">
        <v>5269</v>
      </c>
      <c r="C721">
        <f t="shared" si="11"/>
        <v>11</v>
      </c>
    </row>
    <row r="722" spans="1:3">
      <c r="A722" s="151" t="s">
        <v>5270</v>
      </c>
      <c r="B722" s="152" t="s">
        <v>5271</v>
      </c>
      <c r="C722">
        <f t="shared" si="11"/>
        <v>11</v>
      </c>
    </row>
    <row r="723" spans="1:3">
      <c r="A723" s="149" t="s">
        <v>136</v>
      </c>
      <c r="B723" s="150" t="s">
        <v>1375</v>
      </c>
      <c r="C723">
        <f t="shared" si="11"/>
        <v>7</v>
      </c>
    </row>
    <row r="724" spans="1:3">
      <c r="A724" s="151" t="s">
        <v>5272</v>
      </c>
      <c r="B724" s="152" t="s">
        <v>5273</v>
      </c>
      <c r="C724">
        <f t="shared" si="11"/>
        <v>11</v>
      </c>
    </row>
    <row r="725" spans="1:3">
      <c r="A725" s="151" t="s">
        <v>5274</v>
      </c>
      <c r="B725" s="152" t="s">
        <v>5275</v>
      </c>
      <c r="C725">
        <f t="shared" si="11"/>
        <v>11</v>
      </c>
    </row>
    <row r="726" spans="1:3">
      <c r="A726" s="151" t="s">
        <v>5276</v>
      </c>
      <c r="B726" s="152" t="s">
        <v>5277</v>
      </c>
      <c r="C726">
        <f t="shared" si="11"/>
        <v>11</v>
      </c>
    </row>
    <row r="727" spans="1:3">
      <c r="A727" s="151" t="s">
        <v>5278</v>
      </c>
      <c r="B727" s="152" t="s">
        <v>5279</v>
      </c>
      <c r="C727">
        <f t="shared" si="11"/>
        <v>11</v>
      </c>
    </row>
    <row r="728" spans="1:3">
      <c r="A728" s="151" t="s">
        <v>5280</v>
      </c>
      <c r="B728" s="152" t="s">
        <v>5281</v>
      </c>
      <c r="C728">
        <f t="shared" si="11"/>
        <v>11</v>
      </c>
    </row>
    <row r="729" spans="1:3">
      <c r="A729" s="151" t="s">
        <v>5282</v>
      </c>
      <c r="B729" s="152" t="s">
        <v>5283</v>
      </c>
      <c r="C729">
        <f t="shared" si="11"/>
        <v>11</v>
      </c>
    </row>
    <row r="730" spans="1:3">
      <c r="A730" s="151" t="s">
        <v>5284</v>
      </c>
      <c r="B730" s="152" t="s">
        <v>5285</v>
      </c>
      <c r="C730">
        <f t="shared" si="11"/>
        <v>11</v>
      </c>
    </row>
    <row r="731" spans="1:3">
      <c r="A731" s="151" t="s">
        <v>5286</v>
      </c>
      <c r="B731" s="152" t="s">
        <v>5287</v>
      </c>
      <c r="C731">
        <f t="shared" si="11"/>
        <v>11</v>
      </c>
    </row>
    <row r="732" spans="1:3">
      <c r="A732" s="151" t="s">
        <v>5288</v>
      </c>
      <c r="B732" s="152" t="s">
        <v>5289</v>
      </c>
      <c r="C732">
        <f t="shared" si="11"/>
        <v>11</v>
      </c>
    </row>
    <row r="733" spans="1:3">
      <c r="A733" s="151" t="s">
        <v>5290</v>
      </c>
      <c r="B733" s="152" t="s">
        <v>5291</v>
      </c>
      <c r="C733">
        <f t="shared" si="11"/>
        <v>11</v>
      </c>
    </row>
    <row r="734" spans="1:3">
      <c r="A734" s="151" t="s">
        <v>5292</v>
      </c>
      <c r="B734" s="152" t="s">
        <v>5293</v>
      </c>
      <c r="C734">
        <f t="shared" si="11"/>
        <v>11</v>
      </c>
    </row>
    <row r="735" spans="1:3">
      <c r="A735" s="151" t="s">
        <v>5294</v>
      </c>
      <c r="B735" s="152" t="s">
        <v>5295</v>
      </c>
      <c r="C735">
        <f t="shared" si="11"/>
        <v>11</v>
      </c>
    </row>
    <row r="736" spans="1:3">
      <c r="A736" s="151" t="s">
        <v>5296</v>
      </c>
      <c r="B736" s="152" t="s">
        <v>5297</v>
      </c>
      <c r="C736">
        <f t="shared" si="11"/>
        <v>11</v>
      </c>
    </row>
    <row r="737" spans="1:3">
      <c r="A737" s="151" t="s">
        <v>714</v>
      </c>
      <c r="B737" s="152" t="s">
        <v>715</v>
      </c>
      <c r="C737">
        <f t="shared" si="11"/>
        <v>11</v>
      </c>
    </row>
    <row r="738" spans="1:3">
      <c r="A738" s="151" t="s">
        <v>716</v>
      </c>
      <c r="B738" s="152" t="s">
        <v>717</v>
      </c>
      <c r="C738">
        <f t="shared" si="11"/>
        <v>11</v>
      </c>
    </row>
    <row r="739" spans="1:3">
      <c r="A739" s="151" t="s">
        <v>718</v>
      </c>
      <c r="B739" s="152" t="s">
        <v>719</v>
      </c>
      <c r="C739">
        <f t="shared" si="11"/>
        <v>11</v>
      </c>
    </row>
    <row r="740" spans="1:3">
      <c r="A740" s="151" t="s">
        <v>5298</v>
      </c>
      <c r="B740" s="152" t="s">
        <v>5299</v>
      </c>
      <c r="C740">
        <f t="shared" si="11"/>
        <v>11</v>
      </c>
    </row>
    <row r="741" spans="1:3">
      <c r="A741" s="151" t="s">
        <v>5300</v>
      </c>
      <c r="B741" s="152" t="s">
        <v>5301</v>
      </c>
      <c r="C741">
        <f t="shared" si="11"/>
        <v>11</v>
      </c>
    </row>
    <row r="742" spans="1:3">
      <c r="A742" s="151" t="s">
        <v>5302</v>
      </c>
      <c r="B742" s="152" t="s">
        <v>5303</v>
      </c>
      <c r="C742">
        <f t="shared" si="11"/>
        <v>11</v>
      </c>
    </row>
    <row r="743" spans="1:3">
      <c r="A743" s="151" t="s">
        <v>5304</v>
      </c>
      <c r="B743" s="152" t="s">
        <v>5305</v>
      </c>
      <c r="C743">
        <f t="shared" si="11"/>
        <v>11</v>
      </c>
    </row>
    <row r="744" spans="1:3">
      <c r="A744" s="151" t="s">
        <v>720</v>
      </c>
      <c r="B744" s="152" t="s">
        <v>721</v>
      </c>
      <c r="C744">
        <f t="shared" si="11"/>
        <v>11</v>
      </c>
    </row>
    <row r="745" spans="1:3">
      <c r="A745" s="151" t="s">
        <v>5306</v>
      </c>
      <c r="B745" s="152" t="s">
        <v>5307</v>
      </c>
      <c r="C745">
        <f t="shared" si="11"/>
        <v>11</v>
      </c>
    </row>
    <row r="746" spans="1:3">
      <c r="A746" s="151" t="s">
        <v>3348</v>
      </c>
      <c r="B746" s="152" t="s">
        <v>3349</v>
      </c>
      <c r="C746">
        <f t="shared" si="11"/>
        <v>11</v>
      </c>
    </row>
    <row r="747" spans="1:3">
      <c r="A747" s="151" t="s">
        <v>722</v>
      </c>
      <c r="B747" s="152" t="s">
        <v>723</v>
      </c>
      <c r="C747">
        <f t="shared" si="11"/>
        <v>11</v>
      </c>
    </row>
    <row r="748" spans="1:3">
      <c r="A748" s="151" t="s">
        <v>5308</v>
      </c>
      <c r="B748" s="152" t="s">
        <v>5309</v>
      </c>
      <c r="C748">
        <f t="shared" si="11"/>
        <v>11</v>
      </c>
    </row>
    <row r="749" spans="1:3">
      <c r="A749" s="151" t="s">
        <v>5310</v>
      </c>
      <c r="B749" s="152" t="s">
        <v>5311</v>
      </c>
      <c r="C749">
        <f t="shared" si="11"/>
        <v>11</v>
      </c>
    </row>
    <row r="750" spans="1:3">
      <c r="A750" s="151" t="s">
        <v>5312</v>
      </c>
      <c r="B750" s="152" t="s">
        <v>5313</v>
      </c>
      <c r="C750">
        <f t="shared" si="11"/>
        <v>11</v>
      </c>
    </row>
    <row r="751" spans="1:3">
      <c r="A751" s="151" t="s">
        <v>5314</v>
      </c>
      <c r="B751" s="152" t="s">
        <v>5315</v>
      </c>
      <c r="C751">
        <f t="shared" si="11"/>
        <v>11</v>
      </c>
    </row>
    <row r="752" spans="1:3">
      <c r="A752" s="151" t="s">
        <v>5316</v>
      </c>
      <c r="B752" s="152" t="s">
        <v>5317</v>
      </c>
      <c r="C752">
        <f t="shared" si="11"/>
        <v>11</v>
      </c>
    </row>
    <row r="753" spans="1:3">
      <c r="A753" s="151" t="s">
        <v>5318</v>
      </c>
      <c r="B753" s="152" t="s">
        <v>5319</v>
      </c>
      <c r="C753">
        <f t="shared" si="11"/>
        <v>11</v>
      </c>
    </row>
    <row r="754" spans="1:3">
      <c r="A754" s="151" t="s">
        <v>5320</v>
      </c>
      <c r="B754" s="152" t="s">
        <v>5321</v>
      </c>
      <c r="C754">
        <f t="shared" si="11"/>
        <v>11</v>
      </c>
    </row>
    <row r="755" spans="1:3">
      <c r="A755" s="151" t="s">
        <v>5322</v>
      </c>
      <c r="B755" s="152" t="s">
        <v>5323</v>
      </c>
      <c r="C755">
        <f t="shared" si="11"/>
        <v>11</v>
      </c>
    </row>
    <row r="756" spans="1:3">
      <c r="A756" s="151" t="s">
        <v>5324</v>
      </c>
      <c r="B756" s="152" t="s">
        <v>5325</v>
      </c>
      <c r="C756">
        <f t="shared" si="11"/>
        <v>11</v>
      </c>
    </row>
    <row r="757" spans="1:3">
      <c r="A757" s="151" t="s">
        <v>5326</v>
      </c>
      <c r="B757" s="152" t="s">
        <v>5327</v>
      </c>
      <c r="C757">
        <f t="shared" si="11"/>
        <v>11</v>
      </c>
    </row>
    <row r="758" spans="1:3">
      <c r="A758" s="151" t="s">
        <v>5328</v>
      </c>
      <c r="B758" s="152" t="s">
        <v>5329</v>
      </c>
      <c r="C758">
        <f t="shared" si="11"/>
        <v>11</v>
      </c>
    </row>
    <row r="759" spans="1:3">
      <c r="A759" s="151" t="s">
        <v>5330</v>
      </c>
      <c r="B759" s="152" t="s">
        <v>5331</v>
      </c>
      <c r="C759">
        <f t="shared" si="11"/>
        <v>11</v>
      </c>
    </row>
    <row r="760" spans="1:3">
      <c r="A760" s="151" t="s">
        <v>5332</v>
      </c>
      <c r="B760" s="152" t="s">
        <v>5333</v>
      </c>
      <c r="C760">
        <f t="shared" si="11"/>
        <v>11</v>
      </c>
    </row>
    <row r="761" spans="1:3">
      <c r="A761" s="151" t="s">
        <v>724</v>
      </c>
      <c r="B761" s="152" t="s">
        <v>725</v>
      </c>
      <c r="C761">
        <f t="shared" si="11"/>
        <v>11</v>
      </c>
    </row>
    <row r="762" spans="1:3">
      <c r="A762" s="151" t="s">
        <v>5334</v>
      </c>
      <c r="B762" s="152" t="s">
        <v>5335</v>
      </c>
      <c r="C762">
        <f t="shared" si="11"/>
        <v>11</v>
      </c>
    </row>
    <row r="763" spans="1:3">
      <c r="A763" s="151" t="s">
        <v>5336</v>
      </c>
      <c r="B763" s="152" t="s">
        <v>5337</v>
      </c>
      <c r="C763">
        <f t="shared" si="11"/>
        <v>11</v>
      </c>
    </row>
    <row r="764" spans="1:3">
      <c r="A764" s="151" t="s">
        <v>3350</v>
      </c>
      <c r="B764" s="152" t="s">
        <v>3351</v>
      </c>
      <c r="C764">
        <f t="shared" si="11"/>
        <v>11</v>
      </c>
    </row>
    <row r="765" spans="1:3">
      <c r="A765" s="151" t="s">
        <v>3352</v>
      </c>
      <c r="B765" s="152" t="s">
        <v>3353</v>
      </c>
      <c r="C765">
        <f t="shared" si="11"/>
        <v>11</v>
      </c>
    </row>
    <row r="766" spans="1:3">
      <c r="A766" s="151" t="s">
        <v>5338</v>
      </c>
      <c r="B766" s="152" t="s">
        <v>5339</v>
      </c>
      <c r="C766">
        <f t="shared" si="11"/>
        <v>11</v>
      </c>
    </row>
    <row r="767" spans="1:3">
      <c r="A767" s="151" t="s">
        <v>726</v>
      </c>
      <c r="B767" s="152" t="s">
        <v>727</v>
      </c>
      <c r="C767">
        <f t="shared" si="11"/>
        <v>11</v>
      </c>
    </row>
    <row r="768" spans="1:3">
      <c r="A768" s="151" t="s">
        <v>5340</v>
      </c>
      <c r="B768" s="152" t="s">
        <v>5341</v>
      </c>
      <c r="C768">
        <f t="shared" si="11"/>
        <v>11</v>
      </c>
    </row>
    <row r="769" spans="1:3">
      <c r="A769" s="151" t="s">
        <v>5342</v>
      </c>
      <c r="B769" s="152" t="s">
        <v>5343</v>
      </c>
      <c r="C769">
        <f t="shared" si="11"/>
        <v>11</v>
      </c>
    </row>
    <row r="770" spans="1:3">
      <c r="A770" s="151" t="s">
        <v>5344</v>
      </c>
      <c r="B770" s="152" t="s">
        <v>5345</v>
      </c>
      <c r="C770">
        <f t="shared" si="11"/>
        <v>11</v>
      </c>
    </row>
    <row r="771" spans="1:3">
      <c r="A771" s="151" t="s">
        <v>5346</v>
      </c>
      <c r="B771" s="152" t="s">
        <v>5347</v>
      </c>
      <c r="C771">
        <f t="shared" si="11"/>
        <v>11</v>
      </c>
    </row>
    <row r="772" spans="1:3">
      <c r="A772" s="151" t="s">
        <v>5348</v>
      </c>
      <c r="B772" s="152" t="s">
        <v>5349</v>
      </c>
      <c r="C772">
        <f t="shared" si="11"/>
        <v>11</v>
      </c>
    </row>
    <row r="773" spans="1:3">
      <c r="A773" s="151" t="s">
        <v>5350</v>
      </c>
      <c r="B773" s="152" t="s">
        <v>5351</v>
      </c>
      <c r="C773">
        <f t="shared" si="11"/>
        <v>11</v>
      </c>
    </row>
    <row r="774" spans="1:3">
      <c r="A774" s="151" t="s">
        <v>5352</v>
      </c>
      <c r="B774" s="152" t="s">
        <v>5353</v>
      </c>
      <c r="C774">
        <f t="shared" ref="C774:C837" si="12">LEN(A774)</f>
        <v>11</v>
      </c>
    </row>
    <row r="775" spans="1:3">
      <c r="A775" s="151" t="s">
        <v>5354</v>
      </c>
      <c r="B775" s="152" t="s">
        <v>5355</v>
      </c>
      <c r="C775">
        <f t="shared" si="12"/>
        <v>11</v>
      </c>
    </row>
    <row r="776" spans="1:3">
      <c r="A776" s="151" t="s">
        <v>5356</v>
      </c>
      <c r="B776" s="152" t="s">
        <v>5357</v>
      </c>
      <c r="C776">
        <f t="shared" si="12"/>
        <v>11</v>
      </c>
    </row>
    <row r="777" spans="1:3">
      <c r="A777" s="151" t="s">
        <v>5358</v>
      </c>
      <c r="B777" s="152" t="s">
        <v>5359</v>
      </c>
      <c r="C777">
        <f t="shared" si="12"/>
        <v>11</v>
      </c>
    </row>
    <row r="778" spans="1:3">
      <c r="A778" s="151" t="s">
        <v>5360</v>
      </c>
      <c r="B778" s="152" t="s">
        <v>5361</v>
      </c>
      <c r="C778">
        <f t="shared" si="12"/>
        <v>11</v>
      </c>
    </row>
    <row r="779" spans="1:3">
      <c r="A779" s="151" t="s">
        <v>5362</v>
      </c>
      <c r="B779" s="152" t="s">
        <v>5363</v>
      </c>
      <c r="C779">
        <f t="shared" si="12"/>
        <v>11</v>
      </c>
    </row>
    <row r="780" spans="1:3">
      <c r="A780" s="151" t="s">
        <v>5364</v>
      </c>
      <c r="B780" s="152" t="s">
        <v>5365</v>
      </c>
      <c r="C780">
        <f t="shared" si="12"/>
        <v>11</v>
      </c>
    </row>
    <row r="781" spans="1:3">
      <c r="A781" s="151" t="s">
        <v>5366</v>
      </c>
      <c r="B781" s="152" t="s">
        <v>5367</v>
      </c>
      <c r="C781">
        <f t="shared" si="12"/>
        <v>11</v>
      </c>
    </row>
    <row r="782" spans="1:3">
      <c r="A782" s="151" t="s">
        <v>5368</v>
      </c>
      <c r="B782" s="152" t="s">
        <v>5369</v>
      </c>
      <c r="C782">
        <f t="shared" si="12"/>
        <v>11</v>
      </c>
    </row>
    <row r="783" spans="1:3">
      <c r="A783" s="151" t="s">
        <v>5370</v>
      </c>
      <c r="B783" s="152" t="s">
        <v>5371</v>
      </c>
      <c r="C783">
        <f t="shared" si="12"/>
        <v>11</v>
      </c>
    </row>
    <row r="784" spans="1:3">
      <c r="A784" s="151" t="s">
        <v>5372</v>
      </c>
      <c r="B784" s="152" t="s">
        <v>5373</v>
      </c>
      <c r="C784">
        <f t="shared" si="12"/>
        <v>11</v>
      </c>
    </row>
    <row r="785" spans="1:3">
      <c r="A785" s="151" t="s">
        <v>5374</v>
      </c>
      <c r="B785" s="152" t="s">
        <v>5375</v>
      </c>
      <c r="C785">
        <f t="shared" si="12"/>
        <v>11</v>
      </c>
    </row>
    <row r="786" spans="1:3">
      <c r="A786" s="151" t="s">
        <v>5376</v>
      </c>
      <c r="B786" s="152" t="s">
        <v>5377</v>
      </c>
      <c r="C786">
        <f t="shared" si="12"/>
        <v>11</v>
      </c>
    </row>
    <row r="787" spans="1:3">
      <c r="A787" s="151" t="s">
        <v>1054</v>
      </c>
      <c r="B787" s="152" t="s">
        <v>1055</v>
      </c>
      <c r="C787">
        <f t="shared" si="12"/>
        <v>11</v>
      </c>
    </row>
    <row r="788" spans="1:3">
      <c r="A788" s="151" t="s">
        <v>5378</v>
      </c>
      <c r="B788" s="152" t="s">
        <v>5379</v>
      </c>
      <c r="C788">
        <f t="shared" si="12"/>
        <v>11</v>
      </c>
    </row>
    <row r="789" spans="1:3">
      <c r="A789" s="151" t="s">
        <v>5380</v>
      </c>
      <c r="B789" s="152" t="s">
        <v>5381</v>
      </c>
      <c r="C789">
        <f t="shared" si="12"/>
        <v>11</v>
      </c>
    </row>
    <row r="790" spans="1:3">
      <c r="A790" s="151" t="s">
        <v>5382</v>
      </c>
      <c r="B790" s="152" t="s">
        <v>5383</v>
      </c>
      <c r="C790">
        <f t="shared" si="12"/>
        <v>11</v>
      </c>
    </row>
    <row r="791" spans="1:3">
      <c r="A791" s="151" t="s">
        <v>5384</v>
      </c>
      <c r="B791" s="152" t="s">
        <v>5385</v>
      </c>
      <c r="C791">
        <f t="shared" si="12"/>
        <v>11</v>
      </c>
    </row>
    <row r="792" spans="1:3">
      <c r="A792" s="151" t="s">
        <v>5386</v>
      </c>
      <c r="B792" s="152" t="s">
        <v>5387</v>
      </c>
      <c r="C792">
        <f t="shared" si="12"/>
        <v>11</v>
      </c>
    </row>
    <row r="793" spans="1:3">
      <c r="A793" s="151" t="s">
        <v>5388</v>
      </c>
      <c r="B793" s="152" t="s">
        <v>5389</v>
      </c>
      <c r="C793">
        <f t="shared" si="12"/>
        <v>11</v>
      </c>
    </row>
    <row r="794" spans="1:3">
      <c r="A794" s="151" t="s">
        <v>5390</v>
      </c>
      <c r="B794" s="152" t="s">
        <v>5391</v>
      </c>
      <c r="C794">
        <f t="shared" si="12"/>
        <v>11</v>
      </c>
    </row>
    <row r="795" spans="1:3">
      <c r="A795" s="151" t="s">
        <v>5392</v>
      </c>
      <c r="B795" s="152" t="s">
        <v>5393</v>
      </c>
      <c r="C795">
        <f t="shared" si="12"/>
        <v>11</v>
      </c>
    </row>
    <row r="796" spans="1:3">
      <c r="A796" s="151" t="s">
        <v>5394</v>
      </c>
      <c r="B796" s="152" t="s">
        <v>5395</v>
      </c>
      <c r="C796">
        <f t="shared" si="12"/>
        <v>11</v>
      </c>
    </row>
    <row r="797" spans="1:3">
      <c r="A797" s="151" t="s">
        <v>5396</v>
      </c>
      <c r="B797" s="152" t="s">
        <v>5397</v>
      </c>
      <c r="C797">
        <f t="shared" si="12"/>
        <v>11</v>
      </c>
    </row>
    <row r="798" spans="1:3">
      <c r="A798" s="151" t="s">
        <v>5398</v>
      </c>
      <c r="B798" s="152" t="s">
        <v>5399</v>
      </c>
      <c r="C798">
        <f t="shared" si="12"/>
        <v>11</v>
      </c>
    </row>
    <row r="799" spans="1:3">
      <c r="A799" s="151" t="s">
        <v>1056</v>
      </c>
      <c r="B799" s="152" t="s">
        <v>1057</v>
      </c>
      <c r="C799">
        <f t="shared" si="12"/>
        <v>11</v>
      </c>
    </row>
    <row r="800" spans="1:3">
      <c r="A800" s="151" t="s">
        <v>1058</v>
      </c>
      <c r="B800" s="152" t="s">
        <v>1059</v>
      </c>
      <c r="C800">
        <f t="shared" si="12"/>
        <v>11</v>
      </c>
    </row>
    <row r="801" spans="1:3">
      <c r="A801" s="151" t="s">
        <v>5400</v>
      </c>
      <c r="B801" s="152" t="s">
        <v>5401</v>
      </c>
      <c r="C801">
        <f t="shared" si="12"/>
        <v>11</v>
      </c>
    </row>
    <row r="802" spans="1:3">
      <c r="A802" s="151" t="s">
        <v>5402</v>
      </c>
      <c r="B802" s="152" t="s">
        <v>5403</v>
      </c>
      <c r="C802">
        <f t="shared" si="12"/>
        <v>11</v>
      </c>
    </row>
    <row r="803" spans="1:3">
      <c r="A803" s="151" t="s">
        <v>5404</v>
      </c>
      <c r="B803" s="152" t="s">
        <v>5405</v>
      </c>
      <c r="C803">
        <f t="shared" si="12"/>
        <v>11</v>
      </c>
    </row>
    <row r="804" spans="1:3">
      <c r="A804" s="151" t="s">
        <v>5406</v>
      </c>
      <c r="B804" s="152" t="s">
        <v>5407</v>
      </c>
      <c r="C804">
        <f t="shared" si="12"/>
        <v>11</v>
      </c>
    </row>
    <row r="805" spans="1:3">
      <c r="A805" s="151" t="s">
        <v>5408</v>
      </c>
      <c r="B805" s="152" t="s">
        <v>5409</v>
      </c>
      <c r="C805">
        <f t="shared" si="12"/>
        <v>11</v>
      </c>
    </row>
    <row r="806" spans="1:3">
      <c r="A806" s="151" t="s">
        <v>1060</v>
      </c>
      <c r="B806" s="152" t="s">
        <v>1061</v>
      </c>
      <c r="C806">
        <f t="shared" si="12"/>
        <v>11</v>
      </c>
    </row>
    <row r="807" spans="1:3">
      <c r="A807" s="151" t="s">
        <v>5410</v>
      </c>
      <c r="B807" s="152" t="s">
        <v>5411</v>
      </c>
      <c r="C807">
        <f t="shared" si="12"/>
        <v>11</v>
      </c>
    </row>
    <row r="808" spans="1:3">
      <c r="A808" s="151" t="s">
        <v>5412</v>
      </c>
      <c r="B808" s="152" t="s">
        <v>5413</v>
      </c>
      <c r="C808">
        <f t="shared" si="12"/>
        <v>11</v>
      </c>
    </row>
    <row r="809" spans="1:3">
      <c r="A809" s="151" t="s">
        <v>1062</v>
      </c>
      <c r="B809" s="152" t="s">
        <v>1063</v>
      </c>
      <c r="C809">
        <f t="shared" si="12"/>
        <v>11</v>
      </c>
    </row>
    <row r="810" spans="1:3">
      <c r="A810" s="151" t="s">
        <v>1064</v>
      </c>
      <c r="B810" s="152" t="s">
        <v>1065</v>
      </c>
      <c r="C810">
        <f t="shared" si="12"/>
        <v>11</v>
      </c>
    </row>
    <row r="811" spans="1:3">
      <c r="A811" s="151" t="s">
        <v>5414</v>
      </c>
      <c r="B811" s="152" t="s">
        <v>5415</v>
      </c>
      <c r="C811">
        <f t="shared" si="12"/>
        <v>11</v>
      </c>
    </row>
    <row r="812" spans="1:3">
      <c r="A812" s="151" t="s">
        <v>5416</v>
      </c>
      <c r="B812" s="152" t="s">
        <v>5417</v>
      </c>
      <c r="C812">
        <f t="shared" si="12"/>
        <v>11</v>
      </c>
    </row>
    <row r="813" spans="1:3">
      <c r="A813" s="151" t="s">
        <v>1066</v>
      </c>
      <c r="B813" s="152" t="s">
        <v>1067</v>
      </c>
      <c r="C813">
        <f t="shared" si="12"/>
        <v>11</v>
      </c>
    </row>
    <row r="814" spans="1:3">
      <c r="A814" s="151" t="s">
        <v>5418</v>
      </c>
      <c r="B814" s="152" t="s">
        <v>5419</v>
      </c>
      <c r="C814">
        <f t="shared" si="12"/>
        <v>11</v>
      </c>
    </row>
    <row r="815" spans="1:3">
      <c r="A815" s="151" t="s">
        <v>5420</v>
      </c>
      <c r="B815" s="152" t="s">
        <v>5421</v>
      </c>
      <c r="C815">
        <f t="shared" si="12"/>
        <v>11</v>
      </c>
    </row>
    <row r="816" spans="1:3">
      <c r="A816" s="151" t="s">
        <v>5422</v>
      </c>
      <c r="B816" s="152" t="s">
        <v>5423</v>
      </c>
      <c r="C816">
        <f t="shared" si="12"/>
        <v>11</v>
      </c>
    </row>
    <row r="817" spans="1:3">
      <c r="A817" s="151" t="s">
        <v>1068</v>
      </c>
      <c r="B817" s="152" t="s">
        <v>1069</v>
      </c>
      <c r="C817">
        <f t="shared" si="12"/>
        <v>11</v>
      </c>
    </row>
    <row r="818" spans="1:3">
      <c r="A818" s="151" t="s">
        <v>5424</v>
      </c>
      <c r="B818" s="152" t="s">
        <v>5425</v>
      </c>
      <c r="C818">
        <f t="shared" si="12"/>
        <v>11</v>
      </c>
    </row>
    <row r="819" spans="1:3">
      <c r="A819" s="151" t="s">
        <v>5426</v>
      </c>
      <c r="B819" s="152" t="s">
        <v>5427</v>
      </c>
      <c r="C819">
        <f t="shared" si="12"/>
        <v>11</v>
      </c>
    </row>
    <row r="820" spans="1:3">
      <c r="A820" s="151" t="s">
        <v>5428</v>
      </c>
      <c r="B820" s="152" t="s">
        <v>5429</v>
      </c>
      <c r="C820">
        <f t="shared" si="12"/>
        <v>11</v>
      </c>
    </row>
    <row r="821" spans="1:3">
      <c r="A821" s="151" t="s">
        <v>5430</v>
      </c>
      <c r="B821" s="152" t="s">
        <v>5431</v>
      </c>
      <c r="C821">
        <f t="shared" si="12"/>
        <v>11</v>
      </c>
    </row>
    <row r="822" spans="1:3">
      <c r="A822" s="151" t="s">
        <v>5432</v>
      </c>
      <c r="B822" s="152" t="s">
        <v>5433</v>
      </c>
      <c r="C822">
        <f t="shared" si="12"/>
        <v>11</v>
      </c>
    </row>
    <row r="823" spans="1:3">
      <c r="A823" s="151" t="s">
        <v>1070</v>
      </c>
      <c r="B823" s="152" t="s">
        <v>1071</v>
      </c>
      <c r="C823">
        <f t="shared" si="12"/>
        <v>11</v>
      </c>
    </row>
    <row r="824" spans="1:3">
      <c r="A824" s="151" t="s">
        <v>5434</v>
      </c>
      <c r="B824" s="152" t="s">
        <v>5435</v>
      </c>
      <c r="C824">
        <f t="shared" si="12"/>
        <v>11</v>
      </c>
    </row>
    <row r="825" spans="1:3">
      <c r="A825" s="151" t="s">
        <v>1072</v>
      </c>
      <c r="B825" s="152" t="s">
        <v>1073</v>
      </c>
      <c r="C825">
        <f t="shared" si="12"/>
        <v>11</v>
      </c>
    </row>
    <row r="826" spans="1:3">
      <c r="A826" s="151" t="s">
        <v>5436</v>
      </c>
      <c r="B826" s="152" t="s">
        <v>5437</v>
      </c>
      <c r="C826">
        <f t="shared" si="12"/>
        <v>11</v>
      </c>
    </row>
    <row r="827" spans="1:3">
      <c r="A827" s="151" t="s">
        <v>5438</v>
      </c>
      <c r="B827" s="152" t="s">
        <v>5439</v>
      </c>
      <c r="C827">
        <f t="shared" si="12"/>
        <v>11</v>
      </c>
    </row>
    <row r="828" spans="1:3">
      <c r="A828" s="151" t="s">
        <v>5440</v>
      </c>
      <c r="B828" s="152" t="s">
        <v>5441</v>
      </c>
      <c r="C828">
        <f t="shared" si="12"/>
        <v>11</v>
      </c>
    </row>
    <row r="829" spans="1:3">
      <c r="A829" s="151" t="s">
        <v>5442</v>
      </c>
      <c r="B829" s="152" t="s">
        <v>5443</v>
      </c>
      <c r="C829">
        <f t="shared" si="12"/>
        <v>11</v>
      </c>
    </row>
    <row r="830" spans="1:3">
      <c r="A830" s="151" t="s">
        <v>5444</v>
      </c>
      <c r="B830" s="152" t="s">
        <v>5445</v>
      </c>
      <c r="C830">
        <f t="shared" si="12"/>
        <v>11</v>
      </c>
    </row>
    <row r="831" spans="1:3">
      <c r="A831" s="151" t="s">
        <v>1074</v>
      </c>
      <c r="B831" s="152" t="s">
        <v>1075</v>
      </c>
      <c r="C831">
        <f t="shared" si="12"/>
        <v>11</v>
      </c>
    </row>
    <row r="832" spans="1:3">
      <c r="A832" s="151" t="s">
        <v>5446</v>
      </c>
      <c r="B832" s="152" t="s">
        <v>5447</v>
      </c>
      <c r="C832">
        <f t="shared" si="12"/>
        <v>11</v>
      </c>
    </row>
    <row r="833" spans="1:3">
      <c r="A833" s="151" t="s">
        <v>5448</v>
      </c>
      <c r="B833" s="152" t="s">
        <v>5449</v>
      </c>
      <c r="C833">
        <f t="shared" si="12"/>
        <v>11</v>
      </c>
    </row>
    <row r="834" spans="1:3">
      <c r="A834" s="151" t="s">
        <v>1076</v>
      </c>
      <c r="B834" s="152" t="s">
        <v>1077</v>
      </c>
      <c r="C834">
        <f t="shared" si="12"/>
        <v>11</v>
      </c>
    </row>
    <row r="835" spans="1:3">
      <c r="A835" s="151" t="s">
        <v>5450</v>
      </c>
      <c r="B835" s="152" t="s">
        <v>5451</v>
      </c>
      <c r="C835">
        <f t="shared" si="12"/>
        <v>11</v>
      </c>
    </row>
    <row r="836" spans="1:3">
      <c r="A836" s="151" t="s">
        <v>1078</v>
      </c>
      <c r="B836" s="152" t="s">
        <v>1079</v>
      </c>
      <c r="C836">
        <f t="shared" si="12"/>
        <v>11</v>
      </c>
    </row>
    <row r="837" spans="1:3">
      <c r="A837" s="151" t="s">
        <v>1080</v>
      </c>
      <c r="B837" s="152" t="s">
        <v>1081</v>
      </c>
      <c r="C837">
        <f t="shared" si="12"/>
        <v>11</v>
      </c>
    </row>
    <row r="838" spans="1:3">
      <c r="A838" s="151" t="s">
        <v>1082</v>
      </c>
      <c r="B838" s="152" t="s">
        <v>1083</v>
      </c>
      <c r="C838">
        <f t="shared" ref="C838:C901" si="13">LEN(A838)</f>
        <v>11</v>
      </c>
    </row>
    <row r="839" spans="1:3">
      <c r="A839" s="151" t="s">
        <v>1084</v>
      </c>
      <c r="B839" s="152" t="s">
        <v>1085</v>
      </c>
      <c r="C839">
        <f t="shared" si="13"/>
        <v>11</v>
      </c>
    </row>
    <row r="840" spans="1:3">
      <c r="A840" s="151" t="s">
        <v>5452</v>
      </c>
      <c r="B840" s="152" t="s">
        <v>5453</v>
      </c>
      <c r="C840">
        <f t="shared" si="13"/>
        <v>11</v>
      </c>
    </row>
    <row r="841" spans="1:3">
      <c r="A841" s="151" t="s">
        <v>1086</v>
      </c>
      <c r="B841" s="152" t="s">
        <v>1087</v>
      </c>
      <c r="C841">
        <f t="shared" si="13"/>
        <v>11</v>
      </c>
    </row>
    <row r="842" spans="1:3">
      <c r="A842" s="151" t="s">
        <v>5454</v>
      </c>
      <c r="B842" s="152" t="s">
        <v>5455</v>
      </c>
      <c r="C842">
        <f t="shared" si="13"/>
        <v>11</v>
      </c>
    </row>
    <row r="843" spans="1:3">
      <c r="A843" s="151" t="s">
        <v>1088</v>
      </c>
      <c r="B843" s="152" t="s">
        <v>1089</v>
      </c>
      <c r="C843">
        <f t="shared" si="13"/>
        <v>11</v>
      </c>
    </row>
    <row r="844" spans="1:3">
      <c r="A844" s="151" t="s">
        <v>5456</v>
      </c>
      <c r="B844" s="152" t="s">
        <v>5457</v>
      </c>
      <c r="C844">
        <f t="shared" si="13"/>
        <v>11</v>
      </c>
    </row>
    <row r="845" spans="1:3">
      <c r="A845" s="151" t="s">
        <v>5458</v>
      </c>
      <c r="B845" s="152" t="s">
        <v>5459</v>
      </c>
      <c r="C845">
        <f t="shared" si="13"/>
        <v>11</v>
      </c>
    </row>
    <row r="846" spans="1:3">
      <c r="A846" s="151" t="s">
        <v>5460</v>
      </c>
      <c r="B846" s="152" t="s">
        <v>5461</v>
      </c>
      <c r="C846">
        <f t="shared" si="13"/>
        <v>11</v>
      </c>
    </row>
    <row r="847" spans="1:3">
      <c r="A847" s="151" t="s">
        <v>5462</v>
      </c>
      <c r="B847" s="152" t="s">
        <v>5463</v>
      </c>
      <c r="C847">
        <f t="shared" si="13"/>
        <v>11</v>
      </c>
    </row>
    <row r="848" spans="1:3">
      <c r="A848" s="151" t="s">
        <v>1090</v>
      </c>
      <c r="B848" s="152" t="s">
        <v>1091</v>
      </c>
      <c r="C848">
        <f t="shared" si="13"/>
        <v>11</v>
      </c>
    </row>
    <row r="849" spans="1:3">
      <c r="A849" s="151" t="s">
        <v>1092</v>
      </c>
      <c r="B849" s="152" t="s">
        <v>1093</v>
      </c>
      <c r="C849">
        <f t="shared" si="13"/>
        <v>11</v>
      </c>
    </row>
    <row r="850" spans="1:3">
      <c r="A850" s="151" t="s">
        <v>1094</v>
      </c>
      <c r="B850" s="152" t="s">
        <v>1095</v>
      </c>
      <c r="C850">
        <f t="shared" si="13"/>
        <v>11</v>
      </c>
    </row>
    <row r="851" spans="1:3">
      <c r="A851" s="151" t="s">
        <v>5464</v>
      </c>
      <c r="B851" s="152" t="s">
        <v>5465</v>
      </c>
      <c r="C851">
        <f t="shared" si="13"/>
        <v>11</v>
      </c>
    </row>
    <row r="852" spans="1:3">
      <c r="A852" s="151" t="s">
        <v>1096</v>
      </c>
      <c r="B852" s="152" t="s">
        <v>1097</v>
      </c>
      <c r="C852">
        <f t="shared" si="13"/>
        <v>11</v>
      </c>
    </row>
    <row r="853" spans="1:3">
      <c r="A853" s="151" t="s">
        <v>1098</v>
      </c>
      <c r="B853" s="152" t="s">
        <v>1099</v>
      </c>
      <c r="C853">
        <f t="shared" si="13"/>
        <v>11</v>
      </c>
    </row>
    <row r="854" spans="1:3">
      <c r="A854" s="151" t="s">
        <v>5466</v>
      </c>
      <c r="B854" s="152" t="s">
        <v>5467</v>
      </c>
      <c r="C854">
        <f t="shared" si="13"/>
        <v>11</v>
      </c>
    </row>
    <row r="855" spans="1:3">
      <c r="A855" s="151" t="s">
        <v>5468</v>
      </c>
      <c r="B855" s="152" t="s">
        <v>5469</v>
      </c>
      <c r="C855">
        <f t="shared" si="13"/>
        <v>11</v>
      </c>
    </row>
    <row r="856" spans="1:3">
      <c r="A856" s="151" t="s">
        <v>5470</v>
      </c>
      <c r="B856" s="152" t="s">
        <v>5471</v>
      </c>
      <c r="C856">
        <f t="shared" si="13"/>
        <v>11</v>
      </c>
    </row>
    <row r="857" spans="1:3">
      <c r="A857" s="151" t="s">
        <v>5472</v>
      </c>
      <c r="B857" s="152" t="s">
        <v>5473</v>
      </c>
      <c r="C857">
        <f t="shared" si="13"/>
        <v>11</v>
      </c>
    </row>
    <row r="858" spans="1:3">
      <c r="A858" s="151" t="s">
        <v>5474</v>
      </c>
      <c r="B858" s="152" t="s">
        <v>5475</v>
      </c>
      <c r="C858">
        <f t="shared" si="13"/>
        <v>11</v>
      </c>
    </row>
    <row r="859" spans="1:3">
      <c r="A859" s="151" t="s">
        <v>5476</v>
      </c>
      <c r="B859" s="152" t="s">
        <v>5477</v>
      </c>
      <c r="C859">
        <f t="shared" si="13"/>
        <v>11</v>
      </c>
    </row>
    <row r="860" spans="1:3">
      <c r="A860" s="151" t="s">
        <v>5478</v>
      </c>
      <c r="B860" s="152" t="s">
        <v>5479</v>
      </c>
      <c r="C860">
        <f t="shared" si="13"/>
        <v>11</v>
      </c>
    </row>
    <row r="861" spans="1:3">
      <c r="A861" s="151" t="s">
        <v>5480</v>
      </c>
      <c r="B861" s="152" t="s">
        <v>5481</v>
      </c>
      <c r="C861">
        <f t="shared" si="13"/>
        <v>11</v>
      </c>
    </row>
    <row r="862" spans="1:3">
      <c r="A862" s="151" t="s">
        <v>5482</v>
      </c>
      <c r="B862" s="152" t="s">
        <v>5483</v>
      </c>
      <c r="C862">
        <f t="shared" si="13"/>
        <v>11</v>
      </c>
    </row>
    <row r="863" spans="1:3">
      <c r="A863" s="151" t="s">
        <v>5484</v>
      </c>
      <c r="B863" s="152" t="s">
        <v>5485</v>
      </c>
      <c r="C863">
        <f t="shared" si="13"/>
        <v>11</v>
      </c>
    </row>
    <row r="864" spans="1:3">
      <c r="A864" s="151" t="s">
        <v>5486</v>
      </c>
      <c r="B864" s="152" t="s">
        <v>5487</v>
      </c>
      <c r="C864">
        <f t="shared" si="13"/>
        <v>11</v>
      </c>
    </row>
    <row r="865" spans="1:3">
      <c r="A865" s="151" t="s">
        <v>5488</v>
      </c>
      <c r="B865" s="152" t="s">
        <v>5489</v>
      </c>
      <c r="C865">
        <f t="shared" si="13"/>
        <v>11</v>
      </c>
    </row>
    <row r="866" spans="1:3">
      <c r="A866" s="151" t="s">
        <v>5490</v>
      </c>
      <c r="B866" s="152" t="s">
        <v>5491</v>
      </c>
      <c r="C866">
        <f t="shared" si="13"/>
        <v>11</v>
      </c>
    </row>
    <row r="867" spans="1:3">
      <c r="A867" s="151" t="s">
        <v>5492</v>
      </c>
      <c r="B867" s="152" t="s">
        <v>5493</v>
      </c>
      <c r="C867">
        <f t="shared" si="13"/>
        <v>11</v>
      </c>
    </row>
    <row r="868" spans="1:3">
      <c r="A868" s="151" t="s">
        <v>5494</v>
      </c>
      <c r="B868" s="152" t="s">
        <v>5495</v>
      </c>
      <c r="C868">
        <f t="shared" si="13"/>
        <v>11</v>
      </c>
    </row>
    <row r="869" spans="1:3">
      <c r="A869" s="151" t="s">
        <v>5496</v>
      </c>
      <c r="B869" s="152" t="s">
        <v>5497</v>
      </c>
      <c r="C869">
        <f t="shared" si="13"/>
        <v>11</v>
      </c>
    </row>
    <row r="870" spans="1:3">
      <c r="A870" s="151" t="s">
        <v>5498</v>
      </c>
      <c r="B870" s="152" t="s">
        <v>5499</v>
      </c>
      <c r="C870">
        <f t="shared" si="13"/>
        <v>11</v>
      </c>
    </row>
    <row r="871" spans="1:3">
      <c r="A871" s="151" t="s">
        <v>5500</v>
      </c>
      <c r="B871" s="152" t="s">
        <v>5501</v>
      </c>
      <c r="C871">
        <f t="shared" si="13"/>
        <v>11</v>
      </c>
    </row>
    <row r="872" spans="1:3">
      <c r="A872" s="151" t="s">
        <v>5502</v>
      </c>
      <c r="B872" s="152" t="s">
        <v>5503</v>
      </c>
      <c r="C872">
        <f t="shared" si="13"/>
        <v>11</v>
      </c>
    </row>
    <row r="873" spans="1:3">
      <c r="A873" s="151" t="s">
        <v>5504</v>
      </c>
      <c r="B873" s="152" t="s">
        <v>5505</v>
      </c>
      <c r="C873">
        <f t="shared" si="13"/>
        <v>11</v>
      </c>
    </row>
    <row r="874" spans="1:3">
      <c r="A874" s="151" t="s">
        <v>1100</v>
      </c>
      <c r="B874" s="152" t="s">
        <v>1101</v>
      </c>
      <c r="C874">
        <f t="shared" si="13"/>
        <v>11</v>
      </c>
    </row>
    <row r="875" spans="1:3">
      <c r="A875" s="151" t="s">
        <v>5506</v>
      </c>
      <c r="B875" s="152" t="s">
        <v>5507</v>
      </c>
      <c r="C875">
        <f t="shared" si="13"/>
        <v>11</v>
      </c>
    </row>
    <row r="876" spans="1:3">
      <c r="A876" s="151" t="s">
        <v>5508</v>
      </c>
      <c r="B876" s="152" t="s">
        <v>5509</v>
      </c>
      <c r="C876">
        <f t="shared" si="13"/>
        <v>11</v>
      </c>
    </row>
    <row r="877" spans="1:3">
      <c r="A877" s="151" t="s">
        <v>5510</v>
      </c>
      <c r="B877" s="152" t="s">
        <v>5511</v>
      </c>
      <c r="C877">
        <f t="shared" si="13"/>
        <v>11</v>
      </c>
    </row>
    <row r="878" spans="1:3">
      <c r="A878" s="151" t="s">
        <v>5512</v>
      </c>
      <c r="B878" s="152" t="s">
        <v>5513</v>
      </c>
      <c r="C878">
        <f t="shared" si="13"/>
        <v>11</v>
      </c>
    </row>
    <row r="879" spans="1:3">
      <c r="A879" s="151" t="s">
        <v>5514</v>
      </c>
      <c r="B879" s="152" t="s">
        <v>5515</v>
      </c>
      <c r="C879">
        <f t="shared" si="13"/>
        <v>11</v>
      </c>
    </row>
    <row r="880" spans="1:3">
      <c r="A880" s="151" t="s">
        <v>5516</v>
      </c>
      <c r="B880" s="152" t="s">
        <v>5517</v>
      </c>
      <c r="C880">
        <f t="shared" si="13"/>
        <v>11</v>
      </c>
    </row>
    <row r="881" spans="1:3">
      <c r="A881" s="151" t="s">
        <v>5518</v>
      </c>
      <c r="B881" s="152" t="s">
        <v>5519</v>
      </c>
      <c r="C881">
        <f t="shared" si="13"/>
        <v>11</v>
      </c>
    </row>
    <row r="882" spans="1:3">
      <c r="A882" s="151" t="s">
        <v>5520</v>
      </c>
      <c r="B882" s="152" t="s">
        <v>5521</v>
      </c>
      <c r="C882">
        <f t="shared" si="13"/>
        <v>11</v>
      </c>
    </row>
    <row r="883" spans="1:3">
      <c r="A883" s="151" t="s">
        <v>5522</v>
      </c>
      <c r="B883" s="152" t="s">
        <v>5523</v>
      </c>
      <c r="C883">
        <f t="shared" si="13"/>
        <v>11</v>
      </c>
    </row>
    <row r="884" spans="1:3">
      <c r="A884" s="151" t="s">
        <v>5524</v>
      </c>
      <c r="B884" s="152" t="s">
        <v>5525</v>
      </c>
      <c r="C884">
        <f t="shared" si="13"/>
        <v>11</v>
      </c>
    </row>
    <row r="885" spans="1:3">
      <c r="A885" s="151" t="s">
        <v>5526</v>
      </c>
      <c r="B885" s="152" t="s">
        <v>5527</v>
      </c>
      <c r="C885">
        <f t="shared" si="13"/>
        <v>11</v>
      </c>
    </row>
    <row r="886" spans="1:3">
      <c r="A886" s="151" t="s">
        <v>5528</v>
      </c>
      <c r="B886" s="152" t="s">
        <v>5529</v>
      </c>
      <c r="C886">
        <f t="shared" si="13"/>
        <v>11</v>
      </c>
    </row>
    <row r="887" spans="1:3">
      <c r="A887" s="151" t="s">
        <v>5530</v>
      </c>
      <c r="B887" s="152" t="s">
        <v>5531</v>
      </c>
      <c r="C887">
        <f t="shared" si="13"/>
        <v>11</v>
      </c>
    </row>
    <row r="888" spans="1:3">
      <c r="A888" s="151" t="s">
        <v>5532</v>
      </c>
      <c r="B888" s="152" t="s">
        <v>5533</v>
      </c>
      <c r="C888">
        <f t="shared" si="13"/>
        <v>11</v>
      </c>
    </row>
    <row r="889" spans="1:3">
      <c r="A889" s="151" t="s">
        <v>5534</v>
      </c>
      <c r="B889" s="152" t="s">
        <v>1829</v>
      </c>
      <c r="C889">
        <f t="shared" si="13"/>
        <v>11</v>
      </c>
    </row>
    <row r="890" spans="1:3">
      <c r="A890" s="151" t="s">
        <v>5535</v>
      </c>
      <c r="B890" s="152" t="s">
        <v>5536</v>
      </c>
      <c r="C890">
        <f t="shared" si="13"/>
        <v>11</v>
      </c>
    </row>
    <row r="891" spans="1:3">
      <c r="A891" s="151" t="s">
        <v>5537</v>
      </c>
      <c r="B891" s="152" t="s">
        <v>5538</v>
      </c>
      <c r="C891">
        <f t="shared" si="13"/>
        <v>11</v>
      </c>
    </row>
    <row r="892" spans="1:3">
      <c r="A892" s="151" t="s">
        <v>5539</v>
      </c>
      <c r="B892" s="152" t="s">
        <v>5540</v>
      </c>
      <c r="C892">
        <f t="shared" si="13"/>
        <v>11</v>
      </c>
    </row>
    <row r="893" spans="1:3">
      <c r="A893" s="151" t="s">
        <v>5541</v>
      </c>
      <c r="B893" s="152" t="s">
        <v>5542</v>
      </c>
      <c r="C893">
        <f t="shared" si="13"/>
        <v>11</v>
      </c>
    </row>
    <row r="894" spans="1:3">
      <c r="A894" s="151" t="s">
        <v>5543</v>
      </c>
      <c r="B894" s="152" t="s">
        <v>5544</v>
      </c>
      <c r="C894">
        <f t="shared" si="13"/>
        <v>11</v>
      </c>
    </row>
    <row r="895" spans="1:3">
      <c r="A895" s="151" t="s">
        <v>5545</v>
      </c>
      <c r="B895" s="152" t="s">
        <v>5546</v>
      </c>
      <c r="C895">
        <f t="shared" si="13"/>
        <v>11</v>
      </c>
    </row>
    <row r="896" spans="1:3">
      <c r="A896" s="151" t="s">
        <v>5547</v>
      </c>
      <c r="B896" s="152" t="s">
        <v>5548</v>
      </c>
      <c r="C896">
        <f t="shared" si="13"/>
        <v>11</v>
      </c>
    </row>
    <row r="897" spans="1:3">
      <c r="A897" s="151" t="s">
        <v>5549</v>
      </c>
      <c r="B897" s="152" t="s">
        <v>5550</v>
      </c>
      <c r="C897">
        <f t="shared" si="13"/>
        <v>11</v>
      </c>
    </row>
    <row r="898" spans="1:3">
      <c r="A898" s="151" t="s">
        <v>5551</v>
      </c>
      <c r="B898" s="152" t="s">
        <v>5552</v>
      </c>
      <c r="C898">
        <f t="shared" si="13"/>
        <v>11</v>
      </c>
    </row>
    <row r="899" spans="1:3">
      <c r="A899" s="151" t="s">
        <v>5553</v>
      </c>
      <c r="B899" s="152" t="s">
        <v>5554</v>
      </c>
      <c r="C899">
        <f t="shared" si="13"/>
        <v>11</v>
      </c>
    </row>
    <row r="900" spans="1:3">
      <c r="A900" s="151" t="s">
        <v>5555</v>
      </c>
      <c r="B900" s="152" t="s">
        <v>5556</v>
      </c>
      <c r="C900">
        <f t="shared" si="13"/>
        <v>11</v>
      </c>
    </row>
    <row r="901" spans="1:3">
      <c r="A901" s="151" t="s">
        <v>5557</v>
      </c>
      <c r="B901" s="152" t="s">
        <v>5558</v>
      </c>
      <c r="C901">
        <f t="shared" si="13"/>
        <v>11</v>
      </c>
    </row>
    <row r="902" spans="1:3">
      <c r="A902" s="151" t="s">
        <v>5559</v>
      </c>
      <c r="B902" s="152" t="s">
        <v>5560</v>
      </c>
      <c r="C902">
        <f t="shared" ref="C902:C965" si="14">LEN(A902)</f>
        <v>11</v>
      </c>
    </row>
    <row r="903" spans="1:3">
      <c r="A903" s="151" t="s">
        <v>5561</v>
      </c>
      <c r="B903" s="152" t="s">
        <v>5562</v>
      </c>
      <c r="C903">
        <f t="shared" si="14"/>
        <v>11</v>
      </c>
    </row>
    <row r="904" spans="1:3">
      <c r="A904" s="151" t="s">
        <v>5563</v>
      </c>
      <c r="B904" s="152" t="s">
        <v>5564</v>
      </c>
      <c r="C904">
        <f t="shared" si="14"/>
        <v>11</v>
      </c>
    </row>
    <row r="905" spans="1:3">
      <c r="A905" s="151" t="s">
        <v>5565</v>
      </c>
      <c r="B905" s="152" t="s">
        <v>5566</v>
      </c>
      <c r="C905">
        <f t="shared" si="14"/>
        <v>11</v>
      </c>
    </row>
    <row r="906" spans="1:3">
      <c r="A906" s="151" t="s">
        <v>5567</v>
      </c>
      <c r="B906" s="152" t="s">
        <v>5568</v>
      </c>
      <c r="C906">
        <f t="shared" si="14"/>
        <v>11</v>
      </c>
    </row>
    <row r="907" spans="1:3">
      <c r="A907" s="151" t="s">
        <v>5569</v>
      </c>
      <c r="B907" s="152" t="s">
        <v>5570</v>
      </c>
      <c r="C907">
        <f t="shared" si="14"/>
        <v>11</v>
      </c>
    </row>
    <row r="908" spans="1:3">
      <c r="A908" s="151" t="s">
        <v>5571</v>
      </c>
      <c r="B908" s="152" t="s">
        <v>5572</v>
      </c>
      <c r="C908">
        <f t="shared" si="14"/>
        <v>11</v>
      </c>
    </row>
    <row r="909" spans="1:3">
      <c r="A909" s="151" t="s">
        <v>1657</v>
      </c>
      <c r="B909" s="152" t="s">
        <v>1658</v>
      </c>
      <c r="C909">
        <f t="shared" si="14"/>
        <v>11</v>
      </c>
    </row>
    <row r="910" spans="1:3">
      <c r="A910" s="151" t="s">
        <v>1659</v>
      </c>
      <c r="B910" s="152" t="s">
        <v>1660</v>
      </c>
      <c r="C910">
        <f t="shared" si="14"/>
        <v>11</v>
      </c>
    </row>
    <row r="911" spans="1:3">
      <c r="A911" s="151" t="s">
        <v>5573</v>
      </c>
      <c r="B911" s="152" t="s">
        <v>5574</v>
      </c>
      <c r="C911">
        <f t="shared" si="14"/>
        <v>11</v>
      </c>
    </row>
    <row r="912" spans="1:3">
      <c r="A912" s="151" t="s">
        <v>5575</v>
      </c>
      <c r="B912" s="152" t="s">
        <v>5576</v>
      </c>
      <c r="C912">
        <f t="shared" si="14"/>
        <v>11</v>
      </c>
    </row>
    <row r="913" spans="1:3">
      <c r="A913" s="151" t="s">
        <v>5577</v>
      </c>
      <c r="B913" s="152" t="s">
        <v>5578</v>
      </c>
      <c r="C913">
        <f t="shared" si="14"/>
        <v>11</v>
      </c>
    </row>
    <row r="914" spans="1:3">
      <c r="A914" s="151" t="s">
        <v>1661</v>
      </c>
      <c r="B914" s="152" t="s">
        <v>1662</v>
      </c>
      <c r="C914">
        <f t="shared" si="14"/>
        <v>11</v>
      </c>
    </row>
    <row r="915" spans="1:3">
      <c r="A915" s="151" t="s">
        <v>5579</v>
      </c>
      <c r="B915" s="152" t="s">
        <v>5580</v>
      </c>
      <c r="C915">
        <f t="shared" si="14"/>
        <v>11</v>
      </c>
    </row>
    <row r="916" spans="1:3">
      <c r="A916" s="151" t="s">
        <v>5581</v>
      </c>
      <c r="B916" s="152" t="s">
        <v>5582</v>
      </c>
      <c r="C916">
        <f t="shared" si="14"/>
        <v>11</v>
      </c>
    </row>
    <row r="917" spans="1:3">
      <c r="A917" s="151" t="s">
        <v>1663</v>
      </c>
      <c r="B917" s="152" t="s">
        <v>1664</v>
      </c>
      <c r="C917">
        <f t="shared" si="14"/>
        <v>11</v>
      </c>
    </row>
    <row r="918" spans="1:3">
      <c r="A918" s="151" t="s">
        <v>1665</v>
      </c>
      <c r="B918" s="152" t="s">
        <v>1666</v>
      </c>
      <c r="C918">
        <f t="shared" si="14"/>
        <v>11</v>
      </c>
    </row>
    <row r="919" spans="1:3">
      <c r="A919" s="151" t="s">
        <v>5583</v>
      </c>
      <c r="B919" s="152" t="s">
        <v>5584</v>
      </c>
      <c r="C919">
        <f t="shared" si="14"/>
        <v>11</v>
      </c>
    </row>
    <row r="920" spans="1:3">
      <c r="A920" s="151" t="s">
        <v>1667</v>
      </c>
      <c r="B920" s="152" t="s">
        <v>1668</v>
      </c>
      <c r="C920">
        <f t="shared" si="14"/>
        <v>11</v>
      </c>
    </row>
    <row r="921" spans="1:3">
      <c r="A921" s="151" t="s">
        <v>1669</v>
      </c>
      <c r="B921" s="152" t="s">
        <v>1670</v>
      </c>
      <c r="C921">
        <f t="shared" si="14"/>
        <v>11</v>
      </c>
    </row>
    <row r="922" spans="1:3">
      <c r="A922" s="151" t="s">
        <v>5585</v>
      </c>
      <c r="B922" s="152" t="s">
        <v>5586</v>
      </c>
      <c r="C922">
        <f t="shared" si="14"/>
        <v>11</v>
      </c>
    </row>
    <row r="923" spans="1:3">
      <c r="A923" s="151" t="s">
        <v>1671</v>
      </c>
      <c r="B923" s="152" t="s">
        <v>1672</v>
      </c>
      <c r="C923">
        <f t="shared" si="14"/>
        <v>11</v>
      </c>
    </row>
    <row r="924" spans="1:3">
      <c r="A924" s="151" t="s">
        <v>5587</v>
      </c>
      <c r="B924" s="152" t="s">
        <v>5588</v>
      </c>
      <c r="C924">
        <f t="shared" si="14"/>
        <v>11</v>
      </c>
    </row>
    <row r="925" spans="1:3">
      <c r="A925" s="151" t="s">
        <v>5589</v>
      </c>
      <c r="B925" s="152" t="s">
        <v>5590</v>
      </c>
      <c r="C925">
        <f t="shared" si="14"/>
        <v>11</v>
      </c>
    </row>
    <row r="926" spans="1:3">
      <c r="A926" s="151" t="s">
        <v>5591</v>
      </c>
      <c r="B926" s="152" t="s">
        <v>5592</v>
      </c>
      <c r="C926">
        <f t="shared" si="14"/>
        <v>11</v>
      </c>
    </row>
    <row r="927" spans="1:3">
      <c r="A927" s="151" t="s">
        <v>1673</v>
      </c>
      <c r="B927" s="152" t="s">
        <v>1674</v>
      </c>
      <c r="C927">
        <f t="shared" si="14"/>
        <v>11</v>
      </c>
    </row>
    <row r="928" spans="1:3">
      <c r="A928" s="151" t="s">
        <v>5593</v>
      </c>
      <c r="B928" s="152" t="s">
        <v>5594</v>
      </c>
      <c r="C928">
        <f t="shared" si="14"/>
        <v>11</v>
      </c>
    </row>
    <row r="929" spans="1:3">
      <c r="A929" s="151" t="s">
        <v>5595</v>
      </c>
      <c r="B929" s="152" t="s">
        <v>5596</v>
      </c>
      <c r="C929">
        <f t="shared" si="14"/>
        <v>11</v>
      </c>
    </row>
    <row r="930" spans="1:3">
      <c r="A930" s="151" t="s">
        <v>5597</v>
      </c>
      <c r="B930" s="152" t="s">
        <v>5598</v>
      </c>
      <c r="C930">
        <f t="shared" si="14"/>
        <v>11</v>
      </c>
    </row>
    <row r="931" spans="1:3">
      <c r="A931" s="151" t="s">
        <v>5599</v>
      </c>
      <c r="B931" s="152" t="s">
        <v>5600</v>
      </c>
      <c r="C931">
        <f t="shared" si="14"/>
        <v>11</v>
      </c>
    </row>
    <row r="932" spans="1:3">
      <c r="A932" s="151" t="s">
        <v>1675</v>
      </c>
      <c r="B932" s="152" t="s">
        <v>1676</v>
      </c>
      <c r="C932">
        <f t="shared" si="14"/>
        <v>11</v>
      </c>
    </row>
    <row r="933" spans="1:3">
      <c r="A933" s="151" t="s">
        <v>5601</v>
      </c>
      <c r="B933" s="152" t="s">
        <v>5602</v>
      </c>
      <c r="C933">
        <f t="shared" si="14"/>
        <v>11</v>
      </c>
    </row>
    <row r="934" spans="1:3">
      <c r="A934" s="151" t="s">
        <v>5603</v>
      </c>
      <c r="B934" s="152" t="s">
        <v>5604</v>
      </c>
      <c r="C934">
        <f t="shared" si="14"/>
        <v>11</v>
      </c>
    </row>
    <row r="935" spans="1:3">
      <c r="A935" s="151" t="s">
        <v>1677</v>
      </c>
      <c r="B935" s="152" t="s">
        <v>1678</v>
      </c>
      <c r="C935">
        <f t="shared" si="14"/>
        <v>11</v>
      </c>
    </row>
    <row r="936" spans="1:3">
      <c r="A936" s="151" t="s">
        <v>1679</v>
      </c>
      <c r="B936" s="152" t="s">
        <v>1680</v>
      </c>
      <c r="C936">
        <f t="shared" si="14"/>
        <v>11</v>
      </c>
    </row>
    <row r="937" spans="1:3">
      <c r="A937" s="151" t="s">
        <v>1681</v>
      </c>
      <c r="B937" s="152" t="s">
        <v>1682</v>
      </c>
      <c r="C937">
        <f t="shared" si="14"/>
        <v>11</v>
      </c>
    </row>
    <row r="938" spans="1:3">
      <c r="A938" s="151" t="s">
        <v>5605</v>
      </c>
      <c r="B938" s="152" t="s">
        <v>5606</v>
      </c>
      <c r="C938">
        <f t="shared" si="14"/>
        <v>11</v>
      </c>
    </row>
    <row r="939" spans="1:3">
      <c r="A939" s="151" t="s">
        <v>5607</v>
      </c>
      <c r="B939" s="152" t="s">
        <v>5608</v>
      </c>
      <c r="C939">
        <f t="shared" si="14"/>
        <v>11</v>
      </c>
    </row>
    <row r="940" spans="1:3">
      <c r="A940" s="151" t="s">
        <v>1683</v>
      </c>
      <c r="B940" s="152" t="s">
        <v>1684</v>
      </c>
      <c r="C940">
        <f t="shared" si="14"/>
        <v>11</v>
      </c>
    </row>
    <row r="941" spans="1:3">
      <c r="A941" s="151" t="s">
        <v>1685</v>
      </c>
      <c r="B941" s="152" t="s">
        <v>1686</v>
      </c>
      <c r="C941">
        <f t="shared" si="14"/>
        <v>11</v>
      </c>
    </row>
    <row r="942" spans="1:3">
      <c r="A942" s="151" t="s">
        <v>5609</v>
      </c>
      <c r="B942" s="152" t="s">
        <v>5373</v>
      </c>
      <c r="C942">
        <f t="shared" si="14"/>
        <v>11</v>
      </c>
    </row>
    <row r="943" spans="1:3">
      <c r="A943" s="151" t="s">
        <v>5610</v>
      </c>
      <c r="B943" s="152" t="s">
        <v>5611</v>
      </c>
      <c r="C943">
        <f t="shared" si="14"/>
        <v>11</v>
      </c>
    </row>
    <row r="944" spans="1:3">
      <c r="A944" s="151" t="s">
        <v>5612</v>
      </c>
      <c r="B944" s="152" t="s">
        <v>5613</v>
      </c>
      <c r="C944">
        <f t="shared" si="14"/>
        <v>11</v>
      </c>
    </row>
    <row r="945" spans="1:3">
      <c r="A945" s="151" t="s">
        <v>5614</v>
      </c>
      <c r="B945" s="152" t="s">
        <v>5615</v>
      </c>
      <c r="C945">
        <f t="shared" si="14"/>
        <v>11</v>
      </c>
    </row>
    <row r="946" spans="1:3">
      <c r="A946" s="151" t="s">
        <v>1687</v>
      </c>
      <c r="B946" s="152" t="s">
        <v>1688</v>
      </c>
      <c r="C946">
        <f t="shared" si="14"/>
        <v>11</v>
      </c>
    </row>
    <row r="947" spans="1:3">
      <c r="A947" s="151" t="s">
        <v>5616</v>
      </c>
      <c r="B947" s="152" t="s">
        <v>5617</v>
      </c>
      <c r="C947">
        <f t="shared" si="14"/>
        <v>11</v>
      </c>
    </row>
    <row r="948" spans="1:3">
      <c r="A948" s="151" t="s">
        <v>1689</v>
      </c>
      <c r="B948" s="152" t="s">
        <v>1690</v>
      </c>
      <c r="C948">
        <f t="shared" si="14"/>
        <v>11</v>
      </c>
    </row>
    <row r="949" spans="1:3">
      <c r="A949" s="151" t="s">
        <v>1691</v>
      </c>
      <c r="B949" s="152" t="s">
        <v>1692</v>
      </c>
      <c r="C949">
        <f t="shared" si="14"/>
        <v>11</v>
      </c>
    </row>
    <row r="950" spans="1:3">
      <c r="A950" s="151" t="s">
        <v>5618</v>
      </c>
      <c r="B950" s="152" t="s">
        <v>5619</v>
      </c>
      <c r="C950">
        <f t="shared" si="14"/>
        <v>11</v>
      </c>
    </row>
    <row r="951" spans="1:3">
      <c r="A951" s="151" t="s">
        <v>5620</v>
      </c>
      <c r="B951" s="152" t="s">
        <v>5621</v>
      </c>
      <c r="C951">
        <f t="shared" si="14"/>
        <v>11</v>
      </c>
    </row>
    <row r="952" spans="1:3">
      <c r="A952" s="151" t="s">
        <v>5622</v>
      </c>
      <c r="B952" s="152" t="s">
        <v>5623</v>
      </c>
      <c r="C952">
        <f t="shared" si="14"/>
        <v>11</v>
      </c>
    </row>
    <row r="953" spans="1:3">
      <c r="A953" s="151" t="s">
        <v>5624</v>
      </c>
      <c r="B953" s="152" t="s">
        <v>5625</v>
      </c>
      <c r="C953">
        <f t="shared" si="14"/>
        <v>11</v>
      </c>
    </row>
    <row r="954" spans="1:3">
      <c r="A954" s="151" t="s">
        <v>1693</v>
      </c>
      <c r="B954" s="152" t="s">
        <v>1694</v>
      </c>
      <c r="C954">
        <f t="shared" si="14"/>
        <v>11</v>
      </c>
    </row>
    <row r="955" spans="1:3">
      <c r="A955" s="151" t="s">
        <v>5626</v>
      </c>
      <c r="B955" s="152" t="s">
        <v>5627</v>
      </c>
      <c r="C955">
        <f t="shared" si="14"/>
        <v>11</v>
      </c>
    </row>
    <row r="956" spans="1:3">
      <c r="A956" s="151" t="s">
        <v>1695</v>
      </c>
      <c r="B956" s="152" t="s">
        <v>1696</v>
      </c>
      <c r="C956">
        <f t="shared" si="14"/>
        <v>11</v>
      </c>
    </row>
    <row r="957" spans="1:3">
      <c r="A957" s="151" t="s">
        <v>5628</v>
      </c>
      <c r="B957" s="152" t="s">
        <v>5629</v>
      </c>
      <c r="C957">
        <f t="shared" si="14"/>
        <v>11</v>
      </c>
    </row>
    <row r="958" spans="1:3">
      <c r="A958" s="151" t="s">
        <v>1697</v>
      </c>
      <c r="B958" s="152" t="s">
        <v>1698</v>
      </c>
      <c r="C958">
        <f t="shared" si="14"/>
        <v>11</v>
      </c>
    </row>
    <row r="959" spans="1:3">
      <c r="A959" s="151" t="s">
        <v>1699</v>
      </c>
      <c r="B959" s="152" t="s">
        <v>1700</v>
      </c>
      <c r="C959">
        <f t="shared" si="14"/>
        <v>11</v>
      </c>
    </row>
    <row r="960" spans="1:3">
      <c r="A960" s="151" t="s">
        <v>5630</v>
      </c>
      <c r="B960" s="152" t="s">
        <v>5631</v>
      </c>
      <c r="C960">
        <f t="shared" si="14"/>
        <v>11</v>
      </c>
    </row>
    <row r="961" spans="1:3">
      <c r="A961" s="151" t="s">
        <v>1701</v>
      </c>
      <c r="B961" s="152" t="s">
        <v>1702</v>
      </c>
      <c r="C961">
        <f t="shared" si="14"/>
        <v>11</v>
      </c>
    </row>
    <row r="962" spans="1:3">
      <c r="A962" s="151" t="s">
        <v>1703</v>
      </c>
      <c r="B962" s="152" t="s">
        <v>1704</v>
      </c>
      <c r="C962">
        <f t="shared" si="14"/>
        <v>11</v>
      </c>
    </row>
    <row r="963" spans="1:3">
      <c r="A963" s="151" t="s">
        <v>5632</v>
      </c>
      <c r="B963" s="152" t="s">
        <v>5633</v>
      </c>
      <c r="C963">
        <f t="shared" si="14"/>
        <v>11</v>
      </c>
    </row>
    <row r="964" spans="1:3">
      <c r="A964" s="151" t="s">
        <v>1705</v>
      </c>
      <c r="B964" s="152" t="s">
        <v>1706</v>
      </c>
      <c r="C964">
        <f t="shared" si="14"/>
        <v>11</v>
      </c>
    </row>
    <row r="965" spans="1:3">
      <c r="A965" s="151" t="s">
        <v>5634</v>
      </c>
      <c r="B965" s="152" t="s">
        <v>5635</v>
      </c>
      <c r="C965">
        <f t="shared" si="14"/>
        <v>11</v>
      </c>
    </row>
    <row r="966" spans="1:3">
      <c r="A966" s="151" t="s">
        <v>5636</v>
      </c>
      <c r="B966" s="152" t="s">
        <v>5637</v>
      </c>
      <c r="C966">
        <f t="shared" ref="C966:C1029" si="15">LEN(A966)</f>
        <v>11</v>
      </c>
    </row>
    <row r="967" spans="1:3">
      <c r="A967" s="151" t="s">
        <v>5638</v>
      </c>
      <c r="B967" s="152" t="s">
        <v>5639</v>
      </c>
      <c r="C967">
        <f t="shared" si="15"/>
        <v>11</v>
      </c>
    </row>
    <row r="968" spans="1:3">
      <c r="A968" s="151" t="s">
        <v>5640</v>
      </c>
      <c r="B968" s="152" t="s">
        <v>5641</v>
      </c>
      <c r="C968">
        <f t="shared" si="15"/>
        <v>11</v>
      </c>
    </row>
    <row r="969" spans="1:3">
      <c r="A969" s="151" t="s">
        <v>5642</v>
      </c>
      <c r="B969" s="152" t="s">
        <v>5643</v>
      </c>
      <c r="C969">
        <f t="shared" si="15"/>
        <v>11</v>
      </c>
    </row>
    <row r="970" spans="1:3">
      <c r="A970" s="151" t="s">
        <v>5644</v>
      </c>
      <c r="B970" s="152" t="s">
        <v>1707</v>
      </c>
      <c r="C970">
        <f t="shared" si="15"/>
        <v>11</v>
      </c>
    </row>
    <row r="971" spans="1:3">
      <c r="A971" s="151" t="s">
        <v>5645</v>
      </c>
      <c r="B971" s="152" t="s">
        <v>5646</v>
      </c>
      <c r="C971">
        <f t="shared" si="15"/>
        <v>11</v>
      </c>
    </row>
    <row r="972" spans="1:3">
      <c r="A972" s="151" t="s">
        <v>5647</v>
      </c>
      <c r="B972" s="152" t="s">
        <v>5648</v>
      </c>
      <c r="C972">
        <f t="shared" si="15"/>
        <v>11</v>
      </c>
    </row>
    <row r="973" spans="1:3">
      <c r="A973" s="151" t="s">
        <v>5649</v>
      </c>
      <c r="B973" s="152" t="s">
        <v>5650</v>
      </c>
      <c r="C973">
        <f t="shared" si="15"/>
        <v>11</v>
      </c>
    </row>
    <row r="974" spans="1:3">
      <c r="A974" s="151" t="s">
        <v>5651</v>
      </c>
      <c r="B974" s="152" t="s">
        <v>5652</v>
      </c>
      <c r="C974">
        <f t="shared" si="15"/>
        <v>11</v>
      </c>
    </row>
    <row r="975" spans="1:3">
      <c r="A975" s="151" t="s">
        <v>5653</v>
      </c>
      <c r="B975" s="152" t="s">
        <v>5654</v>
      </c>
      <c r="C975">
        <f t="shared" si="15"/>
        <v>11</v>
      </c>
    </row>
    <row r="976" spans="1:3">
      <c r="A976" s="151" t="s">
        <v>5655</v>
      </c>
      <c r="B976" s="152" t="s">
        <v>5656</v>
      </c>
      <c r="C976">
        <f t="shared" si="15"/>
        <v>11</v>
      </c>
    </row>
    <row r="977" spans="1:3">
      <c r="A977" s="151" t="s">
        <v>5657</v>
      </c>
      <c r="B977" s="152" t="s">
        <v>5503</v>
      </c>
      <c r="C977">
        <f t="shared" si="15"/>
        <v>11</v>
      </c>
    </row>
    <row r="978" spans="1:3">
      <c r="A978" s="151" t="s">
        <v>5658</v>
      </c>
      <c r="B978" s="152" t="s">
        <v>5659</v>
      </c>
      <c r="C978">
        <f t="shared" si="15"/>
        <v>11</v>
      </c>
    </row>
    <row r="979" spans="1:3">
      <c r="A979" s="151" t="s">
        <v>5660</v>
      </c>
      <c r="B979" s="152" t="s">
        <v>5661</v>
      </c>
      <c r="C979">
        <f t="shared" si="15"/>
        <v>11</v>
      </c>
    </row>
    <row r="980" spans="1:3">
      <c r="A980" s="151" t="s">
        <v>1708</v>
      </c>
      <c r="B980" s="152" t="s">
        <v>1709</v>
      </c>
      <c r="C980">
        <f t="shared" si="15"/>
        <v>11</v>
      </c>
    </row>
    <row r="981" spans="1:3">
      <c r="A981" s="151" t="s">
        <v>1710</v>
      </c>
      <c r="B981" s="152" t="s">
        <v>1711</v>
      </c>
      <c r="C981">
        <f t="shared" si="15"/>
        <v>11</v>
      </c>
    </row>
    <row r="982" spans="1:3">
      <c r="A982" s="151" t="s">
        <v>1712</v>
      </c>
      <c r="B982" s="152" t="s">
        <v>1713</v>
      </c>
      <c r="C982">
        <f t="shared" si="15"/>
        <v>11</v>
      </c>
    </row>
    <row r="983" spans="1:3">
      <c r="A983" s="151" t="s">
        <v>1714</v>
      </c>
      <c r="B983" s="152" t="s">
        <v>1715</v>
      </c>
      <c r="C983">
        <f t="shared" si="15"/>
        <v>11</v>
      </c>
    </row>
    <row r="984" spans="1:3">
      <c r="A984" s="151" t="s">
        <v>1716</v>
      </c>
      <c r="B984" s="152" t="s">
        <v>1717</v>
      </c>
      <c r="C984">
        <f t="shared" si="15"/>
        <v>11</v>
      </c>
    </row>
    <row r="985" spans="1:3">
      <c r="A985" s="151" t="s">
        <v>1718</v>
      </c>
      <c r="B985" s="152" t="s">
        <v>1719</v>
      </c>
      <c r="C985">
        <f t="shared" si="15"/>
        <v>11</v>
      </c>
    </row>
    <row r="986" spans="1:3">
      <c r="A986" s="151" t="s">
        <v>5662</v>
      </c>
      <c r="B986" s="152" t="s">
        <v>5663</v>
      </c>
      <c r="C986">
        <f t="shared" si="15"/>
        <v>11</v>
      </c>
    </row>
    <row r="987" spans="1:3">
      <c r="A987" s="151" t="s">
        <v>5664</v>
      </c>
      <c r="B987" s="152" t="s">
        <v>5665</v>
      </c>
      <c r="C987">
        <f t="shared" si="15"/>
        <v>11</v>
      </c>
    </row>
    <row r="988" spans="1:3">
      <c r="A988" s="151" t="s">
        <v>1720</v>
      </c>
      <c r="B988" s="152" t="s">
        <v>1721</v>
      </c>
      <c r="C988">
        <f t="shared" si="15"/>
        <v>11</v>
      </c>
    </row>
    <row r="989" spans="1:3">
      <c r="A989" s="151" t="s">
        <v>1722</v>
      </c>
      <c r="B989" s="152" t="s">
        <v>1723</v>
      </c>
      <c r="C989">
        <f t="shared" si="15"/>
        <v>11</v>
      </c>
    </row>
    <row r="990" spans="1:3">
      <c r="A990" s="151" t="s">
        <v>1724</v>
      </c>
      <c r="B990" s="152" t="s">
        <v>1725</v>
      </c>
      <c r="C990">
        <f t="shared" si="15"/>
        <v>11</v>
      </c>
    </row>
    <row r="991" spans="1:3">
      <c r="A991" s="151" t="s">
        <v>1726</v>
      </c>
      <c r="B991" s="152" t="s">
        <v>1727</v>
      </c>
      <c r="C991">
        <f t="shared" si="15"/>
        <v>11</v>
      </c>
    </row>
    <row r="992" spans="1:3">
      <c r="A992" s="151" t="s">
        <v>1728</v>
      </c>
      <c r="B992" s="152" t="s">
        <v>1729</v>
      </c>
      <c r="C992">
        <f t="shared" si="15"/>
        <v>11</v>
      </c>
    </row>
    <row r="993" spans="1:3">
      <c r="A993" s="151" t="s">
        <v>5666</v>
      </c>
      <c r="B993" s="152" t="s">
        <v>5667</v>
      </c>
      <c r="C993">
        <f t="shared" si="15"/>
        <v>11</v>
      </c>
    </row>
    <row r="994" spans="1:3">
      <c r="A994" s="151" t="s">
        <v>1730</v>
      </c>
      <c r="B994" s="152" t="s">
        <v>1731</v>
      </c>
      <c r="C994">
        <f t="shared" si="15"/>
        <v>11</v>
      </c>
    </row>
    <row r="995" spans="1:3">
      <c r="A995" s="151" t="s">
        <v>5668</v>
      </c>
      <c r="B995" s="152" t="s">
        <v>5669</v>
      </c>
      <c r="C995">
        <f t="shared" si="15"/>
        <v>11</v>
      </c>
    </row>
    <row r="996" spans="1:3">
      <c r="A996" s="151" t="s">
        <v>5670</v>
      </c>
      <c r="B996" s="152" t="s">
        <v>5671</v>
      </c>
      <c r="C996">
        <f t="shared" si="15"/>
        <v>11</v>
      </c>
    </row>
    <row r="997" spans="1:3">
      <c r="A997" s="151" t="s">
        <v>5672</v>
      </c>
      <c r="B997" s="152" t="s">
        <v>1732</v>
      </c>
      <c r="C997">
        <f t="shared" si="15"/>
        <v>11</v>
      </c>
    </row>
    <row r="998" spans="1:3">
      <c r="A998" s="151" t="s">
        <v>5673</v>
      </c>
      <c r="B998" s="152" t="s">
        <v>5674</v>
      </c>
      <c r="C998">
        <f t="shared" si="15"/>
        <v>11</v>
      </c>
    </row>
    <row r="999" spans="1:3">
      <c r="A999" s="151" t="s">
        <v>1733</v>
      </c>
      <c r="B999" s="152" t="s">
        <v>1734</v>
      </c>
      <c r="C999">
        <f t="shared" si="15"/>
        <v>11</v>
      </c>
    </row>
    <row r="1000" spans="1:3">
      <c r="A1000" s="151" t="s">
        <v>5675</v>
      </c>
      <c r="B1000" s="152" t="s">
        <v>5676</v>
      </c>
      <c r="C1000">
        <f t="shared" si="15"/>
        <v>11</v>
      </c>
    </row>
    <row r="1001" spans="1:3">
      <c r="A1001" s="151" t="s">
        <v>5677</v>
      </c>
      <c r="B1001" s="152" t="s">
        <v>5678</v>
      </c>
      <c r="C1001">
        <f t="shared" si="15"/>
        <v>11</v>
      </c>
    </row>
    <row r="1002" spans="1:3">
      <c r="A1002" s="151" t="s">
        <v>5679</v>
      </c>
      <c r="B1002" s="152" t="s">
        <v>5680</v>
      </c>
      <c r="C1002">
        <f t="shared" si="15"/>
        <v>11</v>
      </c>
    </row>
    <row r="1003" spans="1:3">
      <c r="A1003" s="151" t="s">
        <v>1735</v>
      </c>
      <c r="B1003" s="152" t="s">
        <v>1736</v>
      </c>
      <c r="C1003">
        <f t="shared" si="15"/>
        <v>11</v>
      </c>
    </row>
    <row r="1004" spans="1:3">
      <c r="A1004" s="151" t="s">
        <v>5681</v>
      </c>
      <c r="B1004" s="152" t="s">
        <v>5682</v>
      </c>
      <c r="C1004">
        <f t="shared" si="15"/>
        <v>11</v>
      </c>
    </row>
    <row r="1005" spans="1:3">
      <c r="A1005" s="151" t="s">
        <v>1737</v>
      </c>
      <c r="B1005" s="152" t="s">
        <v>1738</v>
      </c>
      <c r="C1005">
        <f t="shared" si="15"/>
        <v>11</v>
      </c>
    </row>
    <row r="1006" spans="1:3">
      <c r="A1006" s="151" t="s">
        <v>5683</v>
      </c>
      <c r="B1006" s="152" t="s">
        <v>5684</v>
      </c>
      <c r="C1006">
        <f t="shared" si="15"/>
        <v>11</v>
      </c>
    </row>
    <row r="1007" spans="1:3">
      <c r="A1007" s="151" t="s">
        <v>5685</v>
      </c>
      <c r="B1007" s="152" t="s">
        <v>5686</v>
      </c>
      <c r="C1007">
        <f t="shared" si="15"/>
        <v>11</v>
      </c>
    </row>
    <row r="1008" spans="1:3">
      <c r="A1008" s="151" t="s">
        <v>1739</v>
      </c>
      <c r="B1008" s="152" t="s">
        <v>1740</v>
      </c>
      <c r="C1008">
        <f t="shared" si="15"/>
        <v>11</v>
      </c>
    </row>
    <row r="1009" spans="1:3">
      <c r="A1009" s="151" t="s">
        <v>1741</v>
      </c>
      <c r="B1009" s="152" t="s">
        <v>1742</v>
      </c>
      <c r="C1009">
        <f t="shared" si="15"/>
        <v>11</v>
      </c>
    </row>
    <row r="1010" spans="1:3">
      <c r="A1010" s="151" t="s">
        <v>1743</v>
      </c>
      <c r="B1010" s="152" t="s">
        <v>1744</v>
      </c>
      <c r="C1010">
        <f t="shared" si="15"/>
        <v>11</v>
      </c>
    </row>
    <row r="1011" spans="1:3">
      <c r="A1011" s="151" t="s">
        <v>5687</v>
      </c>
      <c r="B1011" s="152" t="s">
        <v>5688</v>
      </c>
      <c r="C1011">
        <f t="shared" si="15"/>
        <v>11</v>
      </c>
    </row>
    <row r="1012" spans="1:3">
      <c r="A1012" s="151" t="s">
        <v>5689</v>
      </c>
      <c r="B1012" s="152" t="s">
        <v>5690</v>
      </c>
      <c r="C1012">
        <f t="shared" si="15"/>
        <v>11</v>
      </c>
    </row>
    <row r="1013" spans="1:3">
      <c r="A1013" s="151" t="s">
        <v>5691</v>
      </c>
      <c r="B1013" s="152" t="s">
        <v>5692</v>
      </c>
      <c r="C1013">
        <f t="shared" si="15"/>
        <v>11</v>
      </c>
    </row>
    <row r="1014" spans="1:3">
      <c r="A1014" s="151" t="s">
        <v>5693</v>
      </c>
      <c r="B1014" s="152" t="s">
        <v>5694</v>
      </c>
      <c r="C1014">
        <f t="shared" si="15"/>
        <v>11</v>
      </c>
    </row>
    <row r="1015" spans="1:3">
      <c r="A1015" s="151" t="s">
        <v>5695</v>
      </c>
      <c r="B1015" s="152" t="s">
        <v>5696</v>
      </c>
      <c r="C1015">
        <f t="shared" si="15"/>
        <v>11</v>
      </c>
    </row>
    <row r="1016" spans="1:3">
      <c r="A1016" s="151" t="s">
        <v>5697</v>
      </c>
      <c r="B1016" s="152" t="s">
        <v>5698</v>
      </c>
      <c r="C1016">
        <f t="shared" si="15"/>
        <v>11</v>
      </c>
    </row>
    <row r="1017" spans="1:3">
      <c r="A1017" s="151" t="s">
        <v>5699</v>
      </c>
      <c r="B1017" s="152" t="s">
        <v>5700</v>
      </c>
      <c r="C1017">
        <f t="shared" si="15"/>
        <v>11</v>
      </c>
    </row>
    <row r="1018" spans="1:3">
      <c r="A1018" s="151" t="s">
        <v>1745</v>
      </c>
      <c r="B1018" s="152" t="s">
        <v>1746</v>
      </c>
      <c r="C1018">
        <f t="shared" si="15"/>
        <v>11</v>
      </c>
    </row>
    <row r="1019" spans="1:3">
      <c r="A1019" s="151" t="s">
        <v>1747</v>
      </c>
      <c r="B1019" s="152" t="s">
        <v>1748</v>
      </c>
      <c r="C1019">
        <f t="shared" si="15"/>
        <v>11</v>
      </c>
    </row>
    <row r="1020" spans="1:3">
      <c r="A1020" s="151" t="s">
        <v>5701</v>
      </c>
      <c r="B1020" s="152" t="s">
        <v>5702</v>
      </c>
      <c r="C1020">
        <f t="shared" si="15"/>
        <v>11</v>
      </c>
    </row>
    <row r="1021" spans="1:3">
      <c r="A1021" s="151" t="s">
        <v>1749</v>
      </c>
      <c r="B1021" s="152" t="s">
        <v>1750</v>
      </c>
      <c r="C1021">
        <f t="shared" si="15"/>
        <v>11</v>
      </c>
    </row>
    <row r="1022" spans="1:3">
      <c r="A1022" s="151" t="s">
        <v>1751</v>
      </c>
      <c r="B1022" s="152" t="s">
        <v>1752</v>
      </c>
      <c r="C1022">
        <f t="shared" si="15"/>
        <v>11</v>
      </c>
    </row>
    <row r="1023" spans="1:3">
      <c r="A1023" s="151" t="s">
        <v>5703</v>
      </c>
      <c r="B1023" s="152" t="s">
        <v>5704</v>
      </c>
      <c r="C1023">
        <f t="shared" si="15"/>
        <v>11</v>
      </c>
    </row>
    <row r="1024" spans="1:3">
      <c r="A1024" s="151" t="s">
        <v>5705</v>
      </c>
      <c r="B1024" s="152" t="s">
        <v>5706</v>
      </c>
      <c r="C1024">
        <f t="shared" si="15"/>
        <v>11</v>
      </c>
    </row>
    <row r="1025" spans="1:3">
      <c r="A1025" s="151" t="s">
        <v>5707</v>
      </c>
      <c r="B1025" s="152" t="s">
        <v>5708</v>
      </c>
      <c r="C1025">
        <f t="shared" si="15"/>
        <v>11</v>
      </c>
    </row>
    <row r="1026" spans="1:3">
      <c r="A1026" s="151" t="s">
        <v>5709</v>
      </c>
      <c r="B1026" s="152" t="s">
        <v>5710</v>
      </c>
      <c r="C1026">
        <f t="shared" si="15"/>
        <v>11</v>
      </c>
    </row>
    <row r="1027" spans="1:3">
      <c r="A1027" s="151" t="s">
        <v>5711</v>
      </c>
      <c r="B1027" s="152" t="s">
        <v>5712</v>
      </c>
      <c r="C1027">
        <f t="shared" si="15"/>
        <v>11</v>
      </c>
    </row>
    <row r="1028" spans="1:3">
      <c r="A1028" s="151" t="s">
        <v>1753</v>
      </c>
      <c r="B1028" s="152" t="s">
        <v>1754</v>
      </c>
      <c r="C1028">
        <f t="shared" si="15"/>
        <v>11</v>
      </c>
    </row>
    <row r="1029" spans="1:3">
      <c r="A1029" s="151" t="s">
        <v>1755</v>
      </c>
      <c r="B1029" s="152" t="s">
        <v>1756</v>
      </c>
      <c r="C1029">
        <f t="shared" si="15"/>
        <v>11</v>
      </c>
    </row>
    <row r="1030" spans="1:3">
      <c r="A1030" s="151" t="s">
        <v>1757</v>
      </c>
      <c r="B1030" s="152" t="s">
        <v>1758</v>
      </c>
      <c r="C1030">
        <f t="shared" ref="C1030:C1093" si="16">LEN(A1030)</f>
        <v>11</v>
      </c>
    </row>
    <row r="1031" spans="1:3">
      <c r="A1031" s="151" t="s">
        <v>1759</v>
      </c>
      <c r="B1031" s="152" t="s">
        <v>1760</v>
      </c>
      <c r="C1031">
        <f t="shared" si="16"/>
        <v>11</v>
      </c>
    </row>
    <row r="1032" spans="1:3">
      <c r="A1032" s="151" t="s">
        <v>1761</v>
      </c>
      <c r="B1032" s="152" t="s">
        <v>1762</v>
      </c>
      <c r="C1032">
        <f t="shared" si="16"/>
        <v>11</v>
      </c>
    </row>
    <row r="1033" spans="1:3">
      <c r="A1033" s="151" t="s">
        <v>1763</v>
      </c>
      <c r="B1033" s="152" t="s">
        <v>1764</v>
      </c>
      <c r="C1033">
        <f t="shared" si="16"/>
        <v>11</v>
      </c>
    </row>
    <row r="1034" spans="1:3">
      <c r="A1034" s="151" t="s">
        <v>5713</v>
      </c>
      <c r="B1034" s="152" t="s">
        <v>5714</v>
      </c>
      <c r="C1034">
        <f t="shared" si="16"/>
        <v>11</v>
      </c>
    </row>
    <row r="1035" spans="1:3">
      <c r="A1035" s="151" t="s">
        <v>5715</v>
      </c>
      <c r="B1035" s="152" t="s">
        <v>5716</v>
      </c>
      <c r="C1035">
        <f t="shared" si="16"/>
        <v>11</v>
      </c>
    </row>
    <row r="1036" spans="1:3">
      <c r="A1036" s="151" t="s">
        <v>1765</v>
      </c>
      <c r="B1036" s="152" t="s">
        <v>1766</v>
      </c>
      <c r="C1036">
        <f t="shared" si="16"/>
        <v>11</v>
      </c>
    </row>
    <row r="1037" spans="1:3">
      <c r="A1037" s="151" t="s">
        <v>1767</v>
      </c>
      <c r="B1037" s="152" t="s">
        <v>1768</v>
      </c>
      <c r="C1037">
        <f t="shared" si="16"/>
        <v>11</v>
      </c>
    </row>
    <row r="1038" spans="1:3">
      <c r="A1038" s="151" t="s">
        <v>1769</v>
      </c>
      <c r="B1038" s="152" t="s">
        <v>1770</v>
      </c>
      <c r="C1038">
        <f t="shared" si="16"/>
        <v>11</v>
      </c>
    </row>
    <row r="1039" spans="1:3">
      <c r="A1039" s="151" t="s">
        <v>5717</v>
      </c>
      <c r="B1039" s="152" t="s">
        <v>5718</v>
      </c>
      <c r="C1039">
        <f t="shared" si="16"/>
        <v>11</v>
      </c>
    </row>
    <row r="1040" spans="1:3">
      <c r="A1040" s="151" t="s">
        <v>1771</v>
      </c>
      <c r="B1040" s="152" t="s">
        <v>1772</v>
      </c>
      <c r="C1040">
        <f t="shared" si="16"/>
        <v>11</v>
      </c>
    </row>
    <row r="1041" spans="1:3">
      <c r="A1041" s="151" t="s">
        <v>1773</v>
      </c>
      <c r="B1041" s="152" t="s">
        <v>1774</v>
      </c>
      <c r="C1041">
        <f t="shared" si="16"/>
        <v>11</v>
      </c>
    </row>
    <row r="1042" spans="1:3">
      <c r="A1042" s="151" t="s">
        <v>1775</v>
      </c>
      <c r="B1042" s="152" t="s">
        <v>1776</v>
      </c>
      <c r="C1042">
        <f t="shared" si="16"/>
        <v>11</v>
      </c>
    </row>
    <row r="1043" spans="1:3">
      <c r="A1043" s="151" t="s">
        <v>1777</v>
      </c>
      <c r="B1043" s="152" t="s">
        <v>1778</v>
      </c>
      <c r="C1043">
        <f t="shared" si="16"/>
        <v>11</v>
      </c>
    </row>
    <row r="1044" spans="1:3">
      <c r="A1044" s="151" t="s">
        <v>1779</v>
      </c>
      <c r="B1044" s="152" t="s">
        <v>1780</v>
      </c>
      <c r="C1044">
        <f t="shared" si="16"/>
        <v>11</v>
      </c>
    </row>
    <row r="1045" spans="1:3">
      <c r="A1045" s="151" t="s">
        <v>1781</v>
      </c>
      <c r="B1045" s="152" t="s">
        <v>1782</v>
      </c>
      <c r="C1045">
        <f t="shared" si="16"/>
        <v>11</v>
      </c>
    </row>
    <row r="1046" spans="1:3">
      <c r="A1046" s="151" t="s">
        <v>1783</v>
      </c>
      <c r="B1046" s="152" t="s">
        <v>1784</v>
      </c>
      <c r="C1046">
        <f t="shared" si="16"/>
        <v>11</v>
      </c>
    </row>
    <row r="1047" spans="1:3">
      <c r="A1047" s="151" t="s">
        <v>1785</v>
      </c>
      <c r="B1047" s="152" t="s">
        <v>1786</v>
      </c>
      <c r="C1047">
        <f t="shared" si="16"/>
        <v>11</v>
      </c>
    </row>
    <row r="1048" spans="1:3">
      <c r="A1048" s="151" t="s">
        <v>1787</v>
      </c>
      <c r="B1048" s="152" t="s">
        <v>1788</v>
      </c>
      <c r="C1048">
        <f t="shared" si="16"/>
        <v>11</v>
      </c>
    </row>
    <row r="1049" spans="1:3">
      <c r="A1049" s="151" t="s">
        <v>5719</v>
      </c>
      <c r="B1049" s="152" t="s">
        <v>5720</v>
      </c>
      <c r="C1049">
        <f t="shared" si="16"/>
        <v>11</v>
      </c>
    </row>
    <row r="1050" spans="1:3">
      <c r="A1050" s="151" t="s">
        <v>5721</v>
      </c>
      <c r="B1050" s="152" t="s">
        <v>5722</v>
      </c>
      <c r="C1050">
        <f t="shared" si="16"/>
        <v>11</v>
      </c>
    </row>
    <row r="1051" spans="1:3">
      <c r="A1051" s="151" t="s">
        <v>5723</v>
      </c>
      <c r="B1051" s="152" t="s">
        <v>5724</v>
      </c>
      <c r="C1051">
        <f t="shared" si="16"/>
        <v>11</v>
      </c>
    </row>
    <row r="1052" spans="1:3">
      <c r="A1052" s="151" t="s">
        <v>5725</v>
      </c>
      <c r="B1052" s="152" t="s">
        <v>5726</v>
      </c>
      <c r="C1052">
        <f t="shared" si="16"/>
        <v>11</v>
      </c>
    </row>
    <row r="1053" spans="1:3">
      <c r="A1053" s="151" t="s">
        <v>5727</v>
      </c>
      <c r="B1053" s="152" t="s">
        <v>5728</v>
      </c>
      <c r="C1053">
        <f t="shared" si="16"/>
        <v>11</v>
      </c>
    </row>
    <row r="1054" spans="1:3">
      <c r="A1054" s="151" t="s">
        <v>5729</v>
      </c>
      <c r="B1054" s="152" t="s">
        <v>5730</v>
      </c>
      <c r="C1054">
        <f t="shared" si="16"/>
        <v>11</v>
      </c>
    </row>
    <row r="1055" spans="1:3">
      <c r="A1055" s="151" t="s">
        <v>5731</v>
      </c>
      <c r="B1055" s="152" t="s">
        <v>5732</v>
      </c>
      <c r="C1055">
        <f t="shared" si="16"/>
        <v>11</v>
      </c>
    </row>
    <row r="1056" spans="1:3">
      <c r="A1056" s="151" t="s">
        <v>5733</v>
      </c>
      <c r="B1056" s="152" t="s">
        <v>5734</v>
      </c>
      <c r="C1056">
        <f t="shared" si="16"/>
        <v>11</v>
      </c>
    </row>
    <row r="1057" spans="1:3">
      <c r="A1057" s="151" t="s">
        <v>5735</v>
      </c>
      <c r="B1057" s="152" t="s">
        <v>5736</v>
      </c>
      <c r="C1057">
        <f t="shared" si="16"/>
        <v>11</v>
      </c>
    </row>
    <row r="1058" spans="1:3">
      <c r="A1058" s="151" t="s">
        <v>5737</v>
      </c>
      <c r="B1058" s="152" t="s">
        <v>5738</v>
      </c>
      <c r="C1058">
        <f t="shared" si="16"/>
        <v>11</v>
      </c>
    </row>
    <row r="1059" spans="1:3">
      <c r="A1059" s="151" t="s">
        <v>5739</v>
      </c>
      <c r="B1059" s="152" t="s">
        <v>5740</v>
      </c>
      <c r="C1059">
        <f t="shared" si="16"/>
        <v>11</v>
      </c>
    </row>
    <row r="1060" spans="1:3">
      <c r="A1060" s="151" t="s">
        <v>5741</v>
      </c>
      <c r="B1060" s="152" t="s">
        <v>5742</v>
      </c>
      <c r="C1060">
        <f t="shared" si="16"/>
        <v>11</v>
      </c>
    </row>
    <row r="1061" spans="1:3">
      <c r="A1061" s="151" t="s">
        <v>5743</v>
      </c>
      <c r="B1061" s="152" t="s">
        <v>5744</v>
      </c>
      <c r="C1061">
        <f t="shared" si="16"/>
        <v>11</v>
      </c>
    </row>
    <row r="1062" spans="1:3">
      <c r="A1062" s="151" t="s">
        <v>5745</v>
      </c>
      <c r="B1062" s="152" t="s">
        <v>5746</v>
      </c>
      <c r="C1062">
        <f t="shared" si="16"/>
        <v>11</v>
      </c>
    </row>
    <row r="1063" spans="1:3">
      <c r="A1063" s="151" t="s">
        <v>5747</v>
      </c>
      <c r="B1063" s="152" t="s">
        <v>5748</v>
      </c>
      <c r="C1063">
        <f t="shared" si="16"/>
        <v>11</v>
      </c>
    </row>
    <row r="1064" spans="1:3">
      <c r="A1064" s="151" t="s">
        <v>5749</v>
      </c>
      <c r="B1064" s="152" t="s">
        <v>5750</v>
      </c>
      <c r="C1064">
        <f t="shared" si="16"/>
        <v>11</v>
      </c>
    </row>
    <row r="1065" spans="1:3">
      <c r="A1065" s="151" t="s">
        <v>5751</v>
      </c>
      <c r="B1065" s="152" t="s">
        <v>5752</v>
      </c>
      <c r="C1065">
        <f t="shared" si="16"/>
        <v>11</v>
      </c>
    </row>
    <row r="1066" spans="1:3">
      <c r="A1066" s="151" t="s">
        <v>5753</v>
      </c>
      <c r="B1066" s="152" t="s">
        <v>5754</v>
      </c>
      <c r="C1066">
        <f t="shared" si="16"/>
        <v>11</v>
      </c>
    </row>
    <row r="1067" spans="1:3">
      <c r="A1067" s="151" t="s">
        <v>5755</v>
      </c>
      <c r="B1067" s="152" t="s">
        <v>5756</v>
      </c>
      <c r="C1067">
        <f t="shared" si="16"/>
        <v>11</v>
      </c>
    </row>
    <row r="1068" spans="1:3">
      <c r="A1068" s="151" t="s">
        <v>5757</v>
      </c>
      <c r="B1068" s="152" t="s">
        <v>5758</v>
      </c>
      <c r="C1068">
        <f t="shared" si="16"/>
        <v>11</v>
      </c>
    </row>
    <row r="1069" spans="1:3">
      <c r="A1069" s="151" t="s">
        <v>5759</v>
      </c>
      <c r="B1069" s="152" t="s">
        <v>5760</v>
      </c>
      <c r="C1069">
        <f t="shared" si="16"/>
        <v>11</v>
      </c>
    </row>
    <row r="1070" spans="1:3">
      <c r="A1070" s="151" t="s">
        <v>5761</v>
      </c>
      <c r="B1070" s="152" t="s">
        <v>5762</v>
      </c>
      <c r="C1070">
        <f t="shared" si="16"/>
        <v>11</v>
      </c>
    </row>
    <row r="1071" spans="1:3">
      <c r="A1071" s="151" t="s">
        <v>5763</v>
      </c>
      <c r="B1071" s="152" t="s">
        <v>5764</v>
      </c>
      <c r="C1071">
        <f t="shared" si="16"/>
        <v>11</v>
      </c>
    </row>
    <row r="1072" spans="1:3">
      <c r="A1072" s="151" t="s">
        <v>5765</v>
      </c>
      <c r="B1072" s="152" t="s">
        <v>5766</v>
      </c>
      <c r="C1072">
        <f t="shared" si="16"/>
        <v>11</v>
      </c>
    </row>
    <row r="1073" spans="1:3">
      <c r="A1073" s="151" t="s">
        <v>5767</v>
      </c>
      <c r="B1073" s="152" t="s">
        <v>5768</v>
      </c>
      <c r="C1073">
        <f t="shared" si="16"/>
        <v>11</v>
      </c>
    </row>
    <row r="1074" spans="1:3">
      <c r="A1074" s="151" t="s">
        <v>5769</v>
      </c>
      <c r="B1074" s="152" t="s">
        <v>5770</v>
      </c>
      <c r="C1074">
        <f t="shared" si="16"/>
        <v>11</v>
      </c>
    </row>
    <row r="1075" spans="1:3">
      <c r="A1075" s="151" t="s">
        <v>5771</v>
      </c>
      <c r="B1075" s="152" t="s">
        <v>5772</v>
      </c>
      <c r="C1075">
        <f t="shared" si="16"/>
        <v>11</v>
      </c>
    </row>
    <row r="1076" spans="1:3">
      <c r="A1076" s="151" t="s">
        <v>5773</v>
      </c>
      <c r="B1076" s="152" t="s">
        <v>5774</v>
      </c>
      <c r="C1076">
        <f t="shared" si="16"/>
        <v>11</v>
      </c>
    </row>
    <row r="1077" spans="1:3">
      <c r="A1077" s="151" t="s">
        <v>5775</v>
      </c>
      <c r="B1077" s="152" t="s">
        <v>5776</v>
      </c>
      <c r="C1077">
        <f t="shared" si="16"/>
        <v>11</v>
      </c>
    </row>
    <row r="1078" spans="1:3">
      <c r="A1078" s="151" t="s">
        <v>5777</v>
      </c>
      <c r="B1078" s="152" t="s">
        <v>5778</v>
      </c>
      <c r="C1078">
        <f t="shared" si="16"/>
        <v>11</v>
      </c>
    </row>
    <row r="1079" spans="1:3">
      <c r="A1079" s="151" t="s">
        <v>1789</v>
      </c>
      <c r="B1079" s="152" t="s">
        <v>1790</v>
      </c>
      <c r="C1079">
        <f t="shared" si="16"/>
        <v>11</v>
      </c>
    </row>
    <row r="1080" spans="1:3">
      <c r="A1080" s="151" t="s">
        <v>5779</v>
      </c>
      <c r="B1080" s="152" t="s">
        <v>1790</v>
      </c>
      <c r="C1080">
        <f t="shared" si="16"/>
        <v>11</v>
      </c>
    </row>
    <row r="1081" spans="1:3">
      <c r="A1081" s="151" t="s">
        <v>1791</v>
      </c>
      <c r="B1081" s="152" t="s">
        <v>1792</v>
      </c>
      <c r="C1081">
        <f t="shared" si="16"/>
        <v>11</v>
      </c>
    </row>
    <row r="1082" spans="1:3">
      <c r="A1082" s="151" t="s">
        <v>5780</v>
      </c>
      <c r="B1082" s="152" t="s">
        <v>5781</v>
      </c>
      <c r="C1082">
        <f t="shared" si="16"/>
        <v>11</v>
      </c>
    </row>
    <row r="1083" spans="1:3">
      <c r="A1083" s="151" t="s">
        <v>5782</v>
      </c>
      <c r="B1083" s="152" t="s">
        <v>5783</v>
      </c>
      <c r="C1083">
        <f t="shared" si="16"/>
        <v>11</v>
      </c>
    </row>
    <row r="1084" spans="1:3">
      <c r="A1084" s="151" t="s">
        <v>5784</v>
      </c>
      <c r="B1084" s="152" t="s">
        <v>5785</v>
      </c>
      <c r="C1084">
        <f t="shared" si="16"/>
        <v>11</v>
      </c>
    </row>
    <row r="1085" spans="1:3">
      <c r="A1085" s="151" t="s">
        <v>5786</v>
      </c>
      <c r="B1085" s="152" t="s">
        <v>5787</v>
      </c>
      <c r="C1085">
        <f t="shared" si="16"/>
        <v>11</v>
      </c>
    </row>
    <row r="1086" spans="1:3">
      <c r="A1086" s="151" t="s">
        <v>1793</v>
      </c>
      <c r="B1086" s="152" t="s">
        <v>1794</v>
      </c>
      <c r="C1086">
        <f t="shared" si="16"/>
        <v>11</v>
      </c>
    </row>
    <row r="1087" spans="1:3">
      <c r="A1087" s="151" t="s">
        <v>5788</v>
      </c>
      <c r="B1087" s="152" t="s">
        <v>5789</v>
      </c>
      <c r="C1087">
        <f t="shared" si="16"/>
        <v>11</v>
      </c>
    </row>
    <row r="1088" spans="1:3">
      <c r="A1088" s="151" t="s">
        <v>1795</v>
      </c>
      <c r="B1088" s="152" t="s">
        <v>1796</v>
      </c>
      <c r="C1088">
        <f t="shared" si="16"/>
        <v>11</v>
      </c>
    </row>
    <row r="1089" spans="1:3">
      <c r="A1089" s="151" t="s">
        <v>5790</v>
      </c>
      <c r="B1089" s="152" t="s">
        <v>5791</v>
      </c>
      <c r="C1089">
        <f t="shared" si="16"/>
        <v>11</v>
      </c>
    </row>
    <row r="1090" spans="1:3">
      <c r="A1090" s="151" t="s">
        <v>5792</v>
      </c>
      <c r="B1090" s="152" t="s">
        <v>5793</v>
      </c>
      <c r="C1090">
        <f t="shared" si="16"/>
        <v>11</v>
      </c>
    </row>
    <row r="1091" spans="1:3">
      <c r="A1091" s="151" t="s">
        <v>5794</v>
      </c>
      <c r="B1091" s="152" t="s">
        <v>5795</v>
      </c>
      <c r="C1091">
        <f t="shared" si="16"/>
        <v>11</v>
      </c>
    </row>
    <row r="1092" spans="1:3">
      <c r="A1092" s="151" t="s">
        <v>5796</v>
      </c>
      <c r="B1092" s="152" t="s">
        <v>5797</v>
      </c>
      <c r="C1092">
        <f t="shared" si="16"/>
        <v>11</v>
      </c>
    </row>
    <row r="1093" spans="1:3">
      <c r="A1093" s="151" t="s">
        <v>5798</v>
      </c>
      <c r="B1093" s="152" t="s">
        <v>5799</v>
      </c>
      <c r="C1093">
        <f t="shared" si="16"/>
        <v>11</v>
      </c>
    </row>
    <row r="1094" spans="1:3">
      <c r="A1094" s="151" t="s">
        <v>5800</v>
      </c>
      <c r="B1094" s="152" t="s">
        <v>5801</v>
      </c>
      <c r="C1094">
        <f t="shared" ref="C1094:C1157" si="17">LEN(A1094)</f>
        <v>11</v>
      </c>
    </row>
    <row r="1095" spans="1:3">
      <c r="A1095" s="151" t="s">
        <v>5802</v>
      </c>
      <c r="B1095" s="152" t="s">
        <v>5803</v>
      </c>
      <c r="C1095">
        <f t="shared" si="17"/>
        <v>11</v>
      </c>
    </row>
    <row r="1096" spans="1:3">
      <c r="A1096" s="151" t="s">
        <v>1797</v>
      </c>
      <c r="B1096" s="152" t="s">
        <v>1798</v>
      </c>
      <c r="C1096">
        <f t="shared" si="17"/>
        <v>11</v>
      </c>
    </row>
    <row r="1097" spans="1:3">
      <c r="A1097" s="151" t="s">
        <v>5804</v>
      </c>
      <c r="B1097" s="152" t="s">
        <v>5805</v>
      </c>
      <c r="C1097">
        <f t="shared" si="17"/>
        <v>11</v>
      </c>
    </row>
    <row r="1098" spans="1:3">
      <c r="A1098" s="151" t="s">
        <v>5806</v>
      </c>
      <c r="B1098" s="152" t="s">
        <v>5807</v>
      </c>
      <c r="C1098">
        <f t="shared" si="17"/>
        <v>11</v>
      </c>
    </row>
    <row r="1099" spans="1:3">
      <c r="A1099" s="151" t="s">
        <v>5808</v>
      </c>
      <c r="B1099" s="152" t="s">
        <v>5809</v>
      </c>
      <c r="C1099">
        <f t="shared" si="17"/>
        <v>11</v>
      </c>
    </row>
    <row r="1100" spans="1:3">
      <c r="A1100" s="151" t="s">
        <v>5810</v>
      </c>
      <c r="B1100" s="152" t="s">
        <v>5811</v>
      </c>
      <c r="C1100">
        <f t="shared" si="17"/>
        <v>11</v>
      </c>
    </row>
    <row r="1101" spans="1:3">
      <c r="A1101" s="151" t="s">
        <v>5812</v>
      </c>
      <c r="B1101" s="152" t="s">
        <v>5813</v>
      </c>
      <c r="C1101">
        <f t="shared" si="17"/>
        <v>11</v>
      </c>
    </row>
    <row r="1102" spans="1:3">
      <c r="A1102" s="151" t="s">
        <v>5814</v>
      </c>
      <c r="B1102" s="152" t="s">
        <v>5815</v>
      </c>
      <c r="C1102">
        <f t="shared" si="17"/>
        <v>11</v>
      </c>
    </row>
    <row r="1103" spans="1:3">
      <c r="A1103" s="151" t="s">
        <v>5816</v>
      </c>
      <c r="B1103" s="152" t="s">
        <v>5817</v>
      </c>
      <c r="C1103">
        <f t="shared" si="17"/>
        <v>11</v>
      </c>
    </row>
    <row r="1104" spans="1:3">
      <c r="A1104" s="151" t="s">
        <v>5818</v>
      </c>
      <c r="B1104" s="152" t="s">
        <v>5819</v>
      </c>
      <c r="C1104">
        <f t="shared" si="17"/>
        <v>11</v>
      </c>
    </row>
    <row r="1105" spans="1:3">
      <c r="A1105" s="151" t="s">
        <v>5820</v>
      </c>
      <c r="B1105" s="152" t="s">
        <v>5821</v>
      </c>
      <c r="C1105">
        <f t="shared" si="17"/>
        <v>11</v>
      </c>
    </row>
    <row r="1106" spans="1:3">
      <c r="A1106" s="151" t="s">
        <v>5822</v>
      </c>
      <c r="B1106" s="152" t="s">
        <v>5823</v>
      </c>
      <c r="C1106">
        <f t="shared" si="17"/>
        <v>11</v>
      </c>
    </row>
    <row r="1107" spans="1:3">
      <c r="A1107" s="151" t="s">
        <v>5824</v>
      </c>
      <c r="B1107" s="152" t="s">
        <v>5825</v>
      </c>
      <c r="C1107">
        <f t="shared" si="17"/>
        <v>11</v>
      </c>
    </row>
    <row r="1108" spans="1:3">
      <c r="A1108" s="151" t="s">
        <v>5826</v>
      </c>
      <c r="B1108" s="152" t="s">
        <v>5827</v>
      </c>
      <c r="C1108">
        <f t="shared" si="17"/>
        <v>11</v>
      </c>
    </row>
    <row r="1109" spans="1:3">
      <c r="A1109" s="151" t="s">
        <v>5828</v>
      </c>
      <c r="B1109" s="152" t="s">
        <v>5829</v>
      </c>
      <c r="C1109">
        <f t="shared" si="17"/>
        <v>11</v>
      </c>
    </row>
    <row r="1110" spans="1:3">
      <c r="A1110" s="151" t="s">
        <v>5830</v>
      </c>
      <c r="B1110" s="152" t="s">
        <v>3409</v>
      </c>
      <c r="C1110">
        <f t="shared" si="17"/>
        <v>11</v>
      </c>
    </row>
    <row r="1111" spans="1:3">
      <c r="A1111" s="151" t="s">
        <v>5831</v>
      </c>
      <c r="B1111" s="152" t="s">
        <v>3409</v>
      </c>
      <c r="C1111">
        <f t="shared" si="17"/>
        <v>11</v>
      </c>
    </row>
    <row r="1112" spans="1:3">
      <c r="A1112" s="151" t="s">
        <v>5832</v>
      </c>
      <c r="B1112" s="152" t="s">
        <v>5833</v>
      </c>
      <c r="C1112">
        <f t="shared" si="17"/>
        <v>11</v>
      </c>
    </row>
    <row r="1113" spans="1:3">
      <c r="A1113" s="151" t="s">
        <v>5834</v>
      </c>
      <c r="B1113" s="152" t="s">
        <v>5835</v>
      </c>
      <c r="C1113">
        <f t="shared" si="17"/>
        <v>11</v>
      </c>
    </row>
    <row r="1114" spans="1:3">
      <c r="A1114" s="151" t="s">
        <v>5836</v>
      </c>
      <c r="B1114" s="152" t="s">
        <v>5837</v>
      </c>
      <c r="C1114">
        <f t="shared" si="17"/>
        <v>11</v>
      </c>
    </row>
    <row r="1115" spans="1:3">
      <c r="A1115" s="151" t="s">
        <v>5838</v>
      </c>
      <c r="B1115" s="152" t="s">
        <v>5839</v>
      </c>
      <c r="C1115">
        <f t="shared" si="17"/>
        <v>11</v>
      </c>
    </row>
    <row r="1116" spans="1:3">
      <c r="A1116" s="151" t="s">
        <v>5840</v>
      </c>
      <c r="B1116" s="152" t="s">
        <v>5841</v>
      </c>
      <c r="C1116">
        <f t="shared" si="17"/>
        <v>11</v>
      </c>
    </row>
    <row r="1117" spans="1:3">
      <c r="A1117" s="151" t="s">
        <v>5842</v>
      </c>
      <c r="B1117" s="152" t="s">
        <v>5843</v>
      </c>
      <c r="C1117">
        <f t="shared" si="17"/>
        <v>11</v>
      </c>
    </row>
    <row r="1118" spans="1:3">
      <c r="A1118" s="151" t="s">
        <v>5844</v>
      </c>
      <c r="B1118" s="152" t="s">
        <v>5845</v>
      </c>
      <c r="C1118">
        <f t="shared" si="17"/>
        <v>11</v>
      </c>
    </row>
    <row r="1119" spans="1:3">
      <c r="A1119" s="151" t="s">
        <v>5846</v>
      </c>
      <c r="B1119" s="152" t="s">
        <v>5847</v>
      </c>
      <c r="C1119">
        <f t="shared" si="17"/>
        <v>11</v>
      </c>
    </row>
    <row r="1120" spans="1:3">
      <c r="A1120" s="151" t="s">
        <v>5848</v>
      </c>
      <c r="B1120" s="152" t="s">
        <v>5849</v>
      </c>
      <c r="C1120">
        <f t="shared" si="17"/>
        <v>11</v>
      </c>
    </row>
    <row r="1121" spans="1:3">
      <c r="A1121" s="151" t="s">
        <v>5850</v>
      </c>
      <c r="B1121" s="152" t="s">
        <v>5851</v>
      </c>
      <c r="C1121">
        <f t="shared" si="17"/>
        <v>11</v>
      </c>
    </row>
    <row r="1122" spans="1:3">
      <c r="A1122" s="151" t="s">
        <v>1799</v>
      </c>
      <c r="B1122" s="152" t="s">
        <v>1800</v>
      </c>
      <c r="C1122">
        <f t="shared" si="17"/>
        <v>11</v>
      </c>
    </row>
    <row r="1123" spans="1:3">
      <c r="A1123" s="151" t="s">
        <v>5852</v>
      </c>
      <c r="B1123" s="152" t="s">
        <v>5853</v>
      </c>
      <c r="C1123">
        <f t="shared" si="17"/>
        <v>11</v>
      </c>
    </row>
    <row r="1124" spans="1:3">
      <c r="A1124" s="151" t="s">
        <v>5854</v>
      </c>
      <c r="B1124" s="152" t="s">
        <v>5855</v>
      </c>
      <c r="C1124">
        <f t="shared" si="17"/>
        <v>11</v>
      </c>
    </row>
    <row r="1125" spans="1:3">
      <c r="A1125" s="151" t="s">
        <v>5856</v>
      </c>
      <c r="B1125" s="152" t="s">
        <v>5857</v>
      </c>
      <c r="C1125">
        <f t="shared" si="17"/>
        <v>11</v>
      </c>
    </row>
    <row r="1126" spans="1:3">
      <c r="A1126" s="151" t="s">
        <v>5858</v>
      </c>
      <c r="B1126" s="152" t="s">
        <v>5859</v>
      </c>
      <c r="C1126">
        <f t="shared" si="17"/>
        <v>11</v>
      </c>
    </row>
    <row r="1127" spans="1:3">
      <c r="A1127" s="151" t="s">
        <v>5860</v>
      </c>
      <c r="B1127" s="152" t="s">
        <v>5861</v>
      </c>
      <c r="C1127">
        <f t="shared" si="17"/>
        <v>11</v>
      </c>
    </row>
    <row r="1128" spans="1:3">
      <c r="A1128" s="151" t="s">
        <v>1801</v>
      </c>
      <c r="B1128" s="152" t="s">
        <v>1802</v>
      </c>
      <c r="C1128">
        <f t="shared" si="17"/>
        <v>11</v>
      </c>
    </row>
    <row r="1129" spans="1:3">
      <c r="A1129" s="151" t="s">
        <v>5862</v>
      </c>
      <c r="B1129" s="152" t="s">
        <v>5863</v>
      </c>
      <c r="C1129">
        <f t="shared" si="17"/>
        <v>11</v>
      </c>
    </row>
    <row r="1130" spans="1:3">
      <c r="A1130" s="151" t="s">
        <v>5864</v>
      </c>
      <c r="B1130" s="152" t="s">
        <v>5865</v>
      </c>
      <c r="C1130">
        <f t="shared" si="17"/>
        <v>11</v>
      </c>
    </row>
    <row r="1131" spans="1:3">
      <c r="A1131" s="151" t="s">
        <v>5866</v>
      </c>
      <c r="B1131" s="152" t="s">
        <v>5867</v>
      </c>
      <c r="C1131">
        <f t="shared" si="17"/>
        <v>11</v>
      </c>
    </row>
    <row r="1132" spans="1:3">
      <c r="A1132" s="151" t="s">
        <v>5868</v>
      </c>
      <c r="B1132" s="152" t="s">
        <v>5869</v>
      </c>
      <c r="C1132">
        <f t="shared" si="17"/>
        <v>11</v>
      </c>
    </row>
    <row r="1133" spans="1:3">
      <c r="A1133" s="151" t="s">
        <v>5870</v>
      </c>
      <c r="B1133" s="152" t="s">
        <v>5871</v>
      </c>
      <c r="C1133">
        <f t="shared" si="17"/>
        <v>11</v>
      </c>
    </row>
    <row r="1134" spans="1:3">
      <c r="A1134" s="151" t="s">
        <v>5872</v>
      </c>
      <c r="B1134" s="152" t="s">
        <v>5873</v>
      </c>
      <c r="C1134">
        <f t="shared" si="17"/>
        <v>11</v>
      </c>
    </row>
    <row r="1135" spans="1:3">
      <c r="A1135" s="151" t="s">
        <v>5874</v>
      </c>
      <c r="B1135" s="152" t="s">
        <v>5875</v>
      </c>
      <c r="C1135">
        <f t="shared" si="17"/>
        <v>11</v>
      </c>
    </row>
    <row r="1136" spans="1:3">
      <c r="A1136" s="151" t="s">
        <v>5876</v>
      </c>
      <c r="B1136" s="152" t="s">
        <v>5877</v>
      </c>
      <c r="C1136">
        <f t="shared" si="17"/>
        <v>11</v>
      </c>
    </row>
    <row r="1137" spans="1:3">
      <c r="A1137" s="151" t="s">
        <v>1803</v>
      </c>
      <c r="B1137" s="152" t="s">
        <v>1804</v>
      </c>
      <c r="C1137">
        <f t="shared" si="17"/>
        <v>11</v>
      </c>
    </row>
    <row r="1138" spans="1:3">
      <c r="A1138" s="151" t="s">
        <v>5878</v>
      </c>
      <c r="B1138" s="152" t="s">
        <v>5879</v>
      </c>
      <c r="C1138">
        <f t="shared" si="17"/>
        <v>11</v>
      </c>
    </row>
    <row r="1139" spans="1:3">
      <c r="A1139" s="151" t="s">
        <v>5880</v>
      </c>
      <c r="B1139" s="152" t="s">
        <v>5881</v>
      </c>
      <c r="C1139">
        <f t="shared" si="17"/>
        <v>11</v>
      </c>
    </row>
    <row r="1140" spans="1:3">
      <c r="A1140" s="151" t="s">
        <v>1805</v>
      </c>
      <c r="B1140" s="152" t="s">
        <v>1806</v>
      </c>
      <c r="C1140">
        <f t="shared" si="17"/>
        <v>11</v>
      </c>
    </row>
    <row r="1141" spans="1:3">
      <c r="A1141" s="151" t="s">
        <v>5882</v>
      </c>
      <c r="B1141" s="152" t="s">
        <v>5883</v>
      </c>
      <c r="C1141">
        <f t="shared" si="17"/>
        <v>11</v>
      </c>
    </row>
    <row r="1142" spans="1:3">
      <c r="A1142" s="151" t="s">
        <v>5884</v>
      </c>
      <c r="B1142" s="152" t="s">
        <v>5885</v>
      </c>
      <c r="C1142">
        <f t="shared" si="17"/>
        <v>11</v>
      </c>
    </row>
    <row r="1143" spans="1:3">
      <c r="A1143" s="151" t="s">
        <v>5886</v>
      </c>
      <c r="B1143" s="152" t="s">
        <v>5887</v>
      </c>
      <c r="C1143">
        <f t="shared" si="17"/>
        <v>11</v>
      </c>
    </row>
    <row r="1144" spans="1:3">
      <c r="A1144" s="151" t="s">
        <v>5888</v>
      </c>
      <c r="B1144" s="152" t="s">
        <v>5887</v>
      </c>
      <c r="C1144">
        <f t="shared" si="17"/>
        <v>11</v>
      </c>
    </row>
    <row r="1145" spans="1:3">
      <c r="A1145" s="151" t="s">
        <v>5889</v>
      </c>
      <c r="B1145" s="152" t="s">
        <v>5890</v>
      </c>
      <c r="C1145">
        <f t="shared" si="17"/>
        <v>11</v>
      </c>
    </row>
    <row r="1146" spans="1:3">
      <c r="A1146" s="151" t="s">
        <v>5891</v>
      </c>
      <c r="B1146" s="152" t="s">
        <v>5892</v>
      </c>
      <c r="C1146">
        <f t="shared" si="17"/>
        <v>11</v>
      </c>
    </row>
    <row r="1147" spans="1:3">
      <c r="A1147" s="151" t="s">
        <v>5893</v>
      </c>
      <c r="B1147" s="152" t="s">
        <v>5894</v>
      </c>
      <c r="C1147">
        <f t="shared" si="17"/>
        <v>11</v>
      </c>
    </row>
    <row r="1148" spans="1:3">
      <c r="A1148" s="151" t="s">
        <v>5895</v>
      </c>
      <c r="B1148" s="152" t="s">
        <v>5896</v>
      </c>
      <c r="C1148">
        <f t="shared" si="17"/>
        <v>11</v>
      </c>
    </row>
    <row r="1149" spans="1:3">
      <c r="A1149" s="151" t="s">
        <v>5897</v>
      </c>
      <c r="B1149" s="152" t="s">
        <v>5898</v>
      </c>
      <c r="C1149">
        <f t="shared" si="17"/>
        <v>11</v>
      </c>
    </row>
    <row r="1150" spans="1:3">
      <c r="A1150" s="151" t="s">
        <v>5899</v>
      </c>
      <c r="B1150" s="152" t="s">
        <v>5900</v>
      </c>
      <c r="C1150">
        <f t="shared" si="17"/>
        <v>11</v>
      </c>
    </row>
    <row r="1151" spans="1:3">
      <c r="A1151" s="151" t="s">
        <v>5901</v>
      </c>
      <c r="B1151" s="152" t="s">
        <v>5902</v>
      </c>
      <c r="C1151">
        <f t="shared" si="17"/>
        <v>11</v>
      </c>
    </row>
    <row r="1152" spans="1:3">
      <c r="A1152" s="151" t="s">
        <v>5903</v>
      </c>
      <c r="B1152" s="152" t="s">
        <v>5904</v>
      </c>
      <c r="C1152">
        <f t="shared" si="17"/>
        <v>11</v>
      </c>
    </row>
    <row r="1153" spans="1:3">
      <c r="A1153" s="151" t="s">
        <v>5905</v>
      </c>
      <c r="B1153" s="152" t="s">
        <v>5906</v>
      </c>
      <c r="C1153">
        <f t="shared" si="17"/>
        <v>11</v>
      </c>
    </row>
    <row r="1154" spans="1:3">
      <c r="A1154" s="151" t="s">
        <v>5907</v>
      </c>
      <c r="B1154" s="152" t="s">
        <v>5908</v>
      </c>
      <c r="C1154">
        <f t="shared" si="17"/>
        <v>11</v>
      </c>
    </row>
    <row r="1155" spans="1:3">
      <c r="A1155" s="151" t="s">
        <v>5909</v>
      </c>
      <c r="B1155" s="152" t="s">
        <v>5910</v>
      </c>
      <c r="C1155">
        <f t="shared" si="17"/>
        <v>11</v>
      </c>
    </row>
    <row r="1156" spans="1:3">
      <c r="A1156" s="151" t="s">
        <v>5911</v>
      </c>
      <c r="B1156" s="152" t="s">
        <v>5912</v>
      </c>
      <c r="C1156">
        <f t="shared" si="17"/>
        <v>11</v>
      </c>
    </row>
    <row r="1157" spans="1:3">
      <c r="A1157" s="151" t="s">
        <v>5913</v>
      </c>
      <c r="B1157" s="152" t="s">
        <v>5914</v>
      </c>
      <c r="C1157">
        <f t="shared" si="17"/>
        <v>11</v>
      </c>
    </row>
    <row r="1158" spans="1:3">
      <c r="A1158" s="151" t="s">
        <v>5915</v>
      </c>
      <c r="B1158" s="152" t="s">
        <v>5916</v>
      </c>
      <c r="C1158">
        <f t="shared" ref="C1158:C1221" si="18">LEN(A1158)</f>
        <v>11</v>
      </c>
    </row>
    <row r="1159" spans="1:3">
      <c r="A1159" s="151" t="s">
        <v>5917</v>
      </c>
      <c r="B1159" s="152" t="s">
        <v>5918</v>
      </c>
      <c r="C1159">
        <f t="shared" si="18"/>
        <v>11</v>
      </c>
    </row>
    <row r="1160" spans="1:3">
      <c r="A1160" s="151" t="s">
        <v>5919</v>
      </c>
      <c r="B1160" s="152" t="s">
        <v>5920</v>
      </c>
      <c r="C1160">
        <f t="shared" si="18"/>
        <v>11</v>
      </c>
    </row>
    <row r="1161" spans="1:3">
      <c r="A1161" s="151" t="s">
        <v>5921</v>
      </c>
      <c r="B1161" s="152" t="s">
        <v>5922</v>
      </c>
      <c r="C1161">
        <f t="shared" si="18"/>
        <v>11</v>
      </c>
    </row>
    <row r="1162" spans="1:3">
      <c r="A1162" s="151" t="s">
        <v>5923</v>
      </c>
      <c r="B1162" s="152" t="s">
        <v>5924</v>
      </c>
      <c r="C1162">
        <f t="shared" si="18"/>
        <v>11</v>
      </c>
    </row>
    <row r="1163" spans="1:3">
      <c r="A1163" s="151" t="s">
        <v>5925</v>
      </c>
      <c r="B1163" s="152" t="s">
        <v>5926</v>
      </c>
      <c r="C1163">
        <f t="shared" si="18"/>
        <v>11</v>
      </c>
    </row>
    <row r="1164" spans="1:3">
      <c r="A1164" s="151" t="s">
        <v>5927</v>
      </c>
      <c r="B1164" s="152" t="s">
        <v>5928</v>
      </c>
      <c r="C1164">
        <f t="shared" si="18"/>
        <v>11</v>
      </c>
    </row>
    <row r="1165" spans="1:3">
      <c r="A1165" s="151" t="s">
        <v>5929</v>
      </c>
      <c r="B1165" s="152" t="s">
        <v>5930</v>
      </c>
      <c r="C1165">
        <f t="shared" si="18"/>
        <v>11</v>
      </c>
    </row>
    <row r="1166" spans="1:3">
      <c r="A1166" s="151" t="s">
        <v>5931</v>
      </c>
      <c r="B1166" s="152" t="s">
        <v>5932</v>
      </c>
      <c r="C1166">
        <f t="shared" si="18"/>
        <v>11</v>
      </c>
    </row>
    <row r="1167" spans="1:3">
      <c r="A1167" s="151" t="s">
        <v>5933</v>
      </c>
      <c r="B1167" s="152" t="s">
        <v>5934</v>
      </c>
      <c r="C1167">
        <f t="shared" si="18"/>
        <v>11</v>
      </c>
    </row>
    <row r="1168" spans="1:3">
      <c r="A1168" s="151" t="s">
        <v>5935</v>
      </c>
      <c r="B1168" s="152" t="s">
        <v>5936</v>
      </c>
      <c r="C1168">
        <f t="shared" si="18"/>
        <v>11</v>
      </c>
    </row>
    <row r="1169" spans="1:3">
      <c r="A1169" s="151" t="s">
        <v>5937</v>
      </c>
      <c r="B1169" s="152" t="s">
        <v>5938</v>
      </c>
      <c r="C1169">
        <f t="shared" si="18"/>
        <v>11</v>
      </c>
    </row>
    <row r="1170" spans="1:3">
      <c r="A1170" s="151" t="s">
        <v>5939</v>
      </c>
      <c r="B1170" s="152" t="s">
        <v>5940</v>
      </c>
      <c r="C1170">
        <f t="shared" si="18"/>
        <v>11</v>
      </c>
    </row>
    <row r="1171" spans="1:3">
      <c r="A1171" s="151" t="s">
        <v>5941</v>
      </c>
      <c r="B1171" s="152" t="s">
        <v>5942</v>
      </c>
      <c r="C1171">
        <f t="shared" si="18"/>
        <v>11</v>
      </c>
    </row>
    <row r="1172" spans="1:3">
      <c r="A1172" s="151" t="s">
        <v>5943</v>
      </c>
      <c r="B1172" s="152" t="s">
        <v>5944</v>
      </c>
      <c r="C1172">
        <f t="shared" si="18"/>
        <v>11</v>
      </c>
    </row>
    <row r="1173" spans="1:3">
      <c r="A1173" s="151" t="s">
        <v>5945</v>
      </c>
      <c r="B1173" s="152" t="s">
        <v>5946</v>
      </c>
      <c r="C1173">
        <f t="shared" si="18"/>
        <v>11</v>
      </c>
    </row>
    <row r="1174" spans="1:3">
      <c r="A1174" s="151" t="s">
        <v>5947</v>
      </c>
      <c r="B1174" s="152" t="s">
        <v>5948</v>
      </c>
      <c r="C1174">
        <f t="shared" si="18"/>
        <v>11</v>
      </c>
    </row>
    <row r="1175" spans="1:3">
      <c r="A1175" s="151" t="s">
        <v>5949</v>
      </c>
      <c r="B1175" s="152" t="s">
        <v>5950</v>
      </c>
      <c r="C1175">
        <f t="shared" si="18"/>
        <v>11</v>
      </c>
    </row>
    <row r="1176" spans="1:3">
      <c r="A1176" s="151" t="s">
        <v>5951</v>
      </c>
      <c r="B1176" s="152" t="s">
        <v>5952</v>
      </c>
      <c r="C1176">
        <f t="shared" si="18"/>
        <v>11</v>
      </c>
    </row>
    <row r="1177" spans="1:3">
      <c r="A1177" s="151" t="s">
        <v>5953</v>
      </c>
      <c r="B1177" s="152" t="s">
        <v>5954</v>
      </c>
      <c r="C1177">
        <f t="shared" si="18"/>
        <v>11</v>
      </c>
    </row>
    <row r="1178" spans="1:3">
      <c r="A1178" s="151" t="s">
        <v>5955</v>
      </c>
      <c r="B1178" s="152" t="s">
        <v>5956</v>
      </c>
      <c r="C1178">
        <f t="shared" si="18"/>
        <v>11</v>
      </c>
    </row>
    <row r="1179" spans="1:3">
      <c r="A1179" s="151" t="s">
        <v>5957</v>
      </c>
      <c r="B1179" s="152" t="s">
        <v>5958</v>
      </c>
      <c r="C1179">
        <f t="shared" si="18"/>
        <v>11</v>
      </c>
    </row>
    <row r="1180" spans="1:3">
      <c r="A1180" s="151" t="s">
        <v>5959</v>
      </c>
      <c r="B1180" s="152" t="s">
        <v>5960</v>
      </c>
      <c r="C1180">
        <f t="shared" si="18"/>
        <v>11</v>
      </c>
    </row>
    <row r="1181" spans="1:3">
      <c r="A1181" s="151" t="s">
        <v>1807</v>
      </c>
      <c r="B1181" s="152" t="s">
        <v>1808</v>
      </c>
      <c r="C1181">
        <f t="shared" si="18"/>
        <v>11</v>
      </c>
    </row>
    <row r="1182" spans="1:3">
      <c r="A1182" s="151" t="s">
        <v>5961</v>
      </c>
      <c r="B1182" s="152" t="s">
        <v>5962</v>
      </c>
      <c r="C1182">
        <f t="shared" si="18"/>
        <v>11</v>
      </c>
    </row>
    <row r="1183" spans="1:3">
      <c r="A1183" s="151" t="s">
        <v>5963</v>
      </c>
      <c r="B1183" s="152" t="s">
        <v>5964</v>
      </c>
      <c r="C1183">
        <f t="shared" si="18"/>
        <v>11</v>
      </c>
    </row>
    <row r="1184" spans="1:3">
      <c r="A1184" s="151" t="s">
        <v>5965</v>
      </c>
      <c r="B1184" s="152" t="s">
        <v>5966</v>
      </c>
      <c r="C1184">
        <f t="shared" si="18"/>
        <v>11</v>
      </c>
    </row>
    <row r="1185" spans="1:3">
      <c r="A1185" s="151" t="s">
        <v>5967</v>
      </c>
      <c r="B1185" s="152" t="s">
        <v>5968</v>
      </c>
      <c r="C1185">
        <f t="shared" si="18"/>
        <v>11</v>
      </c>
    </row>
    <row r="1186" spans="1:3">
      <c r="A1186" s="151" t="s">
        <v>5969</v>
      </c>
      <c r="B1186" s="152" t="s">
        <v>5970</v>
      </c>
      <c r="C1186">
        <f t="shared" si="18"/>
        <v>11</v>
      </c>
    </row>
    <row r="1187" spans="1:3">
      <c r="A1187" s="151" t="s">
        <v>5971</v>
      </c>
      <c r="B1187" s="152" t="s">
        <v>5972</v>
      </c>
      <c r="C1187">
        <f t="shared" si="18"/>
        <v>11</v>
      </c>
    </row>
    <row r="1188" spans="1:3">
      <c r="A1188" s="151" t="s">
        <v>5973</v>
      </c>
      <c r="B1188" s="152" t="s">
        <v>5974</v>
      </c>
      <c r="C1188">
        <f t="shared" si="18"/>
        <v>11</v>
      </c>
    </row>
    <row r="1189" spans="1:3">
      <c r="A1189" s="151" t="s">
        <v>5975</v>
      </c>
      <c r="B1189" s="152" t="s">
        <v>5976</v>
      </c>
      <c r="C1189">
        <f t="shared" si="18"/>
        <v>11</v>
      </c>
    </row>
    <row r="1190" spans="1:3">
      <c r="A1190" s="151" t="s">
        <v>5977</v>
      </c>
      <c r="B1190" s="152" t="s">
        <v>5978</v>
      </c>
      <c r="C1190">
        <f t="shared" si="18"/>
        <v>11</v>
      </c>
    </row>
    <row r="1191" spans="1:3">
      <c r="A1191" s="151" t="s">
        <v>5979</v>
      </c>
      <c r="B1191" s="152" t="s">
        <v>5980</v>
      </c>
      <c r="C1191">
        <f t="shared" si="18"/>
        <v>11</v>
      </c>
    </row>
    <row r="1192" spans="1:3">
      <c r="A1192" s="151" t="s">
        <v>5981</v>
      </c>
      <c r="B1192" s="152" t="s">
        <v>5982</v>
      </c>
      <c r="C1192">
        <f t="shared" si="18"/>
        <v>11</v>
      </c>
    </row>
    <row r="1193" spans="1:3">
      <c r="A1193" s="151" t="s">
        <v>5983</v>
      </c>
      <c r="B1193" s="152" t="s">
        <v>5984</v>
      </c>
      <c r="C1193">
        <f t="shared" si="18"/>
        <v>11</v>
      </c>
    </row>
    <row r="1194" spans="1:3">
      <c r="A1194" s="151" t="s">
        <v>5985</v>
      </c>
      <c r="B1194" s="152" t="s">
        <v>5986</v>
      </c>
      <c r="C1194">
        <f t="shared" si="18"/>
        <v>11</v>
      </c>
    </row>
    <row r="1195" spans="1:3">
      <c r="A1195" s="151" t="s">
        <v>5987</v>
      </c>
      <c r="B1195" s="152" t="s">
        <v>5988</v>
      </c>
      <c r="C1195">
        <f t="shared" si="18"/>
        <v>11</v>
      </c>
    </row>
    <row r="1196" spans="1:3">
      <c r="A1196" s="151" t="s">
        <v>5989</v>
      </c>
      <c r="B1196" s="152" t="s">
        <v>5990</v>
      </c>
      <c r="C1196">
        <f t="shared" si="18"/>
        <v>11</v>
      </c>
    </row>
    <row r="1197" spans="1:3">
      <c r="A1197" s="151" t="s">
        <v>5991</v>
      </c>
      <c r="B1197" s="152" t="s">
        <v>5992</v>
      </c>
      <c r="C1197">
        <f t="shared" si="18"/>
        <v>11</v>
      </c>
    </row>
    <row r="1198" spans="1:3">
      <c r="A1198" s="151" t="s">
        <v>5993</v>
      </c>
      <c r="B1198" s="152" t="s">
        <v>5994</v>
      </c>
      <c r="C1198">
        <f t="shared" si="18"/>
        <v>11</v>
      </c>
    </row>
    <row r="1199" spans="1:3">
      <c r="A1199" s="151" t="s">
        <v>5995</v>
      </c>
      <c r="B1199" s="152" t="s">
        <v>5994</v>
      </c>
      <c r="C1199">
        <f t="shared" si="18"/>
        <v>11</v>
      </c>
    </row>
    <row r="1200" spans="1:3">
      <c r="A1200" s="151" t="s">
        <v>5996</v>
      </c>
      <c r="B1200" s="152" t="s">
        <v>5997</v>
      </c>
      <c r="C1200">
        <f t="shared" si="18"/>
        <v>11</v>
      </c>
    </row>
    <row r="1201" spans="1:3">
      <c r="A1201" s="151" t="s">
        <v>1809</v>
      </c>
      <c r="B1201" s="152" t="s">
        <v>1628</v>
      </c>
      <c r="C1201">
        <f t="shared" si="18"/>
        <v>11</v>
      </c>
    </row>
    <row r="1202" spans="1:3">
      <c r="A1202" s="151" t="s">
        <v>5998</v>
      </c>
      <c r="B1202" s="152" t="s">
        <v>5999</v>
      </c>
      <c r="C1202">
        <f t="shared" si="18"/>
        <v>11</v>
      </c>
    </row>
    <row r="1203" spans="1:3">
      <c r="A1203" s="151" t="s">
        <v>6000</v>
      </c>
      <c r="B1203" s="152" t="s">
        <v>6001</v>
      </c>
      <c r="C1203">
        <f t="shared" si="18"/>
        <v>11</v>
      </c>
    </row>
    <row r="1204" spans="1:3">
      <c r="A1204" s="151" t="s">
        <v>6002</v>
      </c>
      <c r="B1204" s="152" t="s">
        <v>5419</v>
      </c>
      <c r="C1204">
        <f t="shared" si="18"/>
        <v>11</v>
      </c>
    </row>
    <row r="1205" spans="1:3">
      <c r="A1205" s="151" t="s">
        <v>6003</v>
      </c>
      <c r="B1205" s="152" t="s">
        <v>6004</v>
      </c>
      <c r="C1205">
        <f t="shared" si="18"/>
        <v>11</v>
      </c>
    </row>
    <row r="1206" spans="1:3">
      <c r="A1206" s="151" t="s">
        <v>6005</v>
      </c>
      <c r="B1206" s="152" t="s">
        <v>6006</v>
      </c>
      <c r="C1206">
        <f t="shared" si="18"/>
        <v>11</v>
      </c>
    </row>
    <row r="1207" spans="1:3">
      <c r="A1207" s="151" t="s">
        <v>6007</v>
      </c>
      <c r="B1207" s="152" t="s">
        <v>6008</v>
      </c>
      <c r="C1207">
        <f t="shared" si="18"/>
        <v>11</v>
      </c>
    </row>
    <row r="1208" spans="1:3">
      <c r="A1208" s="151" t="s">
        <v>1810</v>
      </c>
      <c r="B1208" s="152" t="s">
        <v>1811</v>
      </c>
      <c r="C1208">
        <f t="shared" si="18"/>
        <v>11</v>
      </c>
    </row>
    <row r="1209" spans="1:3">
      <c r="A1209" s="151" t="s">
        <v>6009</v>
      </c>
      <c r="B1209" s="152" t="s">
        <v>6010</v>
      </c>
      <c r="C1209">
        <f t="shared" si="18"/>
        <v>11</v>
      </c>
    </row>
    <row r="1210" spans="1:3">
      <c r="A1210" s="151" t="s">
        <v>6011</v>
      </c>
      <c r="B1210" s="152" t="s">
        <v>6012</v>
      </c>
      <c r="C1210">
        <f t="shared" si="18"/>
        <v>11</v>
      </c>
    </row>
    <row r="1211" spans="1:3">
      <c r="A1211" s="151" t="s">
        <v>1812</v>
      </c>
      <c r="B1211" s="152" t="s">
        <v>1813</v>
      </c>
      <c r="C1211">
        <f t="shared" si="18"/>
        <v>11</v>
      </c>
    </row>
    <row r="1212" spans="1:3">
      <c r="A1212" s="151" t="s">
        <v>6013</v>
      </c>
      <c r="B1212" s="152" t="s">
        <v>6014</v>
      </c>
      <c r="C1212">
        <f t="shared" si="18"/>
        <v>11</v>
      </c>
    </row>
    <row r="1213" spans="1:3">
      <c r="A1213" s="151" t="s">
        <v>1814</v>
      </c>
      <c r="B1213" s="152" t="s">
        <v>1815</v>
      </c>
      <c r="C1213">
        <f t="shared" si="18"/>
        <v>11</v>
      </c>
    </row>
    <row r="1214" spans="1:3">
      <c r="A1214" s="151" t="s">
        <v>6015</v>
      </c>
      <c r="B1214" s="152" t="s">
        <v>6016</v>
      </c>
      <c r="C1214">
        <f t="shared" si="18"/>
        <v>11</v>
      </c>
    </row>
    <row r="1215" spans="1:3">
      <c r="A1215" s="151" t="s">
        <v>6017</v>
      </c>
      <c r="B1215" s="152" t="s">
        <v>6018</v>
      </c>
      <c r="C1215">
        <f t="shared" si="18"/>
        <v>11</v>
      </c>
    </row>
    <row r="1216" spans="1:3">
      <c r="A1216" s="151" t="s">
        <v>6019</v>
      </c>
      <c r="B1216" s="152" t="s">
        <v>6020</v>
      </c>
      <c r="C1216">
        <f t="shared" si="18"/>
        <v>11</v>
      </c>
    </row>
    <row r="1217" spans="1:3">
      <c r="A1217" s="151" t="s">
        <v>6021</v>
      </c>
      <c r="B1217" s="152" t="s">
        <v>6022</v>
      </c>
      <c r="C1217">
        <f t="shared" si="18"/>
        <v>11</v>
      </c>
    </row>
    <row r="1218" spans="1:3">
      <c r="A1218" s="151" t="s">
        <v>6023</v>
      </c>
      <c r="B1218" s="152" t="s">
        <v>6024</v>
      </c>
      <c r="C1218">
        <f t="shared" si="18"/>
        <v>11</v>
      </c>
    </row>
    <row r="1219" spans="1:3">
      <c r="A1219" s="151" t="s">
        <v>1816</v>
      </c>
      <c r="B1219" s="152" t="s">
        <v>1817</v>
      </c>
      <c r="C1219">
        <f t="shared" si="18"/>
        <v>11</v>
      </c>
    </row>
    <row r="1220" spans="1:3">
      <c r="A1220" s="151" t="s">
        <v>6025</v>
      </c>
      <c r="B1220" s="152" t="s">
        <v>3439</v>
      </c>
      <c r="C1220">
        <f t="shared" si="18"/>
        <v>11</v>
      </c>
    </row>
    <row r="1221" spans="1:3">
      <c r="A1221" s="151" t="s">
        <v>6026</v>
      </c>
      <c r="B1221" s="152" t="s">
        <v>6027</v>
      </c>
      <c r="C1221">
        <f t="shared" si="18"/>
        <v>11</v>
      </c>
    </row>
    <row r="1222" spans="1:3">
      <c r="A1222" s="151" t="s">
        <v>1818</v>
      </c>
      <c r="B1222" s="152" t="s">
        <v>1819</v>
      </c>
      <c r="C1222">
        <f t="shared" ref="C1222:C1285" si="19">LEN(A1222)</f>
        <v>11</v>
      </c>
    </row>
    <row r="1223" spans="1:3">
      <c r="A1223" s="151" t="s">
        <v>6028</v>
      </c>
      <c r="B1223" s="152" t="s">
        <v>6029</v>
      </c>
      <c r="C1223">
        <f t="shared" si="19"/>
        <v>11</v>
      </c>
    </row>
    <row r="1224" spans="1:3">
      <c r="A1224" s="151" t="s">
        <v>6030</v>
      </c>
      <c r="B1224" s="152" t="s">
        <v>6031</v>
      </c>
      <c r="C1224">
        <f t="shared" si="19"/>
        <v>11</v>
      </c>
    </row>
    <row r="1225" spans="1:3">
      <c r="A1225" s="151" t="s">
        <v>6032</v>
      </c>
      <c r="B1225" s="152" t="s">
        <v>6033</v>
      </c>
      <c r="C1225">
        <f t="shared" si="19"/>
        <v>11</v>
      </c>
    </row>
    <row r="1226" spans="1:3">
      <c r="A1226" s="151" t="s">
        <v>1820</v>
      </c>
      <c r="B1226" s="152" t="s">
        <v>1821</v>
      </c>
      <c r="C1226">
        <f t="shared" si="19"/>
        <v>11</v>
      </c>
    </row>
    <row r="1227" spans="1:3">
      <c r="A1227" s="151" t="s">
        <v>6034</v>
      </c>
      <c r="B1227" s="152" t="s">
        <v>6035</v>
      </c>
      <c r="C1227">
        <f t="shared" si="19"/>
        <v>11</v>
      </c>
    </row>
    <row r="1228" spans="1:3">
      <c r="A1228" s="151" t="s">
        <v>6036</v>
      </c>
      <c r="B1228" s="152" t="s">
        <v>6037</v>
      </c>
      <c r="C1228">
        <f t="shared" si="19"/>
        <v>11</v>
      </c>
    </row>
    <row r="1229" spans="1:3">
      <c r="A1229" s="151" t="s">
        <v>6038</v>
      </c>
      <c r="B1229" s="152" t="s">
        <v>6039</v>
      </c>
      <c r="C1229">
        <f t="shared" si="19"/>
        <v>11</v>
      </c>
    </row>
    <row r="1230" spans="1:3">
      <c r="A1230" s="151" t="s">
        <v>6040</v>
      </c>
      <c r="B1230" s="152" t="s">
        <v>6041</v>
      </c>
      <c r="C1230">
        <f t="shared" si="19"/>
        <v>11</v>
      </c>
    </row>
    <row r="1231" spans="1:3">
      <c r="A1231" s="151" t="s">
        <v>1822</v>
      </c>
      <c r="B1231" s="152" t="s">
        <v>1823</v>
      </c>
      <c r="C1231">
        <f t="shared" si="19"/>
        <v>11</v>
      </c>
    </row>
    <row r="1232" spans="1:3">
      <c r="A1232" s="151" t="s">
        <v>6042</v>
      </c>
      <c r="B1232" s="152" t="s">
        <v>6043</v>
      </c>
      <c r="C1232">
        <f t="shared" si="19"/>
        <v>11</v>
      </c>
    </row>
    <row r="1233" spans="1:3">
      <c r="A1233" s="151" t="s">
        <v>1824</v>
      </c>
      <c r="B1233" s="152" t="s">
        <v>1825</v>
      </c>
      <c r="C1233">
        <f t="shared" si="19"/>
        <v>11</v>
      </c>
    </row>
    <row r="1234" spans="1:3">
      <c r="A1234" s="151" t="s">
        <v>1826</v>
      </c>
      <c r="B1234" s="152" t="s">
        <v>1827</v>
      </c>
      <c r="C1234">
        <f t="shared" si="19"/>
        <v>11</v>
      </c>
    </row>
    <row r="1235" spans="1:3">
      <c r="A1235" s="151" t="s">
        <v>1828</v>
      </c>
      <c r="B1235" s="152" t="s">
        <v>1829</v>
      </c>
      <c r="C1235">
        <f t="shared" si="19"/>
        <v>11</v>
      </c>
    </row>
    <row r="1236" spans="1:3">
      <c r="A1236" s="151" t="s">
        <v>6044</v>
      </c>
      <c r="B1236" s="152" t="s">
        <v>6045</v>
      </c>
      <c r="C1236">
        <f t="shared" si="19"/>
        <v>11</v>
      </c>
    </row>
    <row r="1237" spans="1:3">
      <c r="A1237" s="151" t="s">
        <v>6046</v>
      </c>
      <c r="B1237" s="152" t="s">
        <v>6047</v>
      </c>
      <c r="C1237">
        <f t="shared" si="19"/>
        <v>11</v>
      </c>
    </row>
    <row r="1238" spans="1:3">
      <c r="A1238" s="151" t="s">
        <v>6048</v>
      </c>
      <c r="B1238" s="152" t="s">
        <v>6049</v>
      </c>
      <c r="C1238">
        <f t="shared" si="19"/>
        <v>11</v>
      </c>
    </row>
    <row r="1239" spans="1:3">
      <c r="A1239" s="151" t="s">
        <v>1830</v>
      </c>
      <c r="B1239" s="152" t="s">
        <v>1831</v>
      </c>
      <c r="C1239">
        <f t="shared" si="19"/>
        <v>11</v>
      </c>
    </row>
    <row r="1240" spans="1:3">
      <c r="A1240" s="151" t="s">
        <v>6050</v>
      </c>
      <c r="B1240" s="152" t="s">
        <v>6051</v>
      </c>
      <c r="C1240">
        <f t="shared" si="19"/>
        <v>11</v>
      </c>
    </row>
    <row r="1241" spans="1:3">
      <c r="A1241" s="151" t="s">
        <v>6052</v>
      </c>
      <c r="B1241" s="152" t="s">
        <v>6053</v>
      </c>
      <c r="C1241">
        <f t="shared" si="19"/>
        <v>11</v>
      </c>
    </row>
    <row r="1242" spans="1:3">
      <c r="A1242" s="151" t="s">
        <v>6054</v>
      </c>
      <c r="B1242" s="152" t="s">
        <v>6055</v>
      </c>
      <c r="C1242">
        <f t="shared" si="19"/>
        <v>11</v>
      </c>
    </row>
    <row r="1243" spans="1:3">
      <c r="A1243" s="151" t="s">
        <v>6056</v>
      </c>
      <c r="B1243" s="152" t="s">
        <v>6057</v>
      </c>
      <c r="C1243">
        <f t="shared" si="19"/>
        <v>11</v>
      </c>
    </row>
    <row r="1244" spans="1:3">
      <c r="A1244" s="151" t="s">
        <v>6058</v>
      </c>
      <c r="B1244" s="152" t="s">
        <v>6059</v>
      </c>
      <c r="C1244">
        <f t="shared" si="19"/>
        <v>11</v>
      </c>
    </row>
    <row r="1245" spans="1:3">
      <c r="A1245" s="151" t="s">
        <v>6060</v>
      </c>
      <c r="B1245" s="152" t="s">
        <v>6061</v>
      </c>
      <c r="C1245">
        <f t="shared" si="19"/>
        <v>11</v>
      </c>
    </row>
    <row r="1246" spans="1:3">
      <c r="A1246" s="151" t="s">
        <v>6062</v>
      </c>
      <c r="B1246" s="152" t="s">
        <v>6012</v>
      </c>
      <c r="C1246">
        <f t="shared" si="19"/>
        <v>11</v>
      </c>
    </row>
    <row r="1247" spans="1:3">
      <c r="A1247" s="151" t="s">
        <v>6063</v>
      </c>
      <c r="B1247" s="152" t="s">
        <v>1813</v>
      </c>
      <c r="C1247">
        <f t="shared" si="19"/>
        <v>11</v>
      </c>
    </row>
    <row r="1248" spans="1:3">
      <c r="A1248" s="151" t="s">
        <v>6064</v>
      </c>
      <c r="B1248" s="152" t="s">
        <v>6016</v>
      </c>
      <c r="C1248">
        <f t="shared" si="19"/>
        <v>11</v>
      </c>
    </row>
    <row r="1249" spans="1:3">
      <c r="A1249" s="151" t="s">
        <v>1832</v>
      </c>
      <c r="B1249" s="152" t="s">
        <v>1833</v>
      </c>
      <c r="C1249">
        <f t="shared" si="19"/>
        <v>11</v>
      </c>
    </row>
    <row r="1250" spans="1:3">
      <c r="A1250" s="151" t="s">
        <v>1834</v>
      </c>
      <c r="B1250" s="152" t="s">
        <v>1835</v>
      </c>
      <c r="C1250">
        <f t="shared" si="19"/>
        <v>11</v>
      </c>
    </row>
    <row r="1251" spans="1:3">
      <c r="A1251" s="151" t="s">
        <v>6065</v>
      </c>
      <c r="B1251" s="152" t="s">
        <v>6066</v>
      </c>
      <c r="C1251">
        <f t="shared" si="19"/>
        <v>11</v>
      </c>
    </row>
    <row r="1252" spans="1:3">
      <c r="A1252" s="151" t="s">
        <v>6067</v>
      </c>
      <c r="B1252" s="152" t="s">
        <v>5766</v>
      </c>
      <c r="C1252">
        <f t="shared" si="19"/>
        <v>11</v>
      </c>
    </row>
    <row r="1253" spans="1:3">
      <c r="A1253" s="151" t="s">
        <v>6068</v>
      </c>
      <c r="B1253" s="152" t="s">
        <v>5768</v>
      </c>
      <c r="C1253">
        <f t="shared" si="19"/>
        <v>11</v>
      </c>
    </row>
    <row r="1254" spans="1:3">
      <c r="A1254" s="151" t="s">
        <v>6069</v>
      </c>
      <c r="B1254" s="152" t="s">
        <v>6070</v>
      </c>
      <c r="C1254">
        <f t="shared" si="19"/>
        <v>11</v>
      </c>
    </row>
    <row r="1255" spans="1:3">
      <c r="A1255" s="151" t="s">
        <v>6071</v>
      </c>
      <c r="B1255" s="152" t="s">
        <v>6072</v>
      </c>
      <c r="C1255">
        <f t="shared" si="19"/>
        <v>11</v>
      </c>
    </row>
    <row r="1256" spans="1:3">
      <c r="A1256" s="151" t="s">
        <v>6073</v>
      </c>
      <c r="B1256" s="152" t="s">
        <v>6074</v>
      </c>
      <c r="C1256">
        <f t="shared" si="19"/>
        <v>11</v>
      </c>
    </row>
    <row r="1257" spans="1:3">
      <c r="A1257" s="151" t="s">
        <v>1836</v>
      </c>
      <c r="B1257" s="152" t="s">
        <v>1837</v>
      </c>
      <c r="C1257">
        <f t="shared" si="19"/>
        <v>11</v>
      </c>
    </row>
    <row r="1258" spans="1:3">
      <c r="A1258" s="151" t="s">
        <v>1838</v>
      </c>
      <c r="B1258" s="152" t="s">
        <v>1839</v>
      </c>
      <c r="C1258">
        <f t="shared" si="19"/>
        <v>11</v>
      </c>
    </row>
    <row r="1259" spans="1:3">
      <c r="A1259" s="151" t="s">
        <v>1840</v>
      </c>
      <c r="B1259" s="152" t="s">
        <v>1841</v>
      </c>
      <c r="C1259">
        <f t="shared" si="19"/>
        <v>11</v>
      </c>
    </row>
    <row r="1260" spans="1:3">
      <c r="A1260" s="151" t="s">
        <v>6075</v>
      </c>
      <c r="B1260" s="152" t="s">
        <v>6076</v>
      </c>
      <c r="C1260">
        <f t="shared" si="19"/>
        <v>11</v>
      </c>
    </row>
    <row r="1261" spans="1:3">
      <c r="A1261" s="151" t="s">
        <v>6077</v>
      </c>
      <c r="B1261" s="152" t="s">
        <v>6078</v>
      </c>
      <c r="C1261">
        <f t="shared" si="19"/>
        <v>11</v>
      </c>
    </row>
    <row r="1262" spans="1:3">
      <c r="A1262" s="151" t="s">
        <v>6079</v>
      </c>
      <c r="B1262" s="152" t="s">
        <v>6080</v>
      </c>
      <c r="C1262">
        <f t="shared" si="19"/>
        <v>11</v>
      </c>
    </row>
    <row r="1263" spans="1:3">
      <c r="A1263" s="151" t="s">
        <v>6081</v>
      </c>
      <c r="B1263" s="152" t="s">
        <v>6082</v>
      </c>
      <c r="C1263">
        <f t="shared" si="19"/>
        <v>11</v>
      </c>
    </row>
    <row r="1264" spans="1:3">
      <c r="A1264" s="151" t="s">
        <v>1842</v>
      </c>
      <c r="B1264" s="152" t="s">
        <v>1843</v>
      </c>
      <c r="C1264">
        <f t="shared" si="19"/>
        <v>11</v>
      </c>
    </row>
    <row r="1265" spans="1:3">
      <c r="A1265" s="151" t="s">
        <v>6083</v>
      </c>
      <c r="B1265" s="152" t="s">
        <v>6084</v>
      </c>
      <c r="C1265">
        <f t="shared" si="19"/>
        <v>11</v>
      </c>
    </row>
    <row r="1266" spans="1:3">
      <c r="A1266" s="151" t="s">
        <v>6085</v>
      </c>
      <c r="B1266" s="152" t="s">
        <v>6086</v>
      </c>
      <c r="C1266">
        <f t="shared" si="19"/>
        <v>11</v>
      </c>
    </row>
    <row r="1267" spans="1:3">
      <c r="A1267" s="151" t="s">
        <v>6087</v>
      </c>
      <c r="B1267" s="152" t="s">
        <v>6088</v>
      </c>
      <c r="C1267">
        <f t="shared" si="19"/>
        <v>11</v>
      </c>
    </row>
    <row r="1268" spans="1:3">
      <c r="A1268" s="151" t="s">
        <v>6089</v>
      </c>
      <c r="B1268" s="152" t="s">
        <v>6090</v>
      </c>
      <c r="C1268">
        <f t="shared" si="19"/>
        <v>11</v>
      </c>
    </row>
    <row r="1269" spans="1:3">
      <c r="A1269" s="151" t="s">
        <v>6091</v>
      </c>
      <c r="B1269" s="152" t="s">
        <v>6092</v>
      </c>
      <c r="C1269">
        <f t="shared" si="19"/>
        <v>11</v>
      </c>
    </row>
    <row r="1270" spans="1:3">
      <c r="A1270" s="151" t="s">
        <v>3354</v>
      </c>
      <c r="B1270" s="152" t="s">
        <v>3355</v>
      </c>
      <c r="C1270">
        <f t="shared" si="19"/>
        <v>11</v>
      </c>
    </row>
    <row r="1271" spans="1:3">
      <c r="A1271" s="151" t="s">
        <v>6093</v>
      </c>
      <c r="B1271" s="152" t="s">
        <v>6094</v>
      </c>
      <c r="C1271">
        <f t="shared" si="19"/>
        <v>11</v>
      </c>
    </row>
    <row r="1272" spans="1:3">
      <c r="A1272" s="151" t="s">
        <v>6095</v>
      </c>
      <c r="B1272" s="152" t="s">
        <v>6096</v>
      </c>
      <c r="C1272">
        <f t="shared" si="19"/>
        <v>11</v>
      </c>
    </row>
    <row r="1273" spans="1:3">
      <c r="A1273" s="151" t="s">
        <v>6097</v>
      </c>
      <c r="B1273" s="152" t="s">
        <v>6098</v>
      </c>
      <c r="C1273">
        <f t="shared" si="19"/>
        <v>11</v>
      </c>
    </row>
    <row r="1274" spans="1:3">
      <c r="A1274" s="151" t="s">
        <v>6099</v>
      </c>
      <c r="B1274" s="152" t="s">
        <v>6098</v>
      </c>
      <c r="C1274">
        <f t="shared" si="19"/>
        <v>11</v>
      </c>
    </row>
    <row r="1275" spans="1:3">
      <c r="A1275" s="151" t="s">
        <v>6100</v>
      </c>
      <c r="B1275" s="152" t="s">
        <v>6101</v>
      </c>
      <c r="C1275">
        <f t="shared" si="19"/>
        <v>11</v>
      </c>
    </row>
    <row r="1276" spans="1:3">
      <c r="A1276" s="151" t="s">
        <v>6102</v>
      </c>
      <c r="B1276" s="152" t="s">
        <v>6103</v>
      </c>
      <c r="C1276">
        <f t="shared" si="19"/>
        <v>11</v>
      </c>
    </row>
    <row r="1277" spans="1:3">
      <c r="A1277" s="151" t="s">
        <v>6104</v>
      </c>
      <c r="B1277" s="152" t="s">
        <v>6105</v>
      </c>
      <c r="C1277">
        <f t="shared" si="19"/>
        <v>11</v>
      </c>
    </row>
    <row r="1278" spans="1:3">
      <c r="A1278" s="151" t="s">
        <v>6106</v>
      </c>
      <c r="B1278" s="152" t="s">
        <v>6107</v>
      </c>
      <c r="C1278">
        <f t="shared" si="19"/>
        <v>11</v>
      </c>
    </row>
    <row r="1279" spans="1:3">
      <c r="A1279" s="151" t="s">
        <v>6108</v>
      </c>
      <c r="B1279" s="152" t="s">
        <v>6109</v>
      </c>
      <c r="C1279">
        <f t="shared" si="19"/>
        <v>11</v>
      </c>
    </row>
    <row r="1280" spans="1:3">
      <c r="A1280" s="151" t="s">
        <v>6110</v>
      </c>
      <c r="B1280" s="152" t="s">
        <v>6111</v>
      </c>
      <c r="C1280">
        <f t="shared" si="19"/>
        <v>11</v>
      </c>
    </row>
    <row r="1281" spans="1:3">
      <c r="A1281" s="151" t="s">
        <v>6112</v>
      </c>
      <c r="B1281" s="152" t="s">
        <v>6113</v>
      </c>
      <c r="C1281">
        <f t="shared" si="19"/>
        <v>11</v>
      </c>
    </row>
    <row r="1282" spans="1:3">
      <c r="A1282" s="151" t="s">
        <v>6114</v>
      </c>
      <c r="B1282" s="152" t="s">
        <v>6115</v>
      </c>
      <c r="C1282">
        <f t="shared" si="19"/>
        <v>11</v>
      </c>
    </row>
    <row r="1283" spans="1:3">
      <c r="A1283" s="151" t="s">
        <v>6116</v>
      </c>
      <c r="B1283" s="152" t="s">
        <v>6117</v>
      </c>
      <c r="C1283">
        <f t="shared" si="19"/>
        <v>11</v>
      </c>
    </row>
    <row r="1284" spans="1:3">
      <c r="A1284" s="151" t="s">
        <v>6118</v>
      </c>
      <c r="B1284" s="152" t="s">
        <v>6119</v>
      </c>
      <c r="C1284">
        <f t="shared" si="19"/>
        <v>11</v>
      </c>
    </row>
    <row r="1285" spans="1:3">
      <c r="A1285" s="151" t="s">
        <v>6120</v>
      </c>
      <c r="B1285" s="152" t="s">
        <v>6121</v>
      </c>
      <c r="C1285">
        <f t="shared" si="19"/>
        <v>11</v>
      </c>
    </row>
    <row r="1286" spans="1:3">
      <c r="A1286" s="151" t="s">
        <v>6122</v>
      </c>
      <c r="B1286" s="152" t="s">
        <v>6123</v>
      </c>
      <c r="C1286">
        <f t="shared" ref="C1286:C1349" si="20">LEN(A1286)</f>
        <v>11</v>
      </c>
    </row>
    <row r="1287" spans="1:3">
      <c r="A1287" s="151" t="s">
        <v>6124</v>
      </c>
      <c r="B1287" s="152" t="s">
        <v>6125</v>
      </c>
      <c r="C1287">
        <f t="shared" si="20"/>
        <v>11</v>
      </c>
    </row>
    <row r="1288" spans="1:3">
      <c r="A1288" s="151" t="s">
        <v>1844</v>
      </c>
      <c r="B1288" s="152" t="s">
        <v>1845</v>
      </c>
      <c r="C1288">
        <f t="shared" si="20"/>
        <v>11</v>
      </c>
    </row>
    <row r="1289" spans="1:3">
      <c r="A1289" s="151" t="s">
        <v>1846</v>
      </c>
      <c r="B1289" s="152" t="s">
        <v>1847</v>
      </c>
      <c r="C1289">
        <f t="shared" si="20"/>
        <v>11</v>
      </c>
    </row>
    <row r="1290" spans="1:3">
      <c r="A1290" s="151" t="s">
        <v>6126</v>
      </c>
      <c r="B1290" s="152" t="s">
        <v>6127</v>
      </c>
      <c r="C1290">
        <f t="shared" si="20"/>
        <v>11</v>
      </c>
    </row>
    <row r="1291" spans="1:3">
      <c r="A1291" s="151" t="s">
        <v>6128</v>
      </c>
      <c r="B1291" s="152" t="s">
        <v>1849</v>
      </c>
      <c r="C1291">
        <f t="shared" si="20"/>
        <v>11</v>
      </c>
    </row>
    <row r="1292" spans="1:3">
      <c r="A1292" s="151" t="s">
        <v>1848</v>
      </c>
      <c r="B1292" s="152" t="s">
        <v>1849</v>
      </c>
      <c r="C1292">
        <f t="shared" si="20"/>
        <v>11</v>
      </c>
    </row>
    <row r="1293" spans="1:3">
      <c r="A1293" s="151" t="s">
        <v>6129</v>
      </c>
      <c r="B1293" s="152" t="s">
        <v>6130</v>
      </c>
      <c r="C1293">
        <f t="shared" si="20"/>
        <v>11</v>
      </c>
    </row>
    <row r="1294" spans="1:3">
      <c r="A1294" s="151" t="s">
        <v>1850</v>
      </c>
      <c r="B1294" s="152" t="s">
        <v>1851</v>
      </c>
      <c r="C1294">
        <f t="shared" si="20"/>
        <v>11</v>
      </c>
    </row>
    <row r="1295" spans="1:3">
      <c r="A1295" s="151" t="s">
        <v>1852</v>
      </c>
      <c r="B1295" s="152" t="s">
        <v>1853</v>
      </c>
      <c r="C1295">
        <f t="shared" si="20"/>
        <v>11</v>
      </c>
    </row>
    <row r="1296" spans="1:3">
      <c r="A1296" s="151" t="s">
        <v>1854</v>
      </c>
      <c r="B1296" s="152" t="s">
        <v>1855</v>
      </c>
      <c r="C1296">
        <f t="shared" si="20"/>
        <v>11</v>
      </c>
    </row>
    <row r="1297" spans="1:3">
      <c r="A1297" s="151" t="s">
        <v>6131</v>
      </c>
      <c r="B1297" s="152" t="s">
        <v>6132</v>
      </c>
      <c r="C1297">
        <f t="shared" si="20"/>
        <v>11</v>
      </c>
    </row>
    <row r="1298" spans="1:3">
      <c r="A1298" s="151" t="s">
        <v>1856</v>
      </c>
      <c r="B1298" s="152" t="s">
        <v>1857</v>
      </c>
      <c r="C1298">
        <f t="shared" si="20"/>
        <v>11</v>
      </c>
    </row>
    <row r="1299" spans="1:3">
      <c r="A1299" s="151" t="s">
        <v>1858</v>
      </c>
      <c r="B1299" s="152" t="s">
        <v>1859</v>
      </c>
      <c r="C1299">
        <f t="shared" si="20"/>
        <v>11</v>
      </c>
    </row>
    <row r="1300" spans="1:3">
      <c r="A1300" s="151" t="s">
        <v>6133</v>
      </c>
      <c r="B1300" s="152" t="s">
        <v>1861</v>
      </c>
      <c r="C1300">
        <f t="shared" si="20"/>
        <v>11</v>
      </c>
    </row>
    <row r="1301" spans="1:3">
      <c r="A1301" s="151" t="s">
        <v>1860</v>
      </c>
      <c r="B1301" s="152" t="s">
        <v>1861</v>
      </c>
      <c r="C1301">
        <f t="shared" si="20"/>
        <v>11</v>
      </c>
    </row>
    <row r="1302" spans="1:3">
      <c r="A1302" s="151" t="s">
        <v>6134</v>
      </c>
      <c r="B1302" s="152" t="s">
        <v>6135</v>
      </c>
      <c r="C1302">
        <f t="shared" si="20"/>
        <v>11</v>
      </c>
    </row>
    <row r="1303" spans="1:3">
      <c r="A1303" s="151" t="s">
        <v>6136</v>
      </c>
      <c r="B1303" s="152" t="s">
        <v>6137</v>
      </c>
      <c r="C1303">
        <f t="shared" si="20"/>
        <v>11</v>
      </c>
    </row>
    <row r="1304" spans="1:3">
      <c r="A1304" s="151" t="s">
        <v>6138</v>
      </c>
      <c r="B1304" s="152" t="s">
        <v>6139</v>
      </c>
      <c r="C1304">
        <f t="shared" si="20"/>
        <v>11</v>
      </c>
    </row>
    <row r="1305" spans="1:3">
      <c r="A1305" s="151" t="s">
        <v>1862</v>
      </c>
      <c r="B1305" s="152" t="s">
        <v>1863</v>
      </c>
      <c r="C1305">
        <f t="shared" si="20"/>
        <v>11</v>
      </c>
    </row>
    <row r="1306" spans="1:3">
      <c r="A1306" s="151" t="s">
        <v>1864</v>
      </c>
      <c r="B1306" s="152" t="s">
        <v>1865</v>
      </c>
      <c r="C1306">
        <f t="shared" si="20"/>
        <v>11</v>
      </c>
    </row>
    <row r="1307" spans="1:3">
      <c r="A1307" s="151" t="s">
        <v>6140</v>
      </c>
      <c r="B1307" s="152" t="s">
        <v>6141</v>
      </c>
      <c r="C1307">
        <f t="shared" si="20"/>
        <v>11</v>
      </c>
    </row>
    <row r="1308" spans="1:3">
      <c r="A1308" s="151" t="s">
        <v>6142</v>
      </c>
      <c r="B1308" s="152" t="s">
        <v>6143</v>
      </c>
      <c r="C1308">
        <f t="shared" si="20"/>
        <v>11</v>
      </c>
    </row>
    <row r="1309" spans="1:3">
      <c r="A1309" s="151" t="s">
        <v>6144</v>
      </c>
      <c r="B1309" s="152" t="s">
        <v>6145</v>
      </c>
      <c r="C1309">
        <f t="shared" si="20"/>
        <v>11</v>
      </c>
    </row>
    <row r="1310" spans="1:3">
      <c r="A1310" s="151" t="s">
        <v>1866</v>
      </c>
      <c r="B1310" s="152" t="s">
        <v>1867</v>
      </c>
      <c r="C1310">
        <f t="shared" si="20"/>
        <v>11</v>
      </c>
    </row>
    <row r="1311" spans="1:3">
      <c r="A1311" s="151" t="s">
        <v>1868</v>
      </c>
      <c r="B1311" s="152" t="s">
        <v>1869</v>
      </c>
      <c r="C1311">
        <f t="shared" si="20"/>
        <v>11</v>
      </c>
    </row>
    <row r="1312" spans="1:3">
      <c r="A1312" s="151" t="s">
        <v>6146</v>
      </c>
      <c r="B1312" s="152" t="s">
        <v>5807</v>
      </c>
      <c r="C1312">
        <f t="shared" si="20"/>
        <v>11</v>
      </c>
    </row>
    <row r="1313" spans="1:3">
      <c r="A1313" s="151" t="s">
        <v>6147</v>
      </c>
      <c r="B1313" s="152" t="s">
        <v>6148</v>
      </c>
      <c r="C1313">
        <f t="shared" si="20"/>
        <v>11</v>
      </c>
    </row>
    <row r="1314" spans="1:3">
      <c r="A1314" s="151" t="s">
        <v>1870</v>
      </c>
      <c r="B1314" s="152" t="s">
        <v>1871</v>
      </c>
      <c r="C1314">
        <f t="shared" si="20"/>
        <v>11</v>
      </c>
    </row>
    <row r="1315" spans="1:3">
      <c r="A1315" s="151" t="s">
        <v>6149</v>
      </c>
      <c r="B1315" s="152" t="s">
        <v>6150</v>
      </c>
      <c r="C1315">
        <f t="shared" si="20"/>
        <v>11</v>
      </c>
    </row>
    <row r="1316" spans="1:3">
      <c r="A1316" s="151" t="s">
        <v>6151</v>
      </c>
      <c r="B1316" s="152" t="s">
        <v>6152</v>
      </c>
      <c r="C1316">
        <f t="shared" si="20"/>
        <v>11</v>
      </c>
    </row>
    <row r="1317" spans="1:3">
      <c r="A1317" s="151" t="s">
        <v>6153</v>
      </c>
      <c r="B1317" s="152" t="s">
        <v>6154</v>
      </c>
      <c r="C1317">
        <f t="shared" si="20"/>
        <v>11</v>
      </c>
    </row>
    <row r="1318" spans="1:3">
      <c r="A1318" s="151" t="s">
        <v>6155</v>
      </c>
      <c r="B1318" s="152" t="s">
        <v>6156</v>
      </c>
      <c r="C1318">
        <f t="shared" si="20"/>
        <v>11</v>
      </c>
    </row>
    <row r="1319" spans="1:3">
      <c r="A1319" s="151" t="s">
        <v>6157</v>
      </c>
      <c r="B1319" s="152" t="s">
        <v>6158</v>
      </c>
      <c r="C1319">
        <f t="shared" si="20"/>
        <v>11</v>
      </c>
    </row>
    <row r="1320" spans="1:3">
      <c r="A1320" s="151" t="s">
        <v>6159</v>
      </c>
      <c r="B1320" s="152" t="s">
        <v>6160</v>
      </c>
      <c r="C1320">
        <f t="shared" si="20"/>
        <v>11</v>
      </c>
    </row>
    <row r="1321" spans="1:3">
      <c r="A1321" s="151" t="s">
        <v>6161</v>
      </c>
      <c r="B1321" s="152" t="s">
        <v>6162</v>
      </c>
      <c r="C1321">
        <f t="shared" si="20"/>
        <v>11</v>
      </c>
    </row>
    <row r="1322" spans="1:3">
      <c r="A1322" s="151" t="s">
        <v>1872</v>
      </c>
      <c r="B1322" s="152" t="s">
        <v>1873</v>
      </c>
      <c r="C1322">
        <f t="shared" si="20"/>
        <v>11</v>
      </c>
    </row>
    <row r="1323" spans="1:3">
      <c r="A1323" s="151" t="s">
        <v>1958</v>
      </c>
      <c r="B1323" s="152" t="s">
        <v>1959</v>
      </c>
      <c r="C1323">
        <f t="shared" si="20"/>
        <v>11</v>
      </c>
    </row>
    <row r="1324" spans="1:3">
      <c r="A1324" s="151" t="s">
        <v>6163</v>
      </c>
      <c r="B1324" s="152" t="s">
        <v>6164</v>
      </c>
      <c r="C1324">
        <f t="shared" si="20"/>
        <v>11</v>
      </c>
    </row>
    <row r="1325" spans="1:3">
      <c r="A1325" s="151" t="s">
        <v>6165</v>
      </c>
      <c r="B1325" s="152" t="s">
        <v>6166</v>
      </c>
      <c r="C1325">
        <f t="shared" si="20"/>
        <v>11</v>
      </c>
    </row>
    <row r="1326" spans="1:3">
      <c r="A1326" s="151" t="s">
        <v>6167</v>
      </c>
      <c r="B1326" s="152" t="s">
        <v>6168</v>
      </c>
      <c r="C1326">
        <f t="shared" si="20"/>
        <v>11</v>
      </c>
    </row>
    <row r="1327" spans="1:3">
      <c r="A1327" s="151" t="s">
        <v>6169</v>
      </c>
      <c r="B1327" s="152" t="s">
        <v>6170</v>
      </c>
      <c r="C1327">
        <f t="shared" si="20"/>
        <v>11</v>
      </c>
    </row>
    <row r="1328" spans="1:3">
      <c r="A1328" s="151" t="s">
        <v>6171</v>
      </c>
      <c r="B1328" s="152" t="s">
        <v>6172</v>
      </c>
      <c r="C1328">
        <f t="shared" si="20"/>
        <v>11</v>
      </c>
    </row>
    <row r="1329" spans="1:3">
      <c r="A1329" s="151" t="s">
        <v>6173</v>
      </c>
      <c r="B1329" s="152" t="s">
        <v>6174</v>
      </c>
      <c r="C1329">
        <f t="shared" si="20"/>
        <v>11</v>
      </c>
    </row>
    <row r="1330" spans="1:3">
      <c r="A1330" s="151" t="s">
        <v>6175</v>
      </c>
      <c r="B1330" s="152" t="s">
        <v>6176</v>
      </c>
      <c r="C1330">
        <f t="shared" si="20"/>
        <v>11</v>
      </c>
    </row>
    <row r="1331" spans="1:3">
      <c r="A1331" s="151" t="s">
        <v>6177</v>
      </c>
      <c r="B1331" s="152" t="s">
        <v>6178</v>
      </c>
      <c r="C1331">
        <f t="shared" si="20"/>
        <v>11</v>
      </c>
    </row>
    <row r="1332" spans="1:3">
      <c r="A1332" s="151" t="s">
        <v>6179</v>
      </c>
      <c r="B1332" s="152" t="s">
        <v>6180</v>
      </c>
      <c r="C1332">
        <f t="shared" si="20"/>
        <v>11</v>
      </c>
    </row>
    <row r="1333" spans="1:3">
      <c r="A1333" s="151" t="s">
        <v>6181</v>
      </c>
      <c r="B1333" s="152" t="s">
        <v>6182</v>
      </c>
      <c r="C1333">
        <f t="shared" si="20"/>
        <v>11</v>
      </c>
    </row>
    <row r="1334" spans="1:3">
      <c r="A1334" s="151" t="s">
        <v>1960</v>
      </c>
      <c r="B1334" s="152" t="s">
        <v>1961</v>
      </c>
      <c r="C1334">
        <f t="shared" si="20"/>
        <v>11</v>
      </c>
    </row>
    <row r="1335" spans="1:3">
      <c r="A1335" s="151" t="s">
        <v>1962</v>
      </c>
      <c r="B1335" s="152" t="s">
        <v>1963</v>
      </c>
      <c r="C1335">
        <f t="shared" si="20"/>
        <v>11</v>
      </c>
    </row>
    <row r="1336" spans="1:3">
      <c r="A1336" s="151" t="s">
        <v>1964</v>
      </c>
      <c r="B1336" s="152" t="s">
        <v>1965</v>
      </c>
      <c r="C1336">
        <f t="shared" si="20"/>
        <v>11</v>
      </c>
    </row>
    <row r="1337" spans="1:3">
      <c r="A1337" s="151" t="s">
        <v>1966</v>
      </c>
      <c r="B1337" s="152" t="s">
        <v>1967</v>
      </c>
      <c r="C1337">
        <f t="shared" si="20"/>
        <v>11</v>
      </c>
    </row>
    <row r="1338" spans="1:3">
      <c r="A1338" s="151" t="s">
        <v>1968</v>
      </c>
      <c r="B1338" s="152" t="s">
        <v>1969</v>
      </c>
      <c r="C1338">
        <f t="shared" si="20"/>
        <v>11</v>
      </c>
    </row>
    <row r="1339" spans="1:3">
      <c r="A1339" s="151" t="s">
        <v>1970</v>
      </c>
      <c r="B1339" s="152" t="s">
        <v>1971</v>
      </c>
      <c r="C1339">
        <f t="shared" si="20"/>
        <v>11</v>
      </c>
    </row>
    <row r="1340" spans="1:3">
      <c r="A1340" s="151" t="s">
        <v>1972</v>
      </c>
      <c r="B1340" s="152" t="s">
        <v>1973</v>
      </c>
      <c r="C1340">
        <f t="shared" si="20"/>
        <v>11</v>
      </c>
    </row>
    <row r="1341" spans="1:3">
      <c r="A1341" s="151" t="s">
        <v>1974</v>
      </c>
      <c r="B1341" s="152" t="s">
        <v>1975</v>
      </c>
      <c r="C1341">
        <f t="shared" si="20"/>
        <v>11</v>
      </c>
    </row>
    <row r="1342" spans="1:3">
      <c r="A1342" s="151" t="s">
        <v>6183</v>
      </c>
      <c r="B1342" s="152" t="s">
        <v>6184</v>
      </c>
      <c r="C1342">
        <f t="shared" si="20"/>
        <v>11</v>
      </c>
    </row>
    <row r="1343" spans="1:3">
      <c r="A1343" s="151" t="s">
        <v>1976</v>
      </c>
      <c r="B1343" s="152" t="s">
        <v>1977</v>
      </c>
      <c r="C1343">
        <f t="shared" si="20"/>
        <v>11</v>
      </c>
    </row>
    <row r="1344" spans="1:3">
      <c r="A1344" s="151" t="s">
        <v>1978</v>
      </c>
      <c r="B1344" s="152" t="s">
        <v>1979</v>
      </c>
      <c r="C1344">
        <f t="shared" si="20"/>
        <v>11</v>
      </c>
    </row>
    <row r="1345" spans="1:3">
      <c r="A1345" s="151" t="s">
        <v>6185</v>
      </c>
      <c r="B1345" s="152" t="s">
        <v>6186</v>
      </c>
      <c r="C1345">
        <f t="shared" si="20"/>
        <v>11</v>
      </c>
    </row>
    <row r="1346" spans="1:3">
      <c r="A1346" s="151" t="s">
        <v>1980</v>
      </c>
      <c r="B1346" s="152" t="s">
        <v>1981</v>
      </c>
      <c r="C1346">
        <f t="shared" si="20"/>
        <v>11</v>
      </c>
    </row>
    <row r="1347" spans="1:3">
      <c r="A1347" s="151" t="s">
        <v>6187</v>
      </c>
      <c r="B1347" s="152" t="s">
        <v>6188</v>
      </c>
      <c r="C1347">
        <f t="shared" si="20"/>
        <v>11</v>
      </c>
    </row>
    <row r="1348" spans="1:3">
      <c r="A1348" s="151" t="s">
        <v>6189</v>
      </c>
      <c r="B1348" s="152" t="s">
        <v>6190</v>
      </c>
      <c r="C1348">
        <f t="shared" si="20"/>
        <v>11</v>
      </c>
    </row>
    <row r="1349" spans="1:3">
      <c r="A1349" s="151" t="s">
        <v>6191</v>
      </c>
      <c r="B1349" s="152" t="s">
        <v>6192</v>
      </c>
      <c r="C1349">
        <f t="shared" si="20"/>
        <v>11</v>
      </c>
    </row>
    <row r="1350" spans="1:3">
      <c r="A1350" s="151" t="s">
        <v>1982</v>
      </c>
      <c r="B1350" s="152" t="s">
        <v>1983</v>
      </c>
      <c r="C1350">
        <f t="shared" ref="C1350:C1413" si="21">LEN(A1350)</f>
        <v>11</v>
      </c>
    </row>
    <row r="1351" spans="1:3">
      <c r="A1351" s="151" t="s">
        <v>1984</v>
      </c>
      <c r="B1351" s="152" t="s">
        <v>1985</v>
      </c>
      <c r="C1351">
        <f t="shared" si="21"/>
        <v>11</v>
      </c>
    </row>
    <row r="1352" spans="1:3">
      <c r="A1352" s="151" t="s">
        <v>6193</v>
      </c>
      <c r="B1352" s="152" t="s">
        <v>6049</v>
      </c>
      <c r="C1352">
        <f t="shared" si="21"/>
        <v>11</v>
      </c>
    </row>
    <row r="1353" spans="1:3">
      <c r="A1353" s="151" t="s">
        <v>1986</v>
      </c>
      <c r="B1353" s="152" t="s">
        <v>1921</v>
      </c>
      <c r="C1353">
        <f t="shared" si="21"/>
        <v>11</v>
      </c>
    </row>
    <row r="1354" spans="1:3">
      <c r="A1354" s="151" t="s">
        <v>1987</v>
      </c>
      <c r="B1354" s="152" t="s">
        <v>1988</v>
      </c>
      <c r="C1354">
        <f t="shared" si="21"/>
        <v>11</v>
      </c>
    </row>
    <row r="1355" spans="1:3">
      <c r="A1355" s="151" t="s">
        <v>6194</v>
      </c>
      <c r="B1355" s="152" t="s">
        <v>6195</v>
      </c>
      <c r="C1355">
        <f t="shared" si="21"/>
        <v>11</v>
      </c>
    </row>
    <row r="1356" spans="1:3">
      <c r="A1356" s="151" t="s">
        <v>1989</v>
      </c>
      <c r="B1356" s="152" t="s">
        <v>1990</v>
      </c>
      <c r="C1356">
        <f t="shared" si="21"/>
        <v>11</v>
      </c>
    </row>
    <row r="1357" spans="1:3">
      <c r="A1357" s="151" t="s">
        <v>6196</v>
      </c>
      <c r="B1357" s="152" t="s">
        <v>6197</v>
      </c>
      <c r="C1357">
        <f t="shared" si="21"/>
        <v>11</v>
      </c>
    </row>
    <row r="1358" spans="1:3">
      <c r="A1358" s="151" t="s">
        <v>6198</v>
      </c>
      <c r="B1358" s="152" t="s">
        <v>6199</v>
      </c>
      <c r="C1358">
        <f t="shared" si="21"/>
        <v>11</v>
      </c>
    </row>
    <row r="1359" spans="1:3">
      <c r="A1359" s="151" t="s">
        <v>1991</v>
      </c>
      <c r="B1359" s="152" t="s">
        <v>1992</v>
      </c>
      <c r="C1359">
        <f t="shared" si="21"/>
        <v>11</v>
      </c>
    </row>
    <row r="1360" spans="1:3">
      <c r="A1360" s="151" t="s">
        <v>1993</v>
      </c>
      <c r="B1360" s="152" t="s">
        <v>1732</v>
      </c>
      <c r="C1360">
        <f t="shared" si="21"/>
        <v>11</v>
      </c>
    </row>
    <row r="1361" spans="1:3">
      <c r="A1361" s="151" t="s">
        <v>6200</v>
      </c>
      <c r="B1361" s="152" t="s">
        <v>6201</v>
      </c>
      <c r="C1361">
        <f t="shared" si="21"/>
        <v>11</v>
      </c>
    </row>
    <row r="1362" spans="1:3">
      <c r="A1362" s="151" t="s">
        <v>6202</v>
      </c>
      <c r="B1362" s="152" t="s">
        <v>6203</v>
      </c>
      <c r="C1362">
        <f t="shared" si="21"/>
        <v>11</v>
      </c>
    </row>
    <row r="1363" spans="1:3">
      <c r="A1363" s="151" t="s">
        <v>1994</v>
      </c>
      <c r="B1363" s="152" t="s">
        <v>1995</v>
      </c>
      <c r="C1363">
        <f t="shared" si="21"/>
        <v>11</v>
      </c>
    </row>
    <row r="1364" spans="1:3">
      <c r="A1364" s="151" t="s">
        <v>1996</v>
      </c>
      <c r="B1364" s="152" t="s">
        <v>1997</v>
      </c>
      <c r="C1364">
        <f t="shared" si="21"/>
        <v>11</v>
      </c>
    </row>
    <row r="1365" spans="1:3">
      <c r="A1365" s="151" t="s">
        <v>1998</v>
      </c>
      <c r="B1365" s="152" t="s">
        <v>1999</v>
      </c>
      <c r="C1365">
        <f t="shared" si="21"/>
        <v>11</v>
      </c>
    </row>
    <row r="1366" spans="1:3">
      <c r="A1366" s="151" t="s">
        <v>2000</v>
      </c>
      <c r="B1366" s="152" t="s">
        <v>2001</v>
      </c>
      <c r="C1366">
        <f t="shared" si="21"/>
        <v>11</v>
      </c>
    </row>
    <row r="1367" spans="1:3">
      <c r="A1367" s="151" t="s">
        <v>6204</v>
      </c>
      <c r="B1367" s="152" t="s">
        <v>6205</v>
      </c>
      <c r="C1367">
        <f t="shared" si="21"/>
        <v>11</v>
      </c>
    </row>
    <row r="1368" spans="1:3">
      <c r="A1368" s="151" t="s">
        <v>6206</v>
      </c>
      <c r="B1368" s="152" t="s">
        <v>6207</v>
      </c>
      <c r="C1368">
        <f t="shared" si="21"/>
        <v>11</v>
      </c>
    </row>
    <row r="1369" spans="1:3">
      <c r="A1369" s="151" t="s">
        <v>6208</v>
      </c>
      <c r="B1369" s="152" t="s">
        <v>6209</v>
      </c>
      <c r="C1369">
        <f t="shared" si="21"/>
        <v>11</v>
      </c>
    </row>
    <row r="1370" spans="1:3">
      <c r="A1370" s="151" t="s">
        <v>2002</v>
      </c>
      <c r="B1370" s="152" t="s">
        <v>2003</v>
      </c>
      <c r="C1370">
        <f t="shared" si="21"/>
        <v>11</v>
      </c>
    </row>
    <row r="1371" spans="1:3">
      <c r="A1371" s="151" t="s">
        <v>2004</v>
      </c>
      <c r="B1371" s="152" t="s">
        <v>2005</v>
      </c>
      <c r="C1371">
        <f t="shared" si="21"/>
        <v>11</v>
      </c>
    </row>
    <row r="1372" spans="1:3">
      <c r="A1372" s="151" t="s">
        <v>2006</v>
      </c>
      <c r="B1372" s="152" t="s">
        <v>2007</v>
      </c>
      <c r="C1372">
        <f t="shared" si="21"/>
        <v>11</v>
      </c>
    </row>
    <row r="1373" spans="1:3">
      <c r="A1373" s="151" t="s">
        <v>2008</v>
      </c>
      <c r="B1373" s="152" t="s">
        <v>2009</v>
      </c>
      <c r="C1373">
        <f t="shared" si="21"/>
        <v>11</v>
      </c>
    </row>
    <row r="1374" spans="1:3">
      <c r="A1374" s="151" t="s">
        <v>2010</v>
      </c>
      <c r="B1374" s="152" t="s">
        <v>2011</v>
      </c>
      <c r="C1374">
        <f t="shared" si="21"/>
        <v>11</v>
      </c>
    </row>
    <row r="1375" spans="1:3">
      <c r="A1375" s="151" t="s">
        <v>2012</v>
      </c>
      <c r="B1375" s="152" t="s">
        <v>2013</v>
      </c>
      <c r="C1375">
        <f t="shared" si="21"/>
        <v>11</v>
      </c>
    </row>
    <row r="1376" spans="1:3">
      <c r="A1376" s="151" t="s">
        <v>2014</v>
      </c>
      <c r="B1376" s="152" t="s">
        <v>2015</v>
      </c>
      <c r="C1376">
        <f t="shared" si="21"/>
        <v>11</v>
      </c>
    </row>
    <row r="1377" spans="1:3">
      <c r="A1377" s="151" t="s">
        <v>2016</v>
      </c>
      <c r="B1377" s="152" t="s">
        <v>2017</v>
      </c>
      <c r="C1377">
        <f t="shared" si="21"/>
        <v>11</v>
      </c>
    </row>
    <row r="1378" spans="1:3">
      <c r="A1378" s="151" t="s">
        <v>2018</v>
      </c>
      <c r="B1378" s="152" t="s">
        <v>2019</v>
      </c>
      <c r="C1378">
        <f t="shared" si="21"/>
        <v>11</v>
      </c>
    </row>
    <row r="1379" spans="1:3">
      <c r="A1379" s="151" t="s">
        <v>6210</v>
      </c>
      <c r="B1379" s="152" t="s">
        <v>2020</v>
      </c>
      <c r="C1379">
        <f t="shared" si="21"/>
        <v>11</v>
      </c>
    </row>
    <row r="1380" spans="1:3">
      <c r="A1380" s="151" t="s">
        <v>6211</v>
      </c>
      <c r="B1380" s="152" t="s">
        <v>6212</v>
      </c>
      <c r="C1380">
        <f t="shared" si="21"/>
        <v>11</v>
      </c>
    </row>
    <row r="1381" spans="1:3">
      <c r="A1381" s="151" t="s">
        <v>2021</v>
      </c>
      <c r="B1381" s="152" t="s">
        <v>2022</v>
      </c>
      <c r="C1381">
        <f t="shared" si="21"/>
        <v>11</v>
      </c>
    </row>
    <row r="1382" spans="1:3">
      <c r="A1382" s="151" t="s">
        <v>6213</v>
      </c>
      <c r="B1382" s="152" t="s">
        <v>6214</v>
      </c>
      <c r="C1382">
        <f t="shared" si="21"/>
        <v>11</v>
      </c>
    </row>
    <row r="1383" spans="1:3">
      <c r="A1383" s="151" t="s">
        <v>2023</v>
      </c>
      <c r="B1383" s="152" t="s">
        <v>2024</v>
      </c>
      <c r="C1383">
        <f t="shared" si="21"/>
        <v>11</v>
      </c>
    </row>
    <row r="1384" spans="1:3">
      <c r="A1384" s="151" t="s">
        <v>2025</v>
      </c>
      <c r="B1384" s="152" t="s">
        <v>2026</v>
      </c>
      <c r="C1384">
        <f t="shared" si="21"/>
        <v>11</v>
      </c>
    </row>
    <row r="1385" spans="1:3">
      <c r="A1385" s="151" t="s">
        <v>6215</v>
      </c>
      <c r="B1385" s="152" t="s">
        <v>6216</v>
      </c>
      <c r="C1385">
        <f t="shared" si="21"/>
        <v>11</v>
      </c>
    </row>
    <row r="1386" spans="1:3">
      <c r="A1386" s="151" t="s">
        <v>2027</v>
      </c>
      <c r="B1386" s="152" t="s">
        <v>2028</v>
      </c>
      <c r="C1386">
        <f t="shared" si="21"/>
        <v>11</v>
      </c>
    </row>
    <row r="1387" spans="1:3">
      <c r="A1387" s="151" t="s">
        <v>2029</v>
      </c>
      <c r="B1387" s="152" t="s">
        <v>2030</v>
      </c>
      <c r="C1387">
        <f t="shared" si="21"/>
        <v>11</v>
      </c>
    </row>
    <row r="1388" spans="1:3">
      <c r="A1388" s="151" t="s">
        <v>2031</v>
      </c>
      <c r="B1388" s="152" t="s">
        <v>2032</v>
      </c>
      <c r="C1388">
        <f t="shared" si="21"/>
        <v>11</v>
      </c>
    </row>
    <row r="1389" spans="1:3">
      <c r="A1389" s="151" t="s">
        <v>2033</v>
      </c>
      <c r="B1389" s="152" t="s">
        <v>2034</v>
      </c>
      <c r="C1389">
        <f t="shared" si="21"/>
        <v>11</v>
      </c>
    </row>
    <row r="1390" spans="1:3">
      <c r="A1390" s="151" t="s">
        <v>6217</v>
      </c>
      <c r="B1390" s="152" t="s">
        <v>6218</v>
      </c>
      <c r="C1390">
        <f t="shared" si="21"/>
        <v>11</v>
      </c>
    </row>
    <row r="1391" spans="1:3">
      <c r="A1391" s="151" t="s">
        <v>2035</v>
      </c>
      <c r="B1391" s="152" t="s">
        <v>2036</v>
      </c>
      <c r="C1391">
        <f t="shared" si="21"/>
        <v>11</v>
      </c>
    </row>
    <row r="1392" spans="1:3">
      <c r="A1392" s="151" t="s">
        <v>2037</v>
      </c>
      <c r="B1392" s="152" t="s">
        <v>2038</v>
      </c>
      <c r="C1392">
        <f t="shared" si="21"/>
        <v>11</v>
      </c>
    </row>
    <row r="1393" spans="1:3">
      <c r="A1393" s="151" t="s">
        <v>6219</v>
      </c>
      <c r="B1393" s="152" t="s">
        <v>6220</v>
      </c>
      <c r="C1393">
        <f t="shared" si="21"/>
        <v>11</v>
      </c>
    </row>
    <row r="1394" spans="1:3">
      <c r="A1394" s="151" t="s">
        <v>2039</v>
      </c>
      <c r="B1394" s="152" t="s">
        <v>2040</v>
      </c>
      <c r="C1394">
        <f t="shared" si="21"/>
        <v>11</v>
      </c>
    </row>
    <row r="1395" spans="1:3">
      <c r="A1395" s="151" t="s">
        <v>6221</v>
      </c>
      <c r="B1395" s="152" t="s">
        <v>6222</v>
      </c>
      <c r="C1395">
        <f t="shared" si="21"/>
        <v>11</v>
      </c>
    </row>
    <row r="1396" spans="1:3">
      <c r="A1396" s="151" t="s">
        <v>6223</v>
      </c>
      <c r="B1396" s="152" t="s">
        <v>6224</v>
      </c>
      <c r="C1396">
        <f t="shared" si="21"/>
        <v>11</v>
      </c>
    </row>
    <row r="1397" spans="1:3">
      <c r="A1397" s="151" t="s">
        <v>6225</v>
      </c>
      <c r="B1397" s="152" t="s">
        <v>6226</v>
      </c>
      <c r="C1397">
        <f t="shared" si="21"/>
        <v>11</v>
      </c>
    </row>
    <row r="1398" spans="1:3">
      <c r="A1398" s="151" t="s">
        <v>6227</v>
      </c>
      <c r="B1398" s="152" t="s">
        <v>6228</v>
      </c>
      <c r="C1398">
        <f t="shared" si="21"/>
        <v>11</v>
      </c>
    </row>
    <row r="1399" spans="1:3">
      <c r="A1399" s="151" t="s">
        <v>2041</v>
      </c>
      <c r="B1399" s="152" t="s">
        <v>2042</v>
      </c>
      <c r="C1399">
        <f t="shared" si="21"/>
        <v>11</v>
      </c>
    </row>
    <row r="1400" spans="1:3">
      <c r="A1400" s="151" t="s">
        <v>6229</v>
      </c>
      <c r="B1400" s="152" t="s">
        <v>6230</v>
      </c>
      <c r="C1400">
        <f t="shared" si="21"/>
        <v>11</v>
      </c>
    </row>
    <row r="1401" spans="1:3">
      <c r="A1401" s="151" t="s">
        <v>6231</v>
      </c>
      <c r="B1401" s="152" t="s">
        <v>6232</v>
      </c>
      <c r="C1401">
        <f t="shared" si="21"/>
        <v>11</v>
      </c>
    </row>
    <row r="1402" spans="1:3">
      <c r="A1402" s="151" t="s">
        <v>2043</v>
      </c>
      <c r="B1402" s="152" t="s">
        <v>2044</v>
      </c>
      <c r="C1402">
        <f t="shared" si="21"/>
        <v>11</v>
      </c>
    </row>
    <row r="1403" spans="1:3">
      <c r="A1403" s="151" t="s">
        <v>2045</v>
      </c>
      <c r="B1403" s="152" t="s">
        <v>2046</v>
      </c>
      <c r="C1403">
        <f t="shared" si="21"/>
        <v>11</v>
      </c>
    </row>
    <row r="1404" spans="1:3">
      <c r="A1404" s="151" t="s">
        <v>2047</v>
      </c>
      <c r="B1404" s="152" t="s">
        <v>2048</v>
      </c>
      <c r="C1404">
        <f t="shared" si="21"/>
        <v>11</v>
      </c>
    </row>
    <row r="1405" spans="1:3">
      <c r="A1405" s="151" t="s">
        <v>6233</v>
      </c>
      <c r="B1405" s="152" t="s">
        <v>6234</v>
      </c>
      <c r="C1405">
        <f t="shared" si="21"/>
        <v>11</v>
      </c>
    </row>
    <row r="1406" spans="1:3">
      <c r="A1406" s="151" t="s">
        <v>6235</v>
      </c>
      <c r="B1406" s="152" t="s">
        <v>6236</v>
      </c>
      <c r="C1406">
        <f t="shared" si="21"/>
        <v>11</v>
      </c>
    </row>
    <row r="1407" spans="1:3">
      <c r="A1407" s="151" t="s">
        <v>2049</v>
      </c>
      <c r="B1407" s="152" t="s">
        <v>2050</v>
      </c>
      <c r="C1407">
        <f t="shared" si="21"/>
        <v>11</v>
      </c>
    </row>
    <row r="1408" spans="1:3">
      <c r="A1408" s="151" t="s">
        <v>6237</v>
      </c>
      <c r="B1408" s="152" t="s">
        <v>6238</v>
      </c>
      <c r="C1408">
        <f t="shared" si="21"/>
        <v>11</v>
      </c>
    </row>
    <row r="1409" spans="1:3">
      <c r="A1409" s="151" t="s">
        <v>6239</v>
      </c>
      <c r="B1409" s="152" t="s">
        <v>6240</v>
      </c>
      <c r="C1409">
        <f t="shared" si="21"/>
        <v>11</v>
      </c>
    </row>
    <row r="1410" spans="1:3">
      <c r="A1410" s="151" t="s">
        <v>6241</v>
      </c>
      <c r="B1410" s="152" t="s">
        <v>6242</v>
      </c>
      <c r="C1410">
        <f t="shared" si="21"/>
        <v>11</v>
      </c>
    </row>
    <row r="1411" spans="1:3">
      <c r="A1411" s="151" t="s">
        <v>6243</v>
      </c>
      <c r="B1411" s="152" t="s">
        <v>6244</v>
      </c>
      <c r="C1411">
        <f t="shared" si="21"/>
        <v>11</v>
      </c>
    </row>
    <row r="1412" spans="1:3">
      <c r="A1412" s="151" t="s">
        <v>2051</v>
      </c>
      <c r="B1412" s="152" t="s">
        <v>2052</v>
      </c>
      <c r="C1412">
        <f t="shared" si="21"/>
        <v>11</v>
      </c>
    </row>
    <row r="1413" spans="1:3">
      <c r="A1413" s="151" t="s">
        <v>6245</v>
      </c>
      <c r="B1413" s="152" t="s">
        <v>6246</v>
      </c>
      <c r="C1413">
        <f t="shared" si="21"/>
        <v>11</v>
      </c>
    </row>
    <row r="1414" spans="1:3">
      <c r="A1414" s="151" t="s">
        <v>2053</v>
      </c>
      <c r="B1414" s="152" t="s">
        <v>2054</v>
      </c>
      <c r="C1414">
        <f t="shared" ref="C1414:C1477" si="22">LEN(A1414)</f>
        <v>11</v>
      </c>
    </row>
    <row r="1415" spans="1:3">
      <c r="A1415" s="151" t="s">
        <v>2055</v>
      </c>
      <c r="B1415" s="152" t="s">
        <v>2056</v>
      </c>
      <c r="C1415">
        <f t="shared" si="22"/>
        <v>11</v>
      </c>
    </row>
    <row r="1416" spans="1:3">
      <c r="A1416" s="151" t="s">
        <v>2057</v>
      </c>
      <c r="B1416" s="152" t="s">
        <v>2058</v>
      </c>
      <c r="C1416">
        <f t="shared" si="22"/>
        <v>11</v>
      </c>
    </row>
    <row r="1417" spans="1:3">
      <c r="A1417" s="151" t="s">
        <v>2059</v>
      </c>
      <c r="B1417" s="152" t="s">
        <v>996</v>
      </c>
      <c r="C1417">
        <f t="shared" si="22"/>
        <v>11</v>
      </c>
    </row>
    <row r="1418" spans="1:3">
      <c r="A1418" s="151" t="s">
        <v>6247</v>
      </c>
      <c r="B1418" s="152" t="s">
        <v>4601</v>
      </c>
      <c r="C1418">
        <f t="shared" si="22"/>
        <v>11</v>
      </c>
    </row>
    <row r="1419" spans="1:3">
      <c r="A1419" s="151" t="s">
        <v>2060</v>
      </c>
      <c r="B1419" s="152" t="s">
        <v>2061</v>
      </c>
      <c r="C1419">
        <f t="shared" si="22"/>
        <v>11</v>
      </c>
    </row>
    <row r="1420" spans="1:3">
      <c r="A1420" s="151" t="s">
        <v>6248</v>
      </c>
      <c r="B1420" s="152" t="s">
        <v>1878</v>
      </c>
      <c r="C1420">
        <f t="shared" si="22"/>
        <v>11</v>
      </c>
    </row>
    <row r="1421" spans="1:3">
      <c r="A1421" s="151" t="s">
        <v>6249</v>
      </c>
      <c r="B1421" s="152" t="s">
        <v>923</v>
      </c>
      <c r="C1421">
        <f t="shared" si="22"/>
        <v>11</v>
      </c>
    </row>
    <row r="1422" spans="1:3">
      <c r="A1422" s="151" t="s">
        <v>2062</v>
      </c>
      <c r="B1422" s="152" t="s">
        <v>993</v>
      </c>
      <c r="C1422">
        <f t="shared" si="22"/>
        <v>11</v>
      </c>
    </row>
    <row r="1423" spans="1:3">
      <c r="A1423" s="151" t="s">
        <v>2063</v>
      </c>
      <c r="B1423" s="152" t="s">
        <v>2064</v>
      </c>
      <c r="C1423">
        <f t="shared" si="22"/>
        <v>11</v>
      </c>
    </row>
    <row r="1424" spans="1:3">
      <c r="A1424" s="151" t="s">
        <v>2065</v>
      </c>
      <c r="B1424" s="152" t="s">
        <v>2066</v>
      </c>
      <c r="C1424">
        <f t="shared" si="22"/>
        <v>11</v>
      </c>
    </row>
    <row r="1425" spans="1:3">
      <c r="A1425" s="151" t="s">
        <v>3356</v>
      </c>
      <c r="B1425" s="152" t="s">
        <v>3357</v>
      </c>
      <c r="C1425">
        <f t="shared" si="22"/>
        <v>11</v>
      </c>
    </row>
    <row r="1426" spans="1:3">
      <c r="A1426" s="151" t="s">
        <v>3358</v>
      </c>
      <c r="B1426" s="152" t="s">
        <v>3359</v>
      </c>
      <c r="C1426">
        <f t="shared" si="22"/>
        <v>11</v>
      </c>
    </row>
    <row r="1427" spans="1:3">
      <c r="A1427" s="151" t="s">
        <v>3360</v>
      </c>
      <c r="B1427" s="152" t="s">
        <v>3361</v>
      </c>
      <c r="C1427">
        <f t="shared" si="22"/>
        <v>11</v>
      </c>
    </row>
    <row r="1428" spans="1:3">
      <c r="A1428" s="151" t="s">
        <v>6250</v>
      </c>
      <c r="B1428" s="152" t="s">
        <v>6251</v>
      </c>
      <c r="C1428">
        <f t="shared" si="22"/>
        <v>11</v>
      </c>
    </row>
    <row r="1429" spans="1:3">
      <c r="A1429" s="151" t="s">
        <v>3362</v>
      </c>
      <c r="B1429" s="152" t="s">
        <v>3363</v>
      </c>
      <c r="C1429">
        <f t="shared" si="22"/>
        <v>11</v>
      </c>
    </row>
    <row r="1430" spans="1:3">
      <c r="A1430" s="151" t="s">
        <v>3364</v>
      </c>
      <c r="B1430" s="152" t="s">
        <v>3365</v>
      </c>
      <c r="C1430">
        <f t="shared" si="22"/>
        <v>11</v>
      </c>
    </row>
    <row r="1431" spans="1:3">
      <c r="A1431" s="151" t="s">
        <v>6252</v>
      </c>
      <c r="B1431" s="152" t="s">
        <v>6228</v>
      </c>
      <c r="C1431">
        <f t="shared" si="22"/>
        <v>11</v>
      </c>
    </row>
    <row r="1432" spans="1:3">
      <c r="A1432" s="151" t="s">
        <v>3366</v>
      </c>
      <c r="B1432" s="152" t="s">
        <v>3367</v>
      </c>
      <c r="C1432">
        <f t="shared" si="22"/>
        <v>11</v>
      </c>
    </row>
    <row r="1433" spans="1:3">
      <c r="A1433" s="151" t="s">
        <v>6253</v>
      </c>
      <c r="B1433" s="152" t="s">
        <v>3379</v>
      </c>
      <c r="C1433">
        <f t="shared" si="22"/>
        <v>11</v>
      </c>
    </row>
    <row r="1434" spans="1:3">
      <c r="A1434" s="151" t="s">
        <v>6254</v>
      </c>
      <c r="B1434" s="152" t="s">
        <v>6255</v>
      </c>
      <c r="C1434">
        <f t="shared" si="22"/>
        <v>11</v>
      </c>
    </row>
    <row r="1435" spans="1:3">
      <c r="A1435" s="151" t="s">
        <v>6256</v>
      </c>
      <c r="B1435" s="152" t="s">
        <v>6257</v>
      </c>
      <c r="C1435">
        <f t="shared" si="22"/>
        <v>11</v>
      </c>
    </row>
    <row r="1436" spans="1:3">
      <c r="A1436" s="151" t="s">
        <v>6258</v>
      </c>
      <c r="B1436" s="152" t="s">
        <v>6259</v>
      </c>
      <c r="C1436">
        <f t="shared" si="22"/>
        <v>11</v>
      </c>
    </row>
    <row r="1437" spans="1:3">
      <c r="A1437" s="151" t="s">
        <v>6260</v>
      </c>
      <c r="B1437" s="152" t="s">
        <v>6261</v>
      </c>
      <c r="C1437">
        <f t="shared" si="22"/>
        <v>11</v>
      </c>
    </row>
    <row r="1438" spans="1:3">
      <c r="A1438" s="151" t="s">
        <v>6262</v>
      </c>
      <c r="B1438" s="152" t="s">
        <v>6263</v>
      </c>
      <c r="C1438">
        <f t="shared" si="22"/>
        <v>11</v>
      </c>
    </row>
    <row r="1439" spans="1:3">
      <c r="A1439" s="151" t="s">
        <v>3368</v>
      </c>
      <c r="B1439" s="152" t="s">
        <v>3369</v>
      </c>
      <c r="C1439">
        <f t="shared" si="22"/>
        <v>11</v>
      </c>
    </row>
    <row r="1440" spans="1:3">
      <c r="A1440" s="151" t="s">
        <v>3370</v>
      </c>
      <c r="B1440" s="152" t="s">
        <v>3371</v>
      </c>
      <c r="C1440">
        <f t="shared" si="22"/>
        <v>11</v>
      </c>
    </row>
    <row r="1441" spans="1:3">
      <c r="A1441" s="151" t="s">
        <v>6264</v>
      </c>
      <c r="B1441" s="152" t="s">
        <v>6265</v>
      </c>
      <c r="C1441">
        <f t="shared" si="22"/>
        <v>11</v>
      </c>
    </row>
    <row r="1442" spans="1:3">
      <c r="A1442" s="151" t="s">
        <v>3372</v>
      </c>
      <c r="B1442" s="152" t="s">
        <v>3373</v>
      </c>
      <c r="C1442">
        <f t="shared" si="22"/>
        <v>11</v>
      </c>
    </row>
    <row r="1443" spans="1:3">
      <c r="A1443" s="151" t="s">
        <v>3374</v>
      </c>
      <c r="B1443" s="152" t="s">
        <v>3375</v>
      </c>
      <c r="C1443">
        <f t="shared" si="22"/>
        <v>11</v>
      </c>
    </row>
    <row r="1444" spans="1:3">
      <c r="A1444" s="151" t="s">
        <v>3376</v>
      </c>
      <c r="B1444" s="152" t="s">
        <v>3377</v>
      </c>
      <c r="C1444">
        <f t="shared" si="22"/>
        <v>11</v>
      </c>
    </row>
    <row r="1445" spans="1:3">
      <c r="A1445" s="151" t="s">
        <v>3378</v>
      </c>
      <c r="B1445" s="152" t="s">
        <v>3379</v>
      </c>
      <c r="C1445">
        <f t="shared" si="22"/>
        <v>11</v>
      </c>
    </row>
    <row r="1446" spans="1:3">
      <c r="A1446" s="151" t="s">
        <v>3380</v>
      </c>
      <c r="B1446" s="152" t="s">
        <v>3381</v>
      </c>
      <c r="C1446">
        <f t="shared" si="22"/>
        <v>11</v>
      </c>
    </row>
    <row r="1447" spans="1:3">
      <c r="A1447" s="151" t="s">
        <v>3382</v>
      </c>
      <c r="B1447" s="152" t="s">
        <v>3383</v>
      </c>
      <c r="C1447">
        <f t="shared" si="22"/>
        <v>11</v>
      </c>
    </row>
    <row r="1448" spans="1:3">
      <c r="A1448" s="151" t="s">
        <v>3384</v>
      </c>
      <c r="B1448" s="152" t="s">
        <v>3385</v>
      </c>
      <c r="C1448">
        <f t="shared" si="22"/>
        <v>11</v>
      </c>
    </row>
    <row r="1449" spans="1:3">
      <c r="A1449" s="151" t="s">
        <v>3386</v>
      </c>
      <c r="B1449" s="152" t="s">
        <v>3387</v>
      </c>
      <c r="C1449">
        <f t="shared" si="22"/>
        <v>11</v>
      </c>
    </row>
    <row r="1450" spans="1:3">
      <c r="A1450" s="151" t="s">
        <v>3388</v>
      </c>
      <c r="B1450" s="152" t="s">
        <v>3389</v>
      </c>
      <c r="C1450">
        <f t="shared" si="22"/>
        <v>11</v>
      </c>
    </row>
    <row r="1451" spans="1:3">
      <c r="A1451" s="151" t="s">
        <v>3390</v>
      </c>
      <c r="B1451" s="152" t="s">
        <v>3391</v>
      </c>
      <c r="C1451">
        <f t="shared" si="22"/>
        <v>11</v>
      </c>
    </row>
    <row r="1452" spans="1:3">
      <c r="A1452" s="151" t="s">
        <v>3392</v>
      </c>
      <c r="B1452" s="152" t="s">
        <v>3393</v>
      </c>
      <c r="C1452">
        <f t="shared" si="22"/>
        <v>11</v>
      </c>
    </row>
    <row r="1453" spans="1:3">
      <c r="A1453" s="151" t="s">
        <v>3394</v>
      </c>
      <c r="B1453" s="152" t="s">
        <v>3395</v>
      </c>
      <c r="C1453">
        <f t="shared" si="22"/>
        <v>11</v>
      </c>
    </row>
    <row r="1454" spans="1:3">
      <c r="A1454" s="151" t="s">
        <v>3396</v>
      </c>
      <c r="B1454" s="152" t="s">
        <v>3397</v>
      </c>
      <c r="C1454">
        <f t="shared" si="22"/>
        <v>11</v>
      </c>
    </row>
    <row r="1455" spans="1:3">
      <c r="A1455" s="151" t="s">
        <v>3398</v>
      </c>
      <c r="B1455" s="152" t="s">
        <v>3399</v>
      </c>
      <c r="C1455">
        <f t="shared" si="22"/>
        <v>11</v>
      </c>
    </row>
    <row r="1456" spans="1:3">
      <c r="A1456" s="151" t="s">
        <v>3400</v>
      </c>
      <c r="B1456" s="152" t="s">
        <v>3401</v>
      </c>
      <c r="C1456">
        <f t="shared" si="22"/>
        <v>11</v>
      </c>
    </row>
    <row r="1457" spans="1:3">
      <c r="A1457" s="151" t="s">
        <v>3402</v>
      </c>
      <c r="B1457" s="152" t="s">
        <v>3403</v>
      </c>
      <c r="C1457">
        <f t="shared" si="22"/>
        <v>11</v>
      </c>
    </row>
    <row r="1458" spans="1:3">
      <c r="A1458" s="151" t="s">
        <v>3404</v>
      </c>
      <c r="B1458" s="152" t="s">
        <v>3405</v>
      </c>
      <c r="C1458">
        <f t="shared" si="22"/>
        <v>11</v>
      </c>
    </row>
    <row r="1459" spans="1:3">
      <c r="A1459" s="151" t="s">
        <v>3406</v>
      </c>
      <c r="B1459" s="152" t="s">
        <v>3407</v>
      </c>
      <c r="C1459">
        <f t="shared" si="22"/>
        <v>11</v>
      </c>
    </row>
    <row r="1460" spans="1:3">
      <c r="A1460" s="151" t="s">
        <v>3408</v>
      </c>
      <c r="B1460" s="152" t="s">
        <v>3409</v>
      </c>
      <c r="C1460">
        <f t="shared" si="22"/>
        <v>11</v>
      </c>
    </row>
    <row r="1461" spans="1:3">
      <c r="A1461" s="151" t="s">
        <v>3410</v>
      </c>
      <c r="B1461" s="152" t="s">
        <v>3411</v>
      </c>
      <c r="C1461">
        <f t="shared" si="22"/>
        <v>11</v>
      </c>
    </row>
    <row r="1462" spans="1:3">
      <c r="A1462" s="151" t="s">
        <v>6266</v>
      </c>
      <c r="B1462" s="152" t="s">
        <v>6267</v>
      </c>
      <c r="C1462">
        <f t="shared" si="22"/>
        <v>11</v>
      </c>
    </row>
    <row r="1463" spans="1:3">
      <c r="A1463" s="151" t="s">
        <v>3412</v>
      </c>
      <c r="B1463" s="152" t="s">
        <v>3413</v>
      </c>
      <c r="C1463">
        <f t="shared" si="22"/>
        <v>11</v>
      </c>
    </row>
    <row r="1464" spans="1:3">
      <c r="A1464" s="151" t="s">
        <v>6268</v>
      </c>
      <c r="B1464" s="152" t="s">
        <v>6269</v>
      </c>
      <c r="C1464">
        <f t="shared" si="22"/>
        <v>11</v>
      </c>
    </row>
    <row r="1465" spans="1:3">
      <c r="A1465" s="151" t="s">
        <v>6270</v>
      </c>
      <c r="B1465" s="152" t="s">
        <v>6271</v>
      </c>
      <c r="C1465">
        <f t="shared" si="22"/>
        <v>11</v>
      </c>
    </row>
    <row r="1466" spans="1:3">
      <c r="A1466" s="151" t="s">
        <v>3414</v>
      </c>
      <c r="B1466" s="152" t="s">
        <v>3415</v>
      </c>
      <c r="C1466">
        <f t="shared" si="22"/>
        <v>11</v>
      </c>
    </row>
    <row r="1467" spans="1:3">
      <c r="A1467" s="151" t="s">
        <v>3416</v>
      </c>
      <c r="B1467" s="152" t="s">
        <v>3417</v>
      </c>
      <c r="C1467">
        <f t="shared" si="22"/>
        <v>11</v>
      </c>
    </row>
    <row r="1468" spans="1:3">
      <c r="A1468" s="151" t="s">
        <v>3418</v>
      </c>
      <c r="B1468" s="152" t="s">
        <v>3419</v>
      </c>
      <c r="C1468">
        <f t="shared" si="22"/>
        <v>11</v>
      </c>
    </row>
    <row r="1469" spans="1:3">
      <c r="A1469" s="151" t="s">
        <v>3420</v>
      </c>
      <c r="B1469" s="152" t="s">
        <v>3421</v>
      </c>
      <c r="C1469">
        <f t="shared" si="22"/>
        <v>11</v>
      </c>
    </row>
    <row r="1470" spans="1:3">
      <c r="A1470" s="151" t="s">
        <v>3422</v>
      </c>
      <c r="B1470" s="152" t="s">
        <v>3423</v>
      </c>
      <c r="C1470">
        <f t="shared" si="22"/>
        <v>11</v>
      </c>
    </row>
    <row r="1471" spans="1:3">
      <c r="A1471" s="151" t="s">
        <v>3424</v>
      </c>
      <c r="B1471" s="152" t="s">
        <v>3425</v>
      </c>
      <c r="C1471">
        <f t="shared" si="22"/>
        <v>11</v>
      </c>
    </row>
    <row r="1472" spans="1:3">
      <c r="A1472" s="151" t="s">
        <v>3426</v>
      </c>
      <c r="B1472" s="152" t="s">
        <v>3427</v>
      </c>
      <c r="C1472">
        <f t="shared" si="22"/>
        <v>11</v>
      </c>
    </row>
    <row r="1473" spans="1:3">
      <c r="A1473" s="151" t="s">
        <v>3428</v>
      </c>
      <c r="B1473" s="152" t="s">
        <v>3429</v>
      </c>
      <c r="C1473">
        <f t="shared" si="22"/>
        <v>11</v>
      </c>
    </row>
    <row r="1474" spans="1:3">
      <c r="A1474" s="151" t="s">
        <v>3430</v>
      </c>
      <c r="B1474" s="152" t="s">
        <v>3431</v>
      </c>
      <c r="C1474">
        <f t="shared" si="22"/>
        <v>11</v>
      </c>
    </row>
    <row r="1475" spans="1:3">
      <c r="A1475" s="151" t="s">
        <v>3432</v>
      </c>
      <c r="B1475" s="152" t="s">
        <v>3433</v>
      </c>
      <c r="C1475">
        <f t="shared" si="22"/>
        <v>11</v>
      </c>
    </row>
    <row r="1476" spans="1:3">
      <c r="A1476" s="151" t="s">
        <v>3434</v>
      </c>
      <c r="B1476" s="152" t="s">
        <v>3435</v>
      </c>
      <c r="C1476">
        <f t="shared" si="22"/>
        <v>11</v>
      </c>
    </row>
    <row r="1477" spans="1:3">
      <c r="A1477" s="151" t="s">
        <v>3436</v>
      </c>
      <c r="B1477" s="152" t="s">
        <v>3437</v>
      </c>
      <c r="C1477">
        <f t="shared" si="22"/>
        <v>11</v>
      </c>
    </row>
    <row r="1478" spans="1:3">
      <c r="A1478" s="151" t="s">
        <v>3438</v>
      </c>
      <c r="B1478" s="152" t="s">
        <v>3439</v>
      </c>
      <c r="C1478">
        <f t="shared" ref="C1478:C1541" si="23">LEN(A1478)</f>
        <v>11</v>
      </c>
    </row>
    <row r="1479" spans="1:3">
      <c r="A1479" s="151" t="s">
        <v>3440</v>
      </c>
      <c r="B1479" s="152" t="s">
        <v>3441</v>
      </c>
      <c r="C1479">
        <f t="shared" si="23"/>
        <v>11</v>
      </c>
    </row>
    <row r="1480" spans="1:3">
      <c r="A1480" s="151" t="s">
        <v>3442</v>
      </c>
      <c r="B1480" s="152" t="s">
        <v>3443</v>
      </c>
      <c r="C1480">
        <f t="shared" si="23"/>
        <v>11</v>
      </c>
    </row>
    <row r="1481" spans="1:3">
      <c r="A1481" s="151" t="s">
        <v>3444</v>
      </c>
      <c r="B1481" s="152" t="s">
        <v>3445</v>
      </c>
      <c r="C1481">
        <f t="shared" si="23"/>
        <v>11</v>
      </c>
    </row>
    <row r="1482" spans="1:3">
      <c r="A1482" s="151" t="s">
        <v>6272</v>
      </c>
      <c r="B1482" s="152" t="s">
        <v>6273</v>
      </c>
      <c r="C1482">
        <f t="shared" si="23"/>
        <v>11</v>
      </c>
    </row>
    <row r="1483" spans="1:3">
      <c r="A1483" s="151" t="s">
        <v>6274</v>
      </c>
      <c r="B1483" s="152" t="s">
        <v>6275</v>
      </c>
      <c r="C1483">
        <f t="shared" si="23"/>
        <v>11</v>
      </c>
    </row>
    <row r="1484" spans="1:3">
      <c r="A1484" s="151" t="s">
        <v>3446</v>
      </c>
      <c r="B1484" s="152" t="s">
        <v>3447</v>
      </c>
      <c r="C1484">
        <f t="shared" si="23"/>
        <v>11</v>
      </c>
    </row>
    <row r="1485" spans="1:3">
      <c r="A1485" s="151" t="s">
        <v>3448</v>
      </c>
      <c r="B1485" s="152" t="s">
        <v>3449</v>
      </c>
      <c r="C1485">
        <f t="shared" si="23"/>
        <v>11</v>
      </c>
    </row>
    <row r="1486" spans="1:3">
      <c r="A1486" s="151" t="s">
        <v>3450</v>
      </c>
      <c r="B1486" s="152" t="s">
        <v>3451</v>
      </c>
      <c r="C1486">
        <f t="shared" si="23"/>
        <v>11</v>
      </c>
    </row>
    <row r="1487" spans="1:3">
      <c r="A1487" s="151" t="s">
        <v>3452</v>
      </c>
      <c r="B1487" s="152" t="s">
        <v>3453</v>
      </c>
      <c r="C1487">
        <f t="shared" si="23"/>
        <v>11</v>
      </c>
    </row>
    <row r="1488" spans="1:3">
      <c r="A1488" s="151" t="s">
        <v>3454</v>
      </c>
      <c r="B1488" s="152" t="s">
        <v>3455</v>
      </c>
      <c r="C1488">
        <f t="shared" si="23"/>
        <v>11</v>
      </c>
    </row>
    <row r="1489" spans="1:3">
      <c r="A1489" s="151" t="s">
        <v>3456</v>
      </c>
      <c r="B1489" s="152" t="s">
        <v>3457</v>
      </c>
      <c r="C1489">
        <f t="shared" si="23"/>
        <v>11</v>
      </c>
    </row>
    <row r="1490" spans="1:3">
      <c r="A1490" s="151" t="s">
        <v>3458</v>
      </c>
      <c r="B1490" s="152" t="s">
        <v>3459</v>
      </c>
      <c r="C1490">
        <f t="shared" si="23"/>
        <v>11</v>
      </c>
    </row>
    <row r="1491" spans="1:3">
      <c r="A1491" s="151" t="s">
        <v>3460</v>
      </c>
      <c r="B1491" s="152" t="s">
        <v>3461</v>
      </c>
      <c r="C1491">
        <f t="shared" si="23"/>
        <v>11</v>
      </c>
    </row>
    <row r="1492" spans="1:3">
      <c r="A1492" s="151" t="s">
        <v>3462</v>
      </c>
      <c r="B1492" s="152" t="s">
        <v>3463</v>
      </c>
      <c r="C1492">
        <f t="shared" si="23"/>
        <v>11</v>
      </c>
    </row>
    <row r="1493" spans="1:3">
      <c r="A1493" s="151" t="s">
        <v>3464</v>
      </c>
      <c r="B1493" s="152" t="s">
        <v>3465</v>
      </c>
      <c r="C1493">
        <f t="shared" si="23"/>
        <v>11</v>
      </c>
    </row>
    <row r="1494" spans="1:3">
      <c r="A1494" s="151" t="s">
        <v>3466</v>
      </c>
      <c r="B1494" s="152" t="s">
        <v>3467</v>
      </c>
      <c r="C1494">
        <f t="shared" si="23"/>
        <v>11</v>
      </c>
    </row>
    <row r="1495" spans="1:3">
      <c r="A1495" s="151" t="s">
        <v>3468</v>
      </c>
      <c r="B1495" s="152" t="s">
        <v>3469</v>
      </c>
      <c r="C1495">
        <f t="shared" si="23"/>
        <v>11</v>
      </c>
    </row>
    <row r="1496" spans="1:3">
      <c r="A1496" s="151" t="s">
        <v>3470</v>
      </c>
      <c r="B1496" s="152" t="s">
        <v>3471</v>
      </c>
      <c r="C1496">
        <f t="shared" si="23"/>
        <v>11</v>
      </c>
    </row>
    <row r="1497" spans="1:3">
      <c r="A1497" s="151" t="s">
        <v>3472</v>
      </c>
      <c r="B1497" s="152" t="s">
        <v>3473</v>
      </c>
      <c r="C1497">
        <f t="shared" si="23"/>
        <v>11</v>
      </c>
    </row>
    <row r="1498" spans="1:3">
      <c r="A1498" s="151" t="s">
        <v>3474</v>
      </c>
      <c r="B1498" s="152" t="s">
        <v>3475</v>
      </c>
      <c r="C1498">
        <f t="shared" si="23"/>
        <v>11</v>
      </c>
    </row>
    <row r="1499" spans="1:3">
      <c r="A1499" s="151" t="s">
        <v>3476</v>
      </c>
      <c r="B1499" s="152" t="s">
        <v>3477</v>
      </c>
      <c r="C1499">
        <f t="shared" si="23"/>
        <v>11</v>
      </c>
    </row>
    <row r="1500" spans="1:3">
      <c r="A1500" s="151" t="s">
        <v>3478</v>
      </c>
      <c r="B1500" s="152" t="s">
        <v>3479</v>
      </c>
      <c r="C1500">
        <f t="shared" si="23"/>
        <v>11</v>
      </c>
    </row>
    <row r="1501" spans="1:3">
      <c r="A1501" s="151" t="s">
        <v>3480</v>
      </c>
      <c r="B1501" s="152" t="s">
        <v>3481</v>
      </c>
      <c r="C1501">
        <f t="shared" si="23"/>
        <v>11</v>
      </c>
    </row>
    <row r="1502" spans="1:3">
      <c r="A1502" s="151" t="s">
        <v>3482</v>
      </c>
      <c r="B1502" s="152" t="s">
        <v>3483</v>
      </c>
      <c r="C1502">
        <f t="shared" si="23"/>
        <v>11</v>
      </c>
    </row>
    <row r="1503" spans="1:3">
      <c r="A1503" s="151" t="s">
        <v>3484</v>
      </c>
      <c r="B1503" s="152" t="s">
        <v>3485</v>
      </c>
      <c r="C1503">
        <f t="shared" si="23"/>
        <v>11</v>
      </c>
    </row>
    <row r="1504" spans="1:3">
      <c r="A1504" s="151" t="s">
        <v>3486</v>
      </c>
      <c r="B1504" s="152" t="s">
        <v>3487</v>
      </c>
      <c r="C1504">
        <f t="shared" si="23"/>
        <v>11</v>
      </c>
    </row>
    <row r="1505" spans="1:3">
      <c r="A1505" s="151" t="s">
        <v>3488</v>
      </c>
      <c r="B1505" s="152" t="s">
        <v>3489</v>
      </c>
      <c r="C1505">
        <f t="shared" si="23"/>
        <v>11</v>
      </c>
    </row>
    <row r="1506" spans="1:3">
      <c r="A1506" s="151" t="s">
        <v>6276</v>
      </c>
      <c r="B1506" s="152" t="s">
        <v>3489</v>
      </c>
      <c r="C1506">
        <f t="shared" si="23"/>
        <v>11</v>
      </c>
    </row>
    <row r="1507" spans="1:3">
      <c r="A1507" s="151" t="s">
        <v>3490</v>
      </c>
      <c r="B1507" s="152" t="s">
        <v>3491</v>
      </c>
      <c r="C1507">
        <f t="shared" si="23"/>
        <v>11</v>
      </c>
    </row>
    <row r="1508" spans="1:3">
      <c r="A1508" s="151" t="s">
        <v>6277</v>
      </c>
      <c r="B1508" s="152" t="s">
        <v>6278</v>
      </c>
      <c r="C1508">
        <f t="shared" si="23"/>
        <v>11</v>
      </c>
    </row>
    <row r="1509" spans="1:3">
      <c r="A1509" s="151" t="s">
        <v>6279</v>
      </c>
      <c r="B1509" s="152" t="s">
        <v>6280</v>
      </c>
      <c r="C1509">
        <f t="shared" si="23"/>
        <v>11</v>
      </c>
    </row>
    <row r="1510" spans="1:3">
      <c r="A1510" s="151" t="s">
        <v>3492</v>
      </c>
      <c r="B1510" s="152" t="s">
        <v>3493</v>
      </c>
      <c r="C1510">
        <f t="shared" si="23"/>
        <v>11</v>
      </c>
    </row>
    <row r="1511" spans="1:3">
      <c r="A1511" s="151" t="s">
        <v>3494</v>
      </c>
      <c r="B1511" s="152" t="s">
        <v>3495</v>
      </c>
      <c r="C1511">
        <f t="shared" si="23"/>
        <v>11</v>
      </c>
    </row>
    <row r="1512" spans="1:3">
      <c r="A1512" s="151" t="s">
        <v>3496</v>
      </c>
      <c r="B1512" s="152" t="s">
        <v>3497</v>
      </c>
      <c r="C1512">
        <f t="shared" si="23"/>
        <v>11</v>
      </c>
    </row>
    <row r="1513" spans="1:3">
      <c r="A1513" s="151" t="s">
        <v>3498</v>
      </c>
      <c r="B1513" s="152" t="s">
        <v>3499</v>
      </c>
      <c r="C1513">
        <f t="shared" si="23"/>
        <v>11</v>
      </c>
    </row>
    <row r="1514" spans="1:3">
      <c r="A1514" s="151" t="s">
        <v>3500</v>
      </c>
      <c r="B1514" s="152" t="s">
        <v>3501</v>
      </c>
      <c r="C1514">
        <f t="shared" si="23"/>
        <v>11</v>
      </c>
    </row>
    <row r="1515" spans="1:3">
      <c r="A1515" s="151" t="s">
        <v>3502</v>
      </c>
      <c r="B1515" s="152" t="s">
        <v>3503</v>
      </c>
      <c r="C1515">
        <f t="shared" si="23"/>
        <v>11</v>
      </c>
    </row>
    <row r="1516" spans="1:3">
      <c r="A1516" s="151" t="s">
        <v>3504</v>
      </c>
      <c r="B1516" s="152" t="s">
        <v>3505</v>
      </c>
      <c r="C1516">
        <f t="shared" si="23"/>
        <v>11</v>
      </c>
    </row>
    <row r="1517" spans="1:3">
      <c r="A1517" s="151" t="s">
        <v>3506</v>
      </c>
      <c r="B1517" s="152" t="s">
        <v>3507</v>
      </c>
      <c r="C1517">
        <f t="shared" si="23"/>
        <v>11</v>
      </c>
    </row>
    <row r="1518" spans="1:3">
      <c r="A1518" s="151" t="s">
        <v>3508</v>
      </c>
      <c r="B1518" s="152" t="s">
        <v>3509</v>
      </c>
      <c r="C1518">
        <f t="shared" si="23"/>
        <v>11</v>
      </c>
    </row>
    <row r="1519" spans="1:3">
      <c r="A1519" s="151" t="s">
        <v>3510</v>
      </c>
      <c r="B1519" s="152" t="s">
        <v>3511</v>
      </c>
      <c r="C1519">
        <f t="shared" si="23"/>
        <v>11</v>
      </c>
    </row>
    <row r="1520" spans="1:3">
      <c r="A1520" s="151" t="s">
        <v>3512</v>
      </c>
      <c r="B1520" s="152" t="s">
        <v>3513</v>
      </c>
      <c r="C1520">
        <f t="shared" si="23"/>
        <v>11</v>
      </c>
    </row>
    <row r="1521" spans="1:3">
      <c r="A1521" s="151" t="s">
        <v>3514</v>
      </c>
      <c r="B1521" s="152" t="s">
        <v>3515</v>
      </c>
      <c r="C1521">
        <f t="shared" si="23"/>
        <v>11</v>
      </c>
    </row>
    <row r="1522" spans="1:3">
      <c r="A1522" s="151" t="s">
        <v>3516</v>
      </c>
      <c r="B1522" s="152" t="s">
        <v>3517</v>
      </c>
      <c r="C1522">
        <f t="shared" si="23"/>
        <v>11</v>
      </c>
    </row>
    <row r="1523" spans="1:3">
      <c r="A1523" s="151" t="s">
        <v>3518</v>
      </c>
      <c r="B1523" s="152" t="s">
        <v>3519</v>
      </c>
      <c r="C1523">
        <f t="shared" si="23"/>
        <v>11</v>
      </c>
    </row>
    <row r="1524" spans="1:3">
      <c r="A1524" s="151" t="s">
        <v>3520</v>
      </c>
      <c r="B1524" s="152" t="s">
        <v>3521</v>
      </c>
      <c r="C1524">
        <f t="shared" si="23"/>
        <v>11</v>
      </c>
    </row>
    <row r="1525" spans="1:3">
      <c r="A1525" s="151" t="s">
        <v>3522</v>
      </c>
      <c r="B1525" s="152" t="s">
        <v>3523</v>
      </c>
      <c r="C1525">
        <f t="shared" si="23"/>
        <v>11</v>
      </c>
    </row>
    <row r="1526" spans="1:3">
      <c r="A1526" s="151" t="s">
        <v>6281</v>
      </c>
      <c r="B1526" s="152" t="s">
        <v>6282</v>
      </c>
      <c r="C1526">
        <f t="shared" si="23"/>
        <v>11</v>
      </c>
    </row>
    <row r="1527" spans="1:3">
      <c r="A1527" s="151" t="s">
        <v>3524</v>
      </c>
      <c r="B1527" s="152" t="s">
        <v>3525</v>
      </c>
      <c r="C1527">
        <f t="shared" si="23"/>
        <v>11</v>
      </c>
    </row>
    <row r="1528" spans="1:3">
      <c r="A1528" s="151" t="s">
        <v>3526</v>
      </c>
      <c r="B1528" s="152" t="s">
        <v>3527</v>
      </c>
      <c r="C1528">
        <f t="shared" si="23"/>
        <v>11</v>
      </c>
    </row>
    <row r="1529" spans="1:3">
      <c r="A1529" s="151" t="s">
        <v>6283</v>
      </c>
      <c r="B1529" s="152" t="s">
        <v>6284</v>
      </c>
      <c r="C1529">
        <f t="shared" si="23"/>
        <v>11</v>
      </c>
    </row>
    <row r="1530" spans="1:3">
      <c r="A1530" s="151" t="s">
        <v>3528</v>
      </c>
      <c r="B1530" s="152" t="s">
        <v>3529</v>
      </c>
      <c r="C1530">
        <f t="shared" si="23"/>
        <v>11</v>
      </c>
    </row>
    <row r="1531" spans="1:3">
      <c r="A1531" s="151" t="s">
        <v>3530</v>
      </c>
      <c r="B1531" s="152" t="s">
        <v>3531</v>
      </c>
      <c r="C1531">
        <f t="shared" si="23"/>
        <v>11</v>
      </c>
    </row>
    <row r="1532" spans="1:3">
      <c r="A1532" s="151" t="s">
        <v>6285</v>
      </c>
      <c r="B1532" s="152" t="s">
        <v>6286</v>
      </c>
      <c r="C1532">
        <f t="shared" si="23"/>
        <v>11</v>
      </c>
    </row>
    <row r="1533" spans="1:3">
      <c r="A1533" s="151" t="s">
        <v>3532</v>
      </c>
      <c r="B1533" s="152" t="s">
        <v>3533</v>
      </c>
      <c r="C1533">
        <f t="shared" si="23"/>
        <v>11</v>
      </c>
    </row>
    <row r="1534" spans="1:3">
      <c r="A1534" s="151" t="s">
        <v>3534</v>
      </c>
      <c r="B1534" s="152" t="s">
        <v>3535</v>
      </c>
      <c r="C1534">
        <f t="shared" si="23"/>
        <v>11</v>
      </c>
    </row>
    <row r="1535" spans="1:3">
      <c r="A1535" s="151" t="s">
        <v>3536</v>
      </c>
      <c r="B1535" s="152" t="s">
        <v>3537</v>
      </c>
      <c r="C1535">
        <f t="shared" si="23"/>
        <v>11</v>
      </c>
    </row>
    <row r="1536" spans="1:3">
      <c r="A1536" s="151" t="s">
        <v>3538</v>
      </c>
      <c r="B1536" s="152" t="s">
        <v>3539</v>
      </c>
      <c r="C1536">
        <f t="shared" si="23"/>
        <v>11</v>
      </c>
    </row>
    <row r="1537" spans="1:3">
      <c r="A1537" s="151" t="s">
        <v>3540</v>
      </c>
      <c r="B1537" s="152" t="s">
        <v>3541</v>
      </c>
      <c r="C1537">
        <f t="shared" si="23"/>
        <v>11</v>
      </c>
    </row>
    <row r="1538" spans="1:3">
      <c r="A1538" s="151" t="s">
        <v>3542</v>
      </c>
      <c r="B1538" s="152" t="s">
        <v>3543</v>
      </c>
      <c r="C1538">
        <f t="shared" si="23"/>
        <v>11</v>
      </c>
    </row>
    <row r="1539" spans="1:3">
      <c r="A1539" s="151" t="s">
        <v>3544</v>
      </c>
      <c r="B1539" s="152" t="s">
        <v>3545</v>
      </c>
      <c r="C1539">
        <f t="shared" si="23"/>
        <v>11</v>
      </c>
    </row>
    <row r="1540" spans="1:3">
      <c r="A1540" s="151" t="s">
        <v>3546</v>
      </c>
      <c r="B1540" s="152" t="s">
        <v>3547</v>
      </c>
      <c r="C1540">
        <f t="shared" si="23"/>
        <v>11</v>
      </c>
    </row>
    <row r="1541" spans="1:3">
      <c r="A1541" s="151" t="s">
        <v>3548</v>
      </c>
      <c r="B1541" s="152" t="s">
        <v>3549</v>
      </c>
      <c r="C1541">
        <f t="shared" si="23"/>
        <v>11</v>
      </c>
    </row>
    <row r="1542" spans="1:3">
      <c r="A1542" s="151" t="s">
        <v>3550</v>
      </c>
      <c r="B1542" s="152" t="s">
        <v>3551</v>
      </c>
      <c r="C1542">
        <f t="shared" ref="C1542:C1605" si="24">LEN(A1542)</f>
        <v>11</v>
      </c>
    </row>
    <row r="1543" spans="1:3">
      <c r="A1543" s="151" t="s">
        <v>3552</v>
      </c>
      <c r="B1543" s="152" t="s">
        <v>3553</v>
      </c>
      <c r="C1543">
        <f t="shared" si="24"/>
        <v>11</v>
      </c>
    </row>
    <row r="1544" spans="1:3">
      <c r="A1544" s="151" t="s">
        <v>3554</v>
      </c>
      <c r="B1544" s="152" t="s">
        <v>3555</v>
      </c>
      <c r="C1544">
        <f t="shared" si="24"/>
        <v>11</v>
      </c>
    </row>
    <row r="1545" spans="1:3">
      <c r="A1545" s="151" t="s">
        <v>3556</v>
      </c>
      <c r="B1545" s="152" t="s">
        <v>3557</v>
      </c>
      <c r="C1545">
        <f t="shared" si="24"/>
        <v>11</v>
      </c>
    </row>
    <row r="1546" spans="1:3">
      <c r="A1546" s="151" t="s">
        <v>3558</v>
      </c>
      <c r="B1546" s="152" t="s">
        <v>3559</v>
      </c>
      <c r="C1546">
        <f t="shared" si="24"/>
        <v>11</v>
      </c>
    </row>
    <row r="1547" spans="1:3">
      <c r="A1547" s="151" t="s">
        <v>3560</v>
      </c>
      <c r="B1547" s="152" t="s">
        <v>3561</v>
      </c>
      <c r="C1547">
        <f t="shared" si="24"/>
        <v>11</v>
      </c>
    </row>
    <row r="1548" spans="1:3">
      <c r="A1548" s="151" t="s">
        <v>3562</v>
      </c>
      <c r="B1548" s="152" t="s">
        <v>3563</v>
      </c>
      <c r="C1548">
        <f t="shared" si="24"/>
        <v>11</v>
      </c>
    </row>
    <row r="1549" spans="1:3">
      <c r="A1549" s="151" t="s">
        <v>3564</v>
      </c>
      <c r="B1549" s="152" t="s">
        <v>3565</v>
      </c>
      <c r="C1549">
        <f t="shared" si="24"/>
        <v>11</v>
      </c>
    </row>
    <row r="1550" spans="1:3">
      <c r="A1550" s="151" t="s">
        <v>3566</v>
      </c>
      <c r="B1550" s="152" t="s">
        <v>3567</v>
      </c>
      <c r="C1550">
        <f t="shared" si="24"/>
        <v>11</v>
      </c>
    </row>
    <row r="1551" spans="1:3">
      <c r="A1551" s="151" t="s">
        <v>3568</v>
      </c>
      <c r="B1551" s="152" t="s">
        <v>3569</v>
      </c>
      <c r="C1551">
        <f t="shared" si="24"/>
        <v>11</v>
      </c>
    </row>
    <row r="1552" spans="1:3">
      <c r="A1552" s="151" t="s">
        <v>3570</v>
      </c>
      <c r="B1552" s="152" t="s">
        <v>3571</v>
      </c>
      <c r="C1552">
        <f t="shared" si="24"/>
        <v>11</v>
      </c>
    </row>
    <row r="1553" spans="1:3">
      <c r="A1553" s="151" t="s">
        <v>3572</v>
      </c>
      <c r="B1553" s="152" t="s">
        <v>3573</v>
      </c>
      <c r="C1553">
        <f t="shared" si="24"/>
        <v>11</v>
      </c>
    </row>
    <row r="1554" spans="1:3">
      <c r="A1554" s="151" t="s">
        <v>3574</v>
      </c>
      <c r="B1554" s="152" t="s">
        <v>3575</v>
      </c>
      <c r="C1554">
        <f t="shared" si="24"/>
        <v>11</v>
      </c>
    </row>
    <row r="1555" spans="1:3">
      <c r="A1555" s="151" t="s">
        <v>3576</v>
      </c>
      <c r="B1555" s="152" t="s">
        <v>3577</v>
      </c>
      <c r="C1555">
        <f t="shared" si="24"/>
        <v>11</v>
      </c>
    </row>
    <row r="1556" spans="1:3">
      <c r="A1556" s="151" t="s">
        <v>3578</v>
      </c>
      <c r="B1556" s="152" t="s">
        <v>3579</v>
      </c>
      <c r="C1556">
        <f t="shared" si="24"/>
        <v>11</v>
      </c>
    </row>
    <row r="1557" spans="1:3">
      <c r="A1557" s="151" t="s">
        <v>3580</v>
      </c>
      <c r="B1557" s="152" t="s">
        <v>3581</v>
      </c>
      <c r="C1557">
        <f t="shared" si="24"/>
        <v>11</v>
      </c>
    </row>
    <row r="1558" spans="1:3">
      <c r="A1558" s="151" t="s">
        <v>3582</v>
      </c>
      <c r="B1558" s="152" t="s">
        <v>3583</v>
      </c>
      <c r="C1558">
        <f t="shared" si="24"/>
        <v>11</v>
      </c>
    </row>
    <row r="1559" spans="1:3">
      <c r="A1559" s="151" t="s">
        <v>3584</v>
      </c>
      <c r="B1559" s="152" t="s">
        <v>2020</v>
      </c>
      <c r="C1559">
        <f t="shared" si="24"/>
        <v>11</v>
      </c>
    </row>
    <row r="1560" spans="1:3">
      <c r="A1560" s="151" t="s">
        <v>3585</v>
      </c>
      <c r="B1560" s="152" t="s">
        <v>3586</v>
      </c>
      <c r="C1560">
        <f t="shared" si="24"/>
        <v>11</v>
      </c>
    </row>
    <row r="1561" spans="1:3">
      <c r="A1561" s="151" t="s">
        <v>6287</v>
      </c>
      <c r="B1561" s="152" t="s">
        <v>6288</v>
      </c>
      <c r="C1561">
        <f t="shared" si="24"/>
        <v>11</v>
      </c>
    </row>
    <row r="1562" spans="1:3">
      <c r="A1562" s="151" t="s">
        <v>6289</v>
      </c>
      <c r="B1562" s="152" t="s">
        <v>6290</v>
      </c>
      <c r="C1562">
        <f t="shared" si="24"/>
        <v>11</v>
      </c>
    </row>
    <row r="1563" spans="1:3">
      <c r="A1563" s="151" t="s">
        <v>6291</v>
      </c>
      <c r="B1563" s="152" t="s">
        <v>6290</v>
      </c>
      <c r="C1563">
        <f t="shared" si="24"/>
        <v>11</v>
      </c>
    </row>
    <row r="1564" spans="1:3">
      <c r="A1564" s="151" t="s">
        <v>6292</v>
      </c>
      <c r="B1564" s="152" t="s">
        <v>6293</v>
      </c>
      <c r="C1564">
        <f t="shared" si="24"/>
        <v>11</v>
      </c>
    </row>
    <row r="1565" spans="1:3">
      <c r="A1565" s="151" t="s">
        <v>6294</v>
      </c>
      <c r="B1565" s="152" t="s">
        <v>6295</v>
      </c>
      <c r="C1565">
        <f t="shared" si="24"/>
        <v>11</v>
      </c>
    </row>
    <row r="1566" spans="1:3">
      <c r="A1566" s="151" t="s">
        <v>6296</v>
      </c>
      <c r="B1566" s="152" t="s">
        <v>6297</v>
      </c>
      <c r="C1566">
        <f t="shared" si="24"/>
        <v>11</v>
      </c>
    </row>
    <row r="1567" spans="1:3">
      <c r="A1567" s="151" t="s">
        <v>6298</v>
      </c>
      <c r="B1567" s="152" t="s">
        <v>6299</v>
      </c>
      <c r="C1567">
        <f t="shared" si="24"/>
        <v>11</v>
      </c>
    </row>
    <row r="1568" spans="1:3">
      <c r="A1568" s="151" t="s">
        <v>6300</v>
      </c>
      <c r="B1568" s="152" t="s">
        <v>6301</v>
      </c>
      <c r="C1568">
        <f t="shared" si="24"/>
        <v>11</v>
      </c>
    </row>
    <row r="1569" spans="1:3">
      <c r="A1569" s="151" t="s">
        <v>6302</v>
      </c>
      <c r="B1569" s="152" t="s">
        <v>6303</v>
      </c>
      <c r="C1569">
        <f t="shared" si="24"/>
        <v>11</v>
      </c>
    </row>
    <row r="1570" spans="1:3">
      <c r="A1570" s="151" t="s">
        <v>6304</v>
      </c>
      <c r="B1570" s="152" t="s">
        <v>6305</v>
      </c>
      <c r="C1570">
        <f t="shared" si="24"/>
        <v>11</v>
      </c>
    </row>
    <row r="1571" spans="1:3">
      <c r="A1571" s="151" t="s">
        <v>6306</v>
      </c>
      <c r="B1571" s="152" t="s">
        <v>6307</v>
      </c>
      <c r="C1571">
        <f t="shared" si="24"/>
        <v>11</v>
      </c>
    </row>
    <row r="1572" spans="1:3">
      <c r="A1572" s="151" t="s">
        <v>6308</v>
      </c>
      <c r="B1572" s="152" t="s">
        <v>6309</v>
      </c>
      <c r="C1572">
        <f t="shared" si="24"/>
        <v>11</v>
      </c>
    </row>
    <row r="1573" spans="1:3">
      <c r="A1573" s="151" t="s">
        <v>6310</v>
      </c>
      <c r="B1573" s="152" t="s">
        <v>6311</v>
      </c>
      <c r="C1573">
        <f t="shared" si="24"/>
        <v>11</v>
      </c>
    </row>
    <row r="1574" spans="1:3">
      <c r="A1574" s="151" t="s">
        <v>6312</v>
      </c>
      <c r="B1574" s="152" t="s">
        <v>6313</v>
      </c>
      <c r="C1574">
        <f t="shared" si="24"/>
        <v>11</v>
      </c>
    </row>
    <row r="1575" spans="1:3">
      <c r="A1575" s="151" t="s">
        <v>6314</v>
      </c>
      <c r="B1575" s="152" t="s">
        <v>6315</v>
      </c>
      <c r="C1575">
        <f t="shared" si="24"/>
        <v>11</v>
      </c>
    </row>
    <row r="1576" spans="1:3">
      <c r="A1576" s="151" t="s">
        <v>6316</v>
      </c>
      <c r="B1576" s="152" t="s">
        <v>6317</v>
      </c>
      <c r="C1576">
        <f t="shared" si="24"/>
        <v>11</v>
      </c>
    </row>
    <row r="1577" spans="1:3">
      <c r="A1577" s="151" t="s">
        <v>6318</v>
      </c>
      <c r="B1577" s="152" t="s">
        <v>6319</v>
      </c>
      <c r="C1577">
        <f t="shared" si="24"/>
        <v>11</v>
      </c>
    </row>
    <row r="1578" spans="1:3">
      <c r="A1578" s="151" t="s">
        <v>6320</v>
      </c>
      <c r="B1578" s="152" t="s">
        <v>6321</v>
      </c>
      <c r="C1578">
        <f t="shared" si="24"/>
        <v>11</v>
      </c>
    </row>
    <row r="1579" spans="1:3">
      <c r="A1579" s="151" t="s">
        <v>6322</v>
      </c>
      <c r="B1579" s="152" t="s">
        <v>6323</v>
      </c>
      <c r="C1579">
        <f t="shared" si="24"/>
        <v>11</v>
      </c>
    </row>
    <row r="1580" spans="1:3">
      <c r="A1580" s="151" t="s">
        <v>6324</v>
      </c>
      <c r="B1580" s="152" t="s">
        <v>6325</v>
      </c>
      <c r="C1580">
        <f t="shared" si="24"/>
        <v>11</v>
      </c>
    </row>
    <row r="1581" spans="1:3">
      <c r="A1581" s="151" t="s">
        <v>6326</v>
      </c>
      <c r="B1581" s="152" t="s">
        <v>6327</v>
      </c>
      <c r="C1581">
        <f t="shared" si="24"/>
        <v>11</v>
      </c>
    </row>
    <row r="1582" spans="1:3">
      <c r="A1582" s="151" t="s">
        <v>6328</v>
      </c>
      <c r="B1582" s="152" t="s">
        <v>6329</v>
      </c>
      <c r="C1582">
        <f t="shared" si="24"/>
        <v>11</v>
      </c>
    </row>
    <row r="1583" spans="1:3">
      <c r="A1583" s="151" t="s">
        <v>6330</v>
      </c>
      <c r="B1583" s="152" t="s">
        <v>6331</v>
      </c>
      <c r="C1583">
        <f t="shared" si="24"/>
        <v>11</v>
      </c>
    </row>
    <row r="1584" spans="1:3">
      <c r="A1584" s="151" t="s">
        <v>6332</v>
      </c>
      <c r="B1584" s="152" t="s">
        <v>6333</v>
      </c>
      <c r="C1584">
        <f t="shared" si="24"/>
        <v>11</v>
      </c>
    </row>
    <row r="1585" spans="1:3">
      <c r="A1585" s="151" t="s">
        <v>6334</v>
      </c>
      <c r="B1585" s="152" t="s">
        <v>6335</v>
      </c>
      <c r="C1585">
        <f t="shared" si="24"/>
        <v>11</v>
      </c>
    </row>
    <row r="1586" spans="1:3">
      <c r="A1586" s="151" t="s">
        <v>6336</v>
      </c>
      <c r="B1586" s="152" t="s">
        <v>6337</v>
      </c>
      <c r="C1586">
        <f t="shared" si="24"/>
        <v>11</v>
      </c>
    </row>
    <row r="1587" spans="1:3">
      <c r="A1587" s="151" t="s">
        <v>6338</v>
      </c>
      <c r="B1587" s="152" t="s">
        <v>6339</v>
      </c>
      <c r="C1587">
        <f t="shared" si="24"/>
        <v>11</v>
      </c>
    </row>
    <row r="1588" spans="1:3">
      <c r="A1588" s="151" t="s">
        <v>6340</v>
      </c>
      <c r="B1588" s="152" t="s">
        <v>6341</v>
      </c>
      <c r="C1588">
        <f t="shared" si="24"/>
        <v>11</v>
      </c>
    </row>
    <row r="1589" spans="1:3">
      <c r="A1589" s="151" t="s">
        <v>6342</v>
      </c>
      <c r="B1589" s="152" t="s">
        <v>6343</v>
      </c>
      <c r="C1589">
        <f t="shared" si="24"/>
        <v>11</v>
      </c>
    </row>
    <row r="1590" spans="1:3">
      <c r="A1590" s="151" t="s">
        <v>6344</v>
      </c>
      <c r="B1590" s="152" t="s">
        <v>6345</v>
      </c>
      <c r="C1590">
        <f t="shared" si="24"/>
        <v>11</v>
      </c>
    </row>
    <row r="1591" spans="1:3">
      <c r="A1591" s="151" t="s">
        <v>6346</v>
      </c>
      <c r="B1591" s="152" t="s">
        <v>6347</v>
      </c>
      <c r="C1591">
        <f t="shared" si="24"/>
        <v>11</v>
      </c>
    </row>
    <row r="1592" spans="1:3">
      <c r="A1592" s="151" t="s">
        <v>6348</v>
      </c>
      <c r="B1592" s="152" t="s">
        <v>6349</v>
      </c>
      <c r="C1592">
        <f t="shared" si="24"/>
        <v>11</v>
      </c>
    </row>
    <row r="1593" spans="1:3">
      <c r="A1593" s="151" t="s">
        <v>6350</v>
      </c>
      <c r="B1593" s="152" t="s">
        <v>6351</v>
      </c>
      <c r="C1593">
        <f t="shared" si="24"/>
        <v>11</v>
      </c>
    </row>
    <row r="1594" spans="1:3">
      <c r="A1594" s="151" t="s">
        <v>6352</v>
      </c>
      <c r="B1594" s="152" t="s">
        <v>6353</v>
      </c>
      <c r="C1594">
        <f t="shared" si="24"/>
        <v>11</v>
      </c>
    </row>
    <row r="1595" spans="1:3">
      <c r="A1595" s="151" t="s">
        <v>6354</v>
      </c>
      <c r="B1595" s="152" t="s">
        <v>6355</v>
      </c>
      <c r="C1595">
        <f t="shared" si="24"/>
        <v>11</v>
      </c>
    </row>
    <row r="1596" spans="1:3">
      <c r="A1596" s="151" t="s">
        <v>6356</v>
      </c>
      <c r="B1596" s="152" t="s">
        <v>6357</v>
      </c>
      <c r="C1596">
        <f t="shared" si="24"/>
        <v>11</v>
      </c>
    </row>
    <row r="1597" spans="1:3">
      <c r="A1597" s="151" t="s">
        <v>6358</v>
      </c>
      <c r="B1597" s="152" t="s">
        <v>6359</v>
      </c>
      <c r="C1597">
        <f t="shared" si="24"/>
        <v>11</v>
      </c>
    </row>
    <row r="1598" spans="1:3">
      <c r="A1598" s="151" t="s">
        <v>6360</v>
      </c>
      <c r="B1598" s="152" t="s">
        <v>6361</v>
      </c>
      <c r="C1598">
        <f t="shared" si="24"/>
        <v>11</v>
      </c>
    </row>
    <row r="1599" spans="1:3">
      <c r="A1599" s="151" t="s">
        <v>6362</v>
      </c>
      <c r="B1599" s="152" t="s">
        <v>6363</v>
      </c>
      <c r="C1599">
        <f t="shared" si="24"/>
        <v>11</v>
      </c>
    </row>
    <row r="1600" spans="1:3">
      <c r="A1600" s="151" t="s">
        <v>6364</v>
      </c>
      <c r="B1600" s="152" t="s">
        <v>6365</v>
      </c>
      <c r="C1600">
        <f t="shared" si="24"/>
        <v>11</v>
      </c>
    </row>
    <row r="1601" spans="1:3">
      <c r="A1601" s="151" t="s">
        <v>6366</v>
      </c>
      <c r="B1601" s="152" t="s">
        <v>6367</v>
      </c>
      <c r="C1601">
        <f t="shared" si="24"/>
        <v>11</v>
      </c>
    </row>
    <row r="1602" spans="1:3">
      <c r="A1602" s="151" t="s">
        <v>6368</v>
      </c>
      <c r="B1602" s="152" t="s">
        <v>6369</v>
      </c>
      <c r="C1602">
        <f t="shared" si="24"/>
        <v>11</v>
      </c>
    </row>
    <row r="1603" spans="1:3">
      <c r="A1603" s="151" t="s">
        <v>6370</v>
      </c>
      <c r="B1603" s="152" t="s">
        <v>6361</v>
      </c>
      <c r="C1603">
        <f t="shared" si="24"/>
        <v>11</v>
      </c>
    </row>
    <row r="1604" spans="1:3">
      <c r="A1604" s="151" t="s">
        <v>6371</v>
      </c>
      <c r="B1604" s="152" t="s">
        <v>6372</v>
      </c>
      <c r="C1604">
        <f t="shared" si="24"/>
        <v>11</v>
      </c>
    </row>
    <row r="1605" spans="1:3">
      <c r="A1605" s="151" t="s">
        <v>6373</v>
      </c>
      <c r="B1605" s="152" t="s">
        <v>6374</v>
      </c>
      <c r="C1605">
        <f t="shared" si="24"/>
        <v>11</v>
      </c>
    </row>
    <row r="1606" spans="1:3">
      <c r="A1606" s="151" t="s">
        <v>6375</v>
      </c>
      <c r="B1606" s="152" t="s">
        <v>6376</v>
      </c>
      <c r="C1606">
        <f t="shared" ref="C1606:C1669" si="25">LEN(A1606)</f>
        <v>11</v>
      </c>
    </row>
    <row r="1607" spans="1:3">
      <c r="A1607" s="151" t="s">
        <v>6377</v>
      </c>
      <c r="B1607" s="152" t="s">
        <v>6378</v>
      </c>
      <c r="C1607">
        <f t="shared" si="25"/>
        <v>11</v>
      </c>
    </row>
    <row r="1608" spans="1:3">
      <c r="A1608" s="151" t="s">
        <v>6379</v>
      </c>
      <c r="B1608" s="152" t="s">
        <v>6380</v>
      </c>
      <c r="C1608">
        <f t="shared" si="25"/>
        <v>11</v>
      </c>
    </row>
    <row r="1609" spans="1:3">
      <c r="A1609" s="151" t="s">
        <v>6381</v>
      </c>
      <c r="B1609" s="152" t="s">
        <v>6382</v>
      </c>
      <c r="C1609">
        <f t="shared" si="25"/>
        <v>11</v>
      </c>
    </row>
    <row r="1610" spans="1:3">
      <c r="A1610" s="151" t="s">
        <v>6383</v>
      </c>
      <c r="B1610" s="152" t="s">
        <v>6384</v>
      </c>
      <c r="C1610">
        <f t="shared" si="25"/>
        <v>11</v>
      </c>
    </row>
    <row r="1611" spans="1:3">
      <c r="A1611" s="151" t="s">
        <v>6385</v>
      </c>
      <c r="B1611" s="152" t="s">
        <v>6386</v>
      </c>
      <c r="C1611">
        <f t="shared" si="25"/>
        <v>11</v>
      </c>
    </row>
    <row r="1612" spans="1:3">
      <c r="A1612" s="151" t="s">
        <v>6387</v>
      </c>
      <c r="B1612" s="152" t="s">
        <v>6388</v>
      </c>
      <c r="C1612">
        <f t="shared" si="25"/>
        <v>11</v>
      </c>
    </row>
    <row r="1613" spans="1:3">
      <c r="A1613" s="151" t="s">
        <v>6389</v>
      </c>
      <c r="B1613" s="152" t="s">
        <v>6390</v>
      </c>
      <c r="C1613">
        <f t="shared" si="25"/>
        <v>11</v>
      </c>
    </row>
    <row r="1614" spans="1:3">
      <c r="A1614" s="151" t="s">
        <v>6391</v>
      </c>
      <c r="B1614" s="152" t="s">
        <v>6392</v>
      </c>
      <c r="C1614">
        <f t="shared" si="25"/>
        <v>11</v>
      </c>
    </row>
    <row r="1615" spans="1:3">
      <c r="A1615" s="151" t="s">
        <v>6393</v>
      </c>
      <c r="B1615" s="152" t="s">
        <v>6394</v>
      </c>
      <c r="C1615">
        <f t="shared" si="25"/>
        <v>11</v>
      </c>
    </row>
    <row r="1616" spans="1:3">
      <c r="A1616" s="151" t="s">
        <v>6395</v>
      </c>
      <c r="B1616" s="152" t="s">
        <v>6396</v>
      </c>
      <c r="C1616">
        <f t="shared" si="25"/>
        <v>11</v>
      </c>
    </row>
    <row r="1617" spans="1:3">
      <c r="A1617" s="151" t="s">
        <v>6397</v>
      </c>
      <c r="B1617" s="152" t="s">
        <v>6398</v>
      </c>
      <c r="C1617">
        <f t="shared" si="25"/>
        <v>11</v>
      </c>
    </row>
    <row r="1618" spans="1:3">
      <c r="A1618" s="151" t="s">
        <v>6399</v>
      </c>
      <c r="B1618" s="152" t="s">
        <v>6400</v>
      </c>
      <c r="C1618">
        <f t="shared" si="25"/>
        <v>11</v>
      </c>
    </row>
    <row r="1619" spans="1:3">
      <c r="A1619" s="151" t="s">
        <v>6401</v>
      </c>
      <c r="B1619" s="152" t="s">
        <v>6402</v>
      </c>
      <c r="C1619">
        <f t="shared" si="25"/>
        <v>11</v>
      </c>
    </row>
    <row r="1620" spans="1:3">
      <c r="A1620" s="151" t="s">
        <v>6403</v>
      </c>
      <c r="B1620" s="152" t="s">
        <v>6404</v>
      </c>
      <c r="C1620">
        <f t="shared" si="25"/>
        <v>11</v>
      </c>
    </row>
    <row r="1621" spans="1:3">
      <c r="A1621" s="151" t="s">
        <v>6405</v>
      </c>
      <c r="B1621" s="152" t="s">
        <v>6406</v>
      </c>
      <c r="C1621">
        <f t="shared" si="25"/>
        <v>11</v>
      </c>
    </row>
    <row r="1622" spans="1:3">
      <c r="A1622" s="151" t="s">
        <v>6407</v>
      </c>
      <c r="B1622" s="152" t="s">
        <v>6408</v>
      </c>
      <c r="C1622">
        <f t="shared" si="25"/>
        <v>11</v>
      </c>
    </row>
    <row r="1623" spans="1:3">
      <c r="A1623" s="151" t="s">
        <v>6409</v>
      </c>
      <c r="B1623" s="152" t="s">
        <v>6410</v>
      </c>
      <c r="C1623">
        <f t="shared" si="25"/>
        <v>11</v>
      </c>
    </row>
    <row r="1624" spans="1:3">
      <c r="A1624" s="151" t="s">
        <v>6411</v>
      </c>
      <c r="B1624" s="152" t="s">
        <v>6412</v>
      </c>
      <c r="C1624">
        <f t="shared" si="25"/>
        <v>11</v>
      </c>
    </row>
    <row r="1625" spans="1:3">
      <c r="A1625" s="151" t="s">
        <v>6413</v>
      </c>
      <c r="B1625" s="152" t="s">
        <v>6414</v>
      </c>
      <c r="C1625">
        <f t="shared" si="25"/>
        <v>11</v>
      </c>
    </row>
    <row r="1626" spans="1:3">
      <c r="A1626" s="151" t="s">
        <v>6415</v>
      </c>
      <c r="B1626" s="152" t="s">
        <v>6416</v>
      </c>
      <c r="C1626">
        <f t="shared" si="25"/>
        <v>11</v>
      </c>
    </row>
    <row r="1627" spans="1:3">
      <c r="A1627" s="151" t="s">
        <v>6417</v>
      </c>
      <c r="B1627" s="152" t="s">
        <v>6418</v>
      </c>
      <c r="C1627">
        <f t="shared" si="25"/>
        <v>11</v>
      </c>
    </row>
    <row r="1628" spans="1:3">
      <c r="A1628" s="151" t="s">
        <v>6419</v>
      </c>
      <c r="B1628" s="152" t="s">
        <v>6420</v>
      </c>
      <c r="C1628">
        <f t="shared" si="25"/>
        <v>11</v>
      </c>
    </row>
    <row r="1629" spans="1:3">
      <c r="A1629" s="151" t="s">
        <v>6421</v>
      </c>
      <c r="B1629" s="152" t="s">
        <v>6422</v>
      </c>
      <c r="C1629">
        <f t="shared" si="25"/>
        <v>11</v>
      </c>
    </row>
    <row r="1630" spans="1:3">
      <c r="A1630" s="151" t="s">
        <v>6423</v>
      </c>
      <c r="B1630" s="152" t="s">
        <v>6424</v>
      </c>
      <c r="C1630">
        <f t="shared" si="25"/>
        <v>11</v>
      </c>
    </row>
    <row r="1631" spans="1:3">
      <c r="A1631" s="151" t="s">
        <v>6425</v>
      </c>
      <c r="B1631" s="152" t="s">
        <v>6426</v>
      </c>
      <c r="C1631">
        <f t="shared" si="25"/>
        <v>11</v>
      </c>
    </row>
    <row r="1632" spans="1:3">
      <c r="A1632" s="151" t="s">
        <v>6427</v>
      </c>
      <c r="B1632" s="152" t="s">
        <v>6428</v>
      </c>
      <c r="C1632">
        <f t="shared" si="25"/>
        <v>11</v>
      </c>
    </row>
    <row r="1633" spans="1:3">
      <c r="A1633" s="151" t="s">
        <v>6429</v>
      </c>
      <c r="B1633" s="152" t="s">
        <v>6430</v>
      </c>
      <c r="C1633">
        <f t="shared" si="25"/>
        <v>11</v>
      </c>
    </row>
    <row r="1634" spans="1:3">
      <c r="A1634" s="151" t="s">
        <v>6431</v>
      </c>
      <c r="B1634" s="152" t="s">
        <v>6432</v>
      </c>
      <c r="C1634">
        <f t="shared" si="25"/>
        <v>11</v>
      </c>
    </row>
    <row r="1635" spans="1:3">
      <c r="A1635" s="151" t="s">
        <v>6433</v>
      </c>
      <c r="B1635" s="152" t="s">
        <v>6434</v>
      </c>
      <c r="C1635">
        <f t="shared" si="25"/>
        <v>11</v>
      </c>
    </row>
    <row r="1636" spans="1:3">
      <c r="A1636" s="151" t="s">
        <v>6435</v>
      </c>
      <c r="B1636" s="152" t="s">
        <v>6436</v>
      </c>
      <c r="C1636">
        <f t="shared" si="25"/>
        <v>11</v>
      </c>
    </row>
    <row r="1637" spans="1:3">
      <c r="A1637" s="151" t="s">
        <v>6437</v>
      </c>
      <c r="B1637" s="152" t="s">
        <v>6438</v>
      </c>
      <c r="C1637">
        <f t="shared" si="25"/>
        <v>11</v>
      </c>
    </row>
    <row r="1638" spans="1:3">
      <c r="A1638" s="151" t="s">
        <v>6439</v>
      </c>
      <c r="B1638" s="152" t="s">
        <v>6440</v>
      </c>
      <c r="C1638">
        <f t="shared" si="25"/>
        <v>11</v>
      </c>
    </row>
    <row r="1639" spans="1:3">
      <c r="A1639" s="151" t="s">
        <v>6441</v>
      </c>
      <c r="B1639" s="152" t="s">
        <v>3385</v>
      </c>
      <c r="C1639">
        <f t="shared" si="25"/>
        <v>11</v>
      </c>
    </row>
    <row r="1640" spans="1:3">
      <c r="A1640" s="151" t="s">
        <v>6442</v>
      </c>
      <c r="B1640" s="152" t="s">
        <v>6443</v>
      </c>
      <c r="C1640">
        <f t="shared" si="25"/>
        <v>11</v>
      </c>
    </row>
    <row r="1641" spans="1:3">
      <c r="A1641" s="151" t="s">
        <v>6444</v>
      </c>
      <c r="B1641" s="152" t="s">
        <v>6445</v>
      </c>
      <c r="C1641">
        <f t="shared" si="25"/>
        <v>11</v>
      </c>
    </row>
    <row r="1642" spans="1:3">
      <c r="A1642" s="151" t="s">
        <v>6446</v>
      </c>
      <c r="B1642" s="152" t="s">
        <v>6447</v>
      </c>
      <c r="C1642">
        <f t="shared" si="25"/>
        <v>11</v>
      </c>
    </row>
    <row r="1643" spans="1:3">
      <c r="A1643" s="151" t="s">
        <v>6448</v>
      </c>
      <c r="B1643" s="152" t="s">
        <v>6449</v>
      </c>
      <c r="C1643">
        <f t="shared" si="25"/>
        <v>11</v>
      </c>
    </row>
    <row r="1644" spans="1:3">
      <c r="A1644" s="151" t="s">
        <v>6450</v>
      </c>
      <c r="B1644" s="152" t="s">
        <v>6451</v>
      </c>
      <c r="C1644">
        <f t="shared" si="25"/>
        <v>11</v>
      </c>
    </row>
    <row r="1645" spans="1:3">
      <c r="A1645" s="151" t="s">
        <v>6452</v>
      </c>
      <c r="B1645" s="152" t="s">
        <v>6453</v>
      </c>
      <c r="C1645">
        <f t="shared" si="25"/>
        <v>11</v>
      </c>
    </row>
    <row r="1646" spans="1:3">
      <c r="A1646" s="151" t="s">
        <v>6454</v>
      </c>
      <c r="B1646" s="152" t="s">
        <v>6269</v>
      </c>
      <c r="C1646">
        <f t="shared" si="25"/>
        <v>11</v>
      </c>
    </row>
    <row r="1647" spans="1:3">
      <c r="A1647" s="151" t="s">
        <v>6455</v>
      </c>
      <c r="B1647" s="152" t="s">
        <v>6456</v>
      </c>
      <c r="C1647">
        <f t="shared" si="25"/>
        <v>11</v>
      </c>
    </row>
    <row r="1648" spans="1:3">
      <c r="A1648" s="151" t="s">
        <v>6457</v>
      </c>
      <c r="B1648" s="152" t="s">
        <v>6458</v>
      </c>
      <c r="C1648">
        <f t="shared" si="25"/>
        <v>11</v>
      </c>
    </row>
    <row r="1649" spans="1:3">
      <c r="A1649" s="151" t="s">
        <v>6459</v>
      </c>
      <c r="B1649" s="152" t="s">
        <v>6460</v>
      </c>
      <c r="C1649">
        <f t="shared" si="25"/>
        <v>11</v>
      </c>
    </row>
    <row r="1650" spans="1:3">
      <c r="A1650" s="151" t="s">
        <v>6461</v>
      </c>
      <c r="B1650" s="152" t="s">
        <v>6462</v>
      </c>
      <c r="C1650">
        <f t="shared" si="25"/>
        <v>11</v>
      </c>
    </row>
    <row r="1651" spans="1:3">
      <c r="A1651" s="151" t="s">
        <v>6463</v>
      </c>
      <c r="B1651" s="152" t="s">
        <v>6464</v>
      </c>
      <c r="C1651">
        <f t="shared" si="25"/>
        <v>11</v>
      </c>
    </row>
    <row r="1652" spans="1:3">
      <c r="A1652" s="151" t="s">
        <v>6465</v>
      </c>
      <c r="B1652" s="152" t="s">
        <v>6466</v>
      </c>
      <c r="C1652">
        <f t="shared" si="25"/>
        <v>11</v>
      </c>
    </row>
    <row r="1653" spans="1:3">
      <c r="A1653" s="151" t="s">
        <v>6467</v>
      </c>
      <c r="B1653" s="152" t="s">
        <v>6468</v>
      </c>
      <c r="C1653">
        <f t="shared" si="25"/>
        <v>11</v>
      </c>
    </row>
    <row r="1654" spans="1:3">
      <c r="A1654" s="151" t="s">
        <v>6469</v>
      </c>
      <c r="B1654" s="152" t="s">
        <v>6470</v>
      </c>
      <c r="C1654">
        <f t="shared" si="25"/>
        <v>11</v>
      </c>
    </row>
    <row r="1655" spans="1:3">
      <c r="A1655" s="151" t="s">
        <v>6471</v>
      </c>
      <c r="B1655" s="152" t="s">
        <v>6472</v>
      </c>
      <c r="C1655">
        <f t="shared" si="25"/>
        <v>11</v>
      </c>
    </row>
    <row r="1656" spans="1:3">
      <c r="A1656" s="151" t="s">
        <v>6473</v>
      </c>
      <c r="B1656" s="152" t="s">
        <v>6474</v>
      </c>
      <c r="C1656">
        <f t="shared" si="25"/>
        <v>11</v>
      </c>
    </row>
    <row r="1657" spans="1:3">
      <c r="A1657" s="151" t="s">
        <v>6475</v>
      </c>
      <c r="B1657" s="152" t="s">
        <v>6476</v>
      </c>
      <c r="C1657">
        <f t="shared" si="25"/>
        <v>11</v>
      </c>
    </row>
    <row r="1658" spans="1:3">
      <c r="A1658" s="151" t="s">
        <v>6477</v>
      </c>
      <c r="B1658" s="152" t="s">
        <v>6478</v>
      </c>
      <c r="C1658">
        <f t="shared" si="25"/>
        <v>11</v>
      </c>
    </row>
    <row r="1659" spans="1:3">
      <c r="A1659" s="151" t="s">
        <v>6479</v>
      </c>
      <c r="B1659" s="152" t="s">
        <v>6480</v>
      </c>
      <c r="C1659">
        <f t="shared" si="25"/>
        <v>11</v>
      </c>
    </row>
    <row r="1660" spans="1:3">
      <c r="A1660" s="151" t="s">
        <v>6481</v>
      </c>
      <c r="B1660" s="152" t="s">
        <v>6482</v>
      </c>
      <c r="C1660">
        <f t="shared" si="25"/>
        <v>11</v>
      </c>
    </row>
    <row r="1661" spans="1:3">
      <c r="A1661" s="151" t="s">
        <v>6483</v>
      </c>
      <c r="B1661" s="152" t="s">
        <v>6484</v>
      </c>
      <c r="C1661">
        <f t="shared" si="25"/>
        <v>11</v>
      </c>
    </row>
    <row r="1662" spans="1:3">
      <c r="A1662" s="151" t="s">
        <v>6485</v>
      </c>
      <c r="B1662" s="152" t="s">
        <v>6486</v>
      </c>
      <c r="C1662">
        <f t="shared" si="25"/>
        <v>11</v>
      </c>
    </row>
    <row r="1663" spans="1:3">
      <c r="A1663" s="151" t="s">
        <v>6487</v>
      </c>
      <c r="B1663" s="152" t="s">
        <v>6488</v>
      </c>
      <c r="C1663">
        <f t="shared" si="25"/>
        <v>11</v>
      </c>
    </row>
    <row r="1664" spans="1:3">
      <c r="A1664" s="151" t="s">
        <v>6489</v>
      </c>
      <c r="B1664" s="152" t="s">
        <v>6490</v>
      </c>
      <c r="C1664">
        <f t="shared" si="25"/>
        <v>11</v>
      </c>
    </row>
    <row r="1665" spans="1:3">
      <c r="A1665" s="151" t="s">
        <v>6491</v>
      </c>
      <c r="B1665" s="152" t="s">
        <v>6492</v>
      </c>
      <c r="C1665">
        <f t="shared" si="25"/>
        <v>11</v>
      </c>
    </row>
    <row r="1666" spans="1:3">
      <c r="A1666" s="151" t="s">
        <v>6493</v>
      </c>
      <c r="B1666" s="152" t="s">
        <v>6494</v>
      </c>
      <c r="C1666">
        <f t="shared" si="25"/>
        <v>11</v>
      </c>
    </row>
    <row r="1667" spans="1:3">
      <c r="A1667" s="151" t="s">
        <v>6495</v>
      </c>
      <c r="B1667" s="152" t="s">
        <v>6494</v>
      </c>
      <c r="C1667">
        <f t="shared" si="25"/>
        <v>11</v>
      </c>
    </row>
    <row r="1668" spans="1:3">
      <c r="A1668" s="151" t="s">
        <v>6496</v>
      </c>
      <c r="B1668" s="152" t="s">
        <v>6497</v>
      </c>
      <c r="C1668">
        <f t="shared" si="25"/>
        <v>11</v>
      </c>
    </row>
    <row r="1669" spans="1:3">
      <c r="A1669" s="151" t="s">
        <v>6498</v>
      </c>
      <c r="B1669" s="152" t="s">
        <v>6499</v>
      </c>
      <c r="C1669">
        <f t="shared" si="25"/>
        <v>11</v>
      </c>
    </row>
    <row r="1670" spans="1:3">
      <c r="A1670" s="151" t="s">
        <v>6500</v>
      </c>
      <c r="B1670" s="152" t="s">
        <v>6501</v>
      </c>
      <c r="C1670">
        <f t="shared" ref="C1670:C1733" si="26">LEN(A1670)</f>
        <v>11</v>
      </c>
    </row>
    <row r="1671" spans="1:3">
      <c r="A1671" s="151" t="s">
        <v>6502</v>
      </c>
      <c r="B1671" s="152" t="s">
        <v>6503</v>
      </c>
      <c r="C1671">
        <f t="shared" si="26"/>
        <v>11</v>
      </c>
    </row>
    <row r="1672" spans="1:3">
      <c r="A1672" s="151" t="s">
        <v>6504</v>
      </c>
      <c r="B1672" s="152" t="s">
        <v>6505</v>
      </c>
      <c r="C1672">
        <f t="shared" si="26"/>
        <v>11</v>
      </c>
    </row>
    <row r="1673" spans="1:3">
      <c r="A1673" s="151" t="s">
        <v>6506</v>
      </c>
      <c r="B1673" s="152" t="s">
        <v>6507</v>
      </c>
      <c r="C1673">
        <f t="shared" si="26"/>
        <v>11</v>
      </c>
    </row>
    <row r="1674" spans="1:3">
      <c r="A1674" s="151" t="s">
        <v>6508</v>
      </c>
      <c r="B1674" s="152" t="s">
        <v>6509</v>
      </c>
      <c r="C1674">
        <f t="shared" si="26"/>
        <v>11</v>
      </c>
    </row>
    <row r="1675" spans="1:3">
      <c r="A1675" s="151" t="s">
        <v>6510</v>
      </c>
      <c r="B1675" s="152" t="s">
        <v>6511</v>
      </c>
      <c r="C1675">
        <f t="shared" si="26"/>
        <v>11</v>
      </c>
    </row>
    <row r="1676" spans="1:3">
      <c r="A1676" s="151" t="s">
        <v>6512</v>
      </c>
      <c r="B1676" s="152" t="s">
        <v>6513</v>
      </c>
      <c r="C1676">
        <f t="shared" si="26"/>
        <v>11</v>
      </c>
    </row>
    <row r="1677" spans="1:3">
      <c r="A1677" s="151" t="s">
        <v>6514</v>
      </c>
      <c r="B1677" s="152" t="s">
        <v>6515</v>
      </c>
      <c r="C1677">
        <f t="shared" si="26"/>
        <v>11</v>
      </c>
    </row>
    <row r="1678" spans="1:3">
      <c r="A1678" s="151" t="s">
        <v>6516</v>
      </c>
      <c r="B1678" s="152" t="s">
        <v>6517</v>
      </c>
      <c r="C1678">
        <f t="shared" si="26"/>
        <v>11</v>
      </c>
    </row>
    <row r="1679" spans="1:3">
      <c r="A1679" s="151" t="s">
        <v>6518</v>
      </c>
      <c r="B1679" s="152" t="s">
        <v>6519</v>
      </c>
      <c r="C1679">
        <f t="shared" si="26"/>
        <v>11</v>
      </c>
    </row>
    <row r="1680" spans="1:3">
      <c r="A1680" s="151" t="s">
        <v>6520</v>
      </c>
      <c r="B1680" s="152" t="s">
        <v>6521</v>
      </c>
      <c r="C1680">
        <f t="shared" si="26"/>
        <v>11</v>
      </c>
    </row>
    <row r="1681" spans="1:3">
      <c r="A1681" s="151" t="s">
        <v>6522</v>
      </c>
      <c r="B1681" s="152" t="s">
        <v>6523</v>
      </c>
      <c r="C1681">
        <f t="shared" si="26"/>
        <v>11</v>
      </c>
    </row>
    <row r="1682" spans="1:3">
      <c r="A1682" s="151" t="s">
        <v>6524</v>
      </c>
      <c r="B1682" s="152" t="s">
        <v>6525</v>
      </c>
      <c r="C1682">
        <f t="shared" si="26"/>
        <v>11</v>
      </c>
    </row>
    <row r="1683" spans="1:3">
      <c r="A1683" s="151" t="s">
        <v>6526</v>
      </c>
      <c r="B1683" s="152" t="s">
        <v>6286</v>
      </c>
      <c r="C1683">
        <f t="shared" si="26"/>
        <v>11</v>
      </c>
    </row>
    <row r="1684" spans="1:3">
      <c r="A1684" s="151" t="s">
        <v>6527</v>
      </c>
      <c r="B1684" s="152" t="s">
        <v>6528</v>
      </c>
      <c r="C1684">
        <f t="shared" si="26"/>
        <v>11</v>
      </c>
    </row>
    <row r="1685" spans="1:3">
      <c r="A1685" s="151" t="s">
        <v>6529</v>
      </c>
      <c r="B1685" s="152" t="s">
        <v>6530</v>
      </c>
      <c r="C1685">
        <f t="shared" si="26"/>
        <v>11</v>
      </c>
    </row>
    <row r="1686" spans="1:3">
      <c r="A1686" s="151" t="s">
        <v>6531</v>
      </c>
      <c r="B1686" s="152" t="s">
        <v>6532</v>
      </c>
      <c r="C1686">
        <f t="shared" si="26"/>
        <v>11</v>
      </c>
    </row>
    <row r="1687" spans="1:3">
      <c r="A1687" s="151" t="s">
        <v>6533</v>
      </c>
      <c r="B1687" s="152" t="s">
        <v>6534</v>
      </c>
      <c r="C1687">
        <f t="shared" si="26"/>
        <v>11</v>
      </c>
    </row>
    <row r="1688" spans="1:3">
      <c r="A1688" s="151" t="s">
        <v>6535</v>
      </c>
      <c r="B1688" s="152" t="s">
        <v>6536</v>
      </c>
      <c r="C1688">
        <f t="shared" si="26"/>
        <v>11</v>
      </c>
    </row>
    <row r="1689" spans="1:3">
      <c r="A1689" s="151" t="s">
        <v>6537</v>
      </c>
      <c r="B1689" s="152" t="s">
        <v>6538</v>
      </c>
      <c r="C1689">
        <f t="shared" si="26"/>
        <v>11</v>
      </c>
    </row>
    <row r="1690" spans="1:3">
      <c r="A1690" s="151" t="s">
        <v>6539</v>
      </c>
      <c r="B1690" s="152" t="s">
        <v>6540</v>
      </c>
      <c r="C1690">
        <f t="shared" si="26"/>
        <v>11</v>
      </c>
    </row>
    <row r="1691" spans="1:3">
      <c r="A1691" s="151" t="s">
        <v>6541</v>
      </c>
      <c r="B1691" s="152" t="s">
        <v>6542</v>
      </c>
      <c r="C1691">
        <f t="shared" si="26"/>
        <v>11</v>
      </c>
    </row>
    <row r="1692" spans="1:3">
      <c r="A1692" s="151" t="s">
        <v>6543</v>
      </c>
      <c r="B1692" s="152" t="s">
        <v>6544</v>
      </c>
      <c r="C1692">
        <f t="shared" si="26"/>
        <v>11</v>
      </c>
    </row>
    <row r="1693" spans="1:3">
      <c r="A1693" s="151" t="s">
        <v>6545</v>
      </c>
      <c r="B1693" s="152" t="s">
        <v>6251</v>
      </c>
      <c r="C1693">
        <f t="shared" si="26"/>
        <v>11</v>
      </c>
    </row>
    <row r="1694" spans="1:3">
      <c r="A1694" s="151" t="s">
        <v>6546</v>
      </c>
      <c r="B1694" s="152" t="s">
        <v>6538</v>
      </c>
      <c r="C1694">
        <f t="shared" si="26"/>
        <v>11</v>
      </c>
    </row>
    <row r="1695" spans="1:3">
      <c r="A1695" s="151" t="s">
        <v>6547</v>
      </c>
      <c r="B1695" s="152" t="s">
        <v>6540</v>
      </c>
      <c r="C1695">
        <f t="shared" si="26"/>
        <v>11</v>
      </c>
    </row>
    <row r="1696" spans="1:3">
      <c r="A1696" s="151" t="s">
        <v>6548</v>
      </c>
      <c r="B1696" s="152" t="s">
        <v>6542</v>
      </c>
      <c r="C1696">
        <f t="shared" si="26"/>
        <v>11</v>
      </c>
    </row>
    <row r="1697" spans="1:3">
      <c r="A1697" s="151" t="s">
        <v>6549</v>
      </c>
      <c r="B1697" s="152" t="s">
        <v>6544</v>
      </c>
      <c r="C1697">
        <f t="shared" si="26"/>
        <v>11</v>
      </c>
    </row>
    <row r="1698" spans="1:3">
      <c r="A1698" s="149" t="s">
        <v>142</v>
      </c>
      <c r="B1698" s="150" t="s">
        <v>1212</v>
      </c>
      <c r="C1698">
        <f t="shared" si="26"/>
        <v>7</v>
      </c>
    </row>
    <row r="1699" spans="1:3">
      <c r="A1699" s="151" t="s">
        <v>728</v>
      </c>
      <c r="B1699" s="152" t="s">
        <v>729</v>
      </c>
      <c r="C1699">
        <f t="shared" si="26"/>
        <v>11</v>
      </c>
    </row>
    <row r="1700" spans="1:3">
      <c r="A1700" s="151" t="s">
        <v>6550</v>
      </c>
      <c r="B1700" s="152" t="s">
        <v>6551</v>
      </c>
      <c r="C1700">
        <f t="shared" si="26"/>
        <v>11</v>
      </c>
    </row>
    <row r="1701" spans="1:3">
      <c r="A1701" s="151" t="s">
        <v>6552</v>
      </c>
      <c r="B1701" s="152" t="s">
        <v>6553</v>
      </c>
      <c r="C1701">
        <f t="shared" si="26"/>
        <v>11</v>
      </c>
    </row>
    <row r="1702" spans="1:3">
      <c r="A1702" s="151" t="s">
        <v>730</v>
      </c>
      <c r="B1702" s="152" t="s">
        <v>731</v>
      </c>
      <c r="C1702">
        <f t="shared" si="26"/>
        <v>11</v>
      </c>
    </row>
    <row r="1703" spans="1:3">
      <c r="A1703" s="151" t="s">
        <v>6554</v>
      </c>
      <c r="B1703" s="152" t="s">
        <v>6555</v>
      </c>
      <c r="C1703">
        <f t="shared" si="26"/>
        <v>11</v>
      </c>
    </row>
    <row r="1704" spans="1:3">
      <c r="A1704" s="151" t="s">
        <v>6556</v>
      </c>
      <c r="B1704" s="152" t="s">
        <v>6557</v>
      </c>
      <c r="C1704">
        <f t="shared" si="26"/>
        <v>11</v>
      </c>
    </row>
    <row r="1705" spans="1:3">
      <c r="A1705" s="151" t="s">
        <v>6558</v>
      </c>
      <c r="B1705" s="152" t="s">
        <v>6559</v>
      </c>
      <c r="C1705">
        <f t="shared" si="26"/>
        <v>11</v>
      </c>
    </row>
    <row r="1706" spans="1:3">
      <c r="A1706" s="151" t="s">
        <v>2067</v>
      </c>
      <c r="B1706" s="152" t="s">
        <v>2068</v>
      </c>
      <c r="C1706">
        <f t="shared" si="26"/>
        <v>11</v>
      </c>
    </row>
    <row r="1707" spans="1:3">
      <c r="A1707" s="151" t="s">
        <v>2069</v>
      </c>
      <c r="B1707" s="152" t="s">
        <v>1977</v>
      </c>
      <c r="C1707">
        <f t="shared" si="26"/>
        <v>11</v>
      </c>
    </row>
    <row r="1708" spans="1:3">
      <c r="A1708" s="151" t="s">
        <v>2070</v>
      </c>
      <c r="B1708" s="152" t="s">
        <v>2071</v>
      </c>
      <c r="C1708">
        <f t="shared" si="26"/>
        <v>11</v>
      </c>
    </row>
    <row r="1709" spans="1:3">
      <c r="A1709" s="151" t="s">
        <v>6560</v>
      </c>
      <c r="B1709" s="152" t="s">
        <v>6561</v>
      </c>
      <c r="C1709">
        <f t="shared" si="26"/>
        <v>11</v>
      </c>
    </row>
    <row r="1710" spans="1:3">
      <c r="A1710" s="151" t="s">
        <v>6562</v>
      </c>
      <c r="B1710" s="152" t="s">
        <v>6563</v>
      </c>
      <c r="C1710">
        <f t="shared" si="26"/>
        <v>11</v>
      </c>
    </row>
    <row r="1711" spans="1:3">
      <c r="A1711" s="151" t="s">
        <v>6564</v>
      </c>
      <c r="B1711" s="152" t="s">
        <v>6565</v>
      </c>
      <c r="C1711">
        <f t="shared" si="26"/>
        <v>11</v>
      </c>
    </row>
    <row r="1712" spans="1:3">
      <c r="A1712" s="151" t="s">
        <v>3587</v>
      </c>
      <c r="B1712" s="152" t="s">
        <v>3588</v>
      </c>
      <c r="C1712">
        <f t="shared" si="26"/>
        <v>11</v>
      </c>
    </row>
    <row r="1713" spans="1:3">
      <c r="A1713" s="151" t="s">
        <v>3589</v>
      </c>
      <c r="B1713" s="152" t="s">
        <v>3590</v>
      </c>
      <c r="C1713">
        <f t="shared" si="26"/>
        <v>11</v>
      </c>
    </row>
    <row r="1714" spans="1:3">
      <c r="A1714" s="151" t="s">
        <v>6566</v>
      </c>
      <c r="B1714" s="152" t="s">
        <v>6567</v>
      </c>
      <c r="C1714">
        <f t="shared" si="26"/>
        <v>11</v>
      </c>
    </row>
    <row r="1715" spans="1:3">
      <c r="A1715" s="151" t="s">
        <v>6568</v>
      </c>
      <c r="B1715" s="152" t="s">
        <v>6567</v>
      </c>
      <c r="C1715">
        <f t="shared" si="26"/>
        <v>11</v>
      </c>
    </row>
    <row r="1716" spans="1:3">
      <c r="A1716" s="149" t="s">
        <v>1214</v>
      </c>
      <c r="B1716" s="150" t="s">
        <v>1379</v>
      </c>
      <c r="C1716">
        <f t="shared" si="26"/>
        <v>7</v>
      </c>
    </row>
    <row r="1717" spans="1:3">
      <c r="A1717" s="151" t="s">
        <v>6569</v>
      </c>
      <c r="B1717" s="152" t="s">
        <v>6570</v>
      </c>
      <c r="C1717">
        <f t="shared" si="26"/>
        <v>11</v>
      </c>
    </row>
    <row r="1718" spans="1:3">
      <c r="A1718" s="151" t="s">
        <v>6571</v>
      </c>
      <c r="B1718" s="152" t="s">
        <v>6572</v>
      </c>
      <c r="C1718">
        <f t="shared" si="26"/>
        <v>11</v>
      </c>
    </row>
    <row r="1719" spans="1:3">
      <c r="A1719" s="151" t="s">
        <v>6573</v>
      </c>
      <c r="B1719" s="152" t="s">
        <v>1874</v>
      </c>
      <c r="C1719">
        <f t="shared" si="26"/>
        <v>11</v>
      </c>
    </row>
    <row r="1720" spans="1:3">
      <c r="A1720" s="151" t="s">
        <v>1875</v>
      </c>
      <c r="B1720" s="152" t="s">
        <v>1874</v>
      </c>
      <c r="C1720">
        <f t="shared" si="26"/>
        <v>11</v>
      </c>
    </row>
    <row r="1721" spans="1:3">
      <c r="A1721" s="151" t="s">
        <v>6574</v>
      </c>
      <c r="B1721" s="152" t="s">
        <v>6575</v>
      </c>
      <c r="C1721">
        <f t="shared" si="26"/>
        <v>11</v>
      </c>
    </row>
    <row r="1722" spans="1:3">
      <c r="A1722" s="151" t="s">
        <v>1876</v>
      </c>
      <c r="B1722" s="152" t="s">
        <v>1877</v>
      </c>
      <c r="C1722">
        <f t="shared" si="26"/>
        <v>11</v>
      </c>
    </row>
    <row r="1723" spans="1:3">
      <c r="A1723" s="151" t="s">
        <v>6576</v>
      </c>
      <c r="B1723" s="152" t="s">
        <v>1874</v>
      </c>
      <c r="C1723">
        <f t="shared" si="26"/>
        <v>11</v>
      </c>
    </row>
    <row r="1724" spans="1:3">
      <c r="A1724" s="151" t="s">
        <v>2072</v>
      </c>
      <c r="B1724" s="152" t="s">
        <v>2073</v>
      </c>
      <c r="C1724">
        <f t="shared" si="26"/>
        <v>11</v>
      </c>
    </row>
    <row r="1725" spans="1:3">
      <c r="A1725" s="151" t="s">
        <v>2074</v>
      </c>
      <c r="B1725" s="152" t="s">
        <v>2075</v>
      </c>
      <c r="C1725">
        <f t="shared" si="26"/>
        <v>11</v>
      </c>
    </row>
    <row r="1726" spans="1:3">
      <c r="A1726" s="151" t="s">
        <v>6577</v>
      </c>
      <c r="B1726" s="152" t="s">
        <v>6578</v>
      </c>
      <c r="C1726">
        <f t="shared" si="26"/>
        <v>11</v>
      </c>
    </row>
    <row r="1727" spans="1:3">
      <c r="A1727" s="151" t="s">
        <v>3591</v>
      </c>
      <c r="B1727" s="152" t="s">
        <v>3592</v>
      </c>
      <c r="C1727">
        <f t="shared" si="26"/>
        <v>11</v>
      </c>
    </row>
    <row r="1728" spans="1:3">
      <c r="A1728" s="151" t="s">
        <v>3593</v>
      </c>
      <c r="B1728" s="152" t="s">
        <v>3594</v>
      </c>
      <c r="C1728">
        <f t="shared" si="26"/>
        <v>11</v>
      </c>
    </row>
    <row r="1729" spans="1:3">
      <c r="A1729" s="151" t="s">
        <v>3595</v>
      </c>
      <c r="B1729" s="152" t="s">
        <v>3596</v>
      </c>
      <c r="C1729">
        <f t="shared" si="26"/>
        <v>11</v>
      </c>
    </row>
    <row r="1730" spans="1:3">
      <c r="A1730" s="151" t="s">
        <v>3597</v>
      </c>
      <c r="B1730" s="152" t="s">
        <v>3598</v>
      </c>
      <c r="C1730">
        <f t="shared" si="26"/>
        <v>11</v>
      </c>
    </row>
    <row r="1731" spans="1:3">
      <c r="A1731" s="151" t="s">
        <v>6579</v>
      </c>
      <c r="B1731" s="152" t="s">
        <v>6580</v>
      </c>
      <c r="C1731">
        <f t="shared" si="26"/>
        <v>11</v>
      </c>
    </row>
    <row r="1732" spans="1:3" s="272" customFormat="1">
      <c r="A1732" s="149" t="s">
        <v>4496</v>
      </c>
      <c r="B1732" s="150" t="s">
        <v>4492</v>
      </c>
      <c r="C1732">
        <f t="shared" si="26"/>
        <v>7</v>
      </c>
    </row>
    <row r="1733" spans="1:3" s="272" customFormat="1">
      <c r="A1733" s="270" t="s">
        <v>6599</v>
      </c>
      <c r="B1733" s="271" t="s">
        <v>247</v>
      </c>
      <c r="C1733">
        <f t="shared" si="26"/>
        <v>11</v>
      </c>
    </row>
    <row r="1734" spans="1:3" s="272" customFormat="1">
      <c r="A1734" s="270" t="s">
        <v>6600</v>
      </c>
      <c r="B1734" s="271" t="s">
        <v>6601</v>
      </c>
      <c r="C1734">
        <f t="shared" ref="C1734:C1797" si="27">LEN(A1734)</f>
        <v>11</v>
      </c>
    </row>
    <row r="1735" spans="1:3" s="272" customFormat="1">
      <c r="A1735" s="149" t="s">
        <v>4497</v>
      </c>
      <c r="B1735" s="150" t="s">
        <v>2091</v>
      </c>
      <c r="C1735">
        <f t="shared" si="27"/>
        <v>7</v>
      </c>
    </row>
    <row r="1736" spans="1:3" s="272" customFormat="1">
      <c r="A1736" s="270" t="s">
        <v>6602</v>
      </c>
      <c r="B1736" s="271" t="s">
        <v>6603</v>
      </c>
      <c r="C1736">
        <f t="shared" si="27"/>
        <v>11</v>
      </c>
    </row>
    <row r="1737" spans="1:3" s="272" customFormat="1">
      <c r="A1737" s="270" t="s">
        <v>6604</v>
      </c>
      <c r="B1737" s="271" t="s">
        <v>6594</v>
      </c>
      <c r="C1737">
        <f t="shared" si="27"/>
        <v>11</v>
      </c>
    </row>
    <row r="1738" spans="1:3" s="272" customFormat="1">
      <c r="A1738" s="270" t="s">
        <v>6602</v>
      </c>
      <c r="B1738" s="271" t="s">
        <v>6595</v>
      </c>
      <c r="C1738">
        <f t="shared" si="27"/>
        <v>11</v>
      </c>
    </row>
    <row r="1739" spans="1:3" s="272" customFormat="1">
      <c r="A1739" s="149" t="s">
        <v>4498</v>
      </c>
      <c r="B1739" s="150" t="s">
        <v>4499</v>
      </c>
      <c r="C1739">
        <f t="shared" si="27"/>
        <v>7</v>
      </c>
    </row>
    <row r="1740" spans="1:3" s="272" customFormat="1">
      <c r="A1740" s="270" t="s">
        <v>6605</v>
      </c>
      <c r="B1740" s="271" t="s">
        <v>6606</v>
      </c>
      <c r="C1740">
        <f t="shared" si="27"/>
        <v>11</v>
      </c>
    </row>
    <row r="1741" spans="1:3" s="272" customFormat="1">
      <c r="A1741" s="270" t="s">
        <v>6609</v>
      </c>
      <c r="B1741" s="271" t="s">
        <v>6607</v>
      </c>
      <c r="C1741">
        <f t="shared" si="27"/>
        <v>11</v>
      </c>
    </row>
    <row r="1742" spans="1:3" s="272" customFormat="1">
      <c r="A1742" s="270" t="s">
        <v>6610</v>
      </c>
      <c r="B1742" s="271" t="s">
        <v>6608</v>
      </c>
      <c r="C1742">
        <f t="shared" si="27"/>
        <v>11</v>
      </c>
    </row>
    <row r="1743" spans="1:3" s="272" customFormat="1">
      <c r="A1743" s="147" t="s">
        <v>523</v>
      </c>
      <c r="B1743" s="148" t="s">
        <v>738</v>
      </c>
      <c r="C1743">
        <f t="shared" si="27"/>
        <v>5</v>
      </c>
    </row>
    <row r="1744" spans="1:3" s="272" customFormat="1">
      <c r="A1744" s="149" t="s">
        <v>4504</v>
      </c>
      <c r="B1744" s="150" t="s">
        <v>4505</v>
      </c>
      <c r="C1744">
        <f t="shared" si="27"/>
        <v>7</v>
      </c>
    </row>
    <row r="1745" spans="1:3" s="272" customFormat="1">
      <c r="A1745" s="270" t="s">
        <v>6584</v>
      </c>
      <c r="B1745" s="271" t="s">
        <v>247</v>
      </c>
      <c r="C1745">
        <f t="shared" si="27"/>
        <v>11</v>
      </c>
    </row>
    <row r="1746" spans="1:3">
      <c r="A1746" s="270" t="s">
        <v>6585</v>
      </c>
      <c r="B1746" s="271" t="s">
        <v>6586</v>
      </c>
      <c r="C1746">
        <f t="shared" si="27"/>
        <v>11</v>
      </c>
    </row>
    <row r="1747" spans="1:3">
      <c r="A1747" s="270" t="s">
        <v>6587</v>
      </c>
      <c r="B1747" s="271" t="s">
        <v>6592</v>
      </c>
      <c r="C1747">
        <f t="shared" si="27"/>
        <v>11</v>
      </c>
    </row>
    <row r="1748" spans="1:3">
      <c r="A1748" s="270" t="s">
        <v>6588</v>
      </c>
      <c r="B1748" s="271" t="s">
        <v>6593</v>
      </c>
      <c r="C1748">
        <f t="shared" si="27"/>
        <v>11</v>
      </c>
    </row>
    <row r="1749" spans="1:3">
      <c r="A1749" s="270" t="s">
        <v>6589</v>
      </c>
      <c r="B1749" s="271" t="s">
        <v>6594</v>
      </c>
      <c r="C1749">
        <f t="shared" si="27"/>
        <v>11</v>
      </c>
    </row>
    <row r="1750" spans="1:3">
      <c r="A1750" s="270" t="s">
        <v>6590</v>
      </c>
      <c r="B1750" s="271" t="s">
        <v>6595</v>
      </c>
      <c r="C1750">
        <f t="shared" si="27"/>
        <v>11</v>
      </c>
    </row>
    <row r="1751" spans="1:3">
      <c r="A1751" s="270" t="s">
        <v>6591</v>
      </c>
      <c r="B1751" s="271" t="s">
        <v>6596</v>
      </c>
      <c r="C1751">
        <f t="shared" si="27"/>
        <v>11</v>
      </c>
    </row>
    <row r="1752" spans="1:3">
      <c r="A1752" s="270" t="s">
        <v>6597</v>
      </c>
      <c r="B1752" s="271" t="s">
        <v>6598</v>
      </c>
      <c r="C1752">
        <f t="shared" si="27"/>
        <v>11</v>
      </c>
    </row>
    <row r="1753" spans="1:3">
      <c r="A1753" s="147" t="s">
        <v>592</v>
      </c>
      <c r="B1753" s="148" t="s">
        <v>3638</v>
      </c>
      <c r="C1753">
        <f t="shared" si="27"/>
        <v>5</v>
      </c>
    </row>
    <row r="1754" spans="1:3">
      <c r="A1754" s="149" t="s">
        <v>776</v>
      </c>
      <c r="B1754" s="150" t="s">
        <v>777</v>
      </c>
      <c r="C1754">
        <f t="shared" si="27"/>
        <v>5</v>
      </c>
    </row>
    <row r="1755" spans="1:3">
      <c r="A1755" s="151" t="s">
        <v>796</v>
      </c>
      <c r="B1755" s="152" t="s">
        <v>797</v>
      </c>
      <c r="C1755">
        <f t="shared" si="27"/>
        <v>7</v>
      </c>
    </row>
    <row r="1756" spans="1:3">
      <c r="A1756" s="153" t="s">
        <v>2076</v>
      </c>
      <c r="B1756" s="152" t="s">
        <v>2077</v>
      </c>
      <c r="C1756">
        <f t="shared" si="27"/>
        <v>11</v>
      </c>
    </row>
    <row r="1757" spans="1:3">
      <c r="A1757" s="151" t="s">
        <v>798</v>
      </c>
      <c r="B1757" s="152" t="s">
        <v>799</v>
      </c>
      <c r="C1757">
        <f t="shared" si="27"/>
        <v>7</v>
      </c>
    </row>
    <row r="1758" spans="1:3">
      <c r="A1758" s="153" t="s">
        <v>935</v>
      </c>
      <c r="B1758" s="152" t="s">
        <v>936</v>
      </c>
      <c r="C1758">
        <f t="shared" si="27"/>
        <v>11</v>
      </c>
    </row>
    <row r="1759" spans="1:3" s="81" customFormat="1">
      <c r="A1759" s="153" t="s">
        <v>937</v>
      </c>
      <c r="B1759" s="152" t="s">
        <v>938</v>
      </c>
      <c r="C1759">
        <f t="shared" si="27"/>
        <v>11</v>
      </c>
    </row>
    <row r="1760" spans="1:3" s="81" customFormat="1">
      <c r="A1760" s="153" t="s">
        <v>2078</v>
      </c>
      <c r="B1760" s="152" t="s">
        <v>2077</v>
      </c>
      <c r="C1760">
        <f t="shared" si="27"/>
        <v>11</v>
      </c>
    </row>
    <row r="1761" spans="1:3">
      <c r="A1761" s="153" t="s">
        <v>3599</v>
      </c>
      <c r="B1761" s="152" t="s">
        <v>3600</v>
      </c>
      <c r="C1761">
        <f t="shared" si="27"/>
        <v>11</v>
      </c>
    </row>
    <row r="1762" spans="1:3">
      <c r="A1762" s="153" t="s">
        <v>3601</v>
      </c>
      <c r="B1762" s="152" t="s">
        <v>3602</v>
      </c>
      <c r="C1762">
        <f t="shared" si="27"/>
        <v>11</v>
      </c>
    </row>
    <row r="1763" spans="1:3">
      <c r="A1763" s="149" t="s">
        <v>805</v>
      </c>
      <c r="B1763" s="150" t="s">
        <v>806</v>
      </c>
      <c r="C1763">
        <f t="shared" si="27"/>
        <v>5</v>
      </c>
    </row>
    <row r="1764" spans="1:3">
      <c r="A1764" s="151" t="s">
        <v>812</v>
      </c>
      <c r="B1764" s="152" t="s">
        <v>813</v>
      </c>
      <c r="C1764">
        <f t="shared" si="27"/>
        <v>7</v>
      </c>
    </row>
    <row r="1765" spans="1:3">
      <c r="A1765" s="153" t="s">
        <v>939</v>
      </c>
      <c r="B1765" s="152" t="s">
        <v>940</v>
      </c>
      <c r="C1765">
        <f t="shared" si="27"/>
        <v>11</v>
      </c>
    </row>
    <row r="1766" spans="1:3">
      <c r="A1766" s="153" t="s">
        <v>941</v>
      </c>
      <c r="B1766" s="152" t="s">
        <v>942</v>
      </c>
      <c r="C1766">
        <f t="shared" si="27"/>
        <v>11</v>
      </c>
    </row>
    <row r="1767" spans="1:3">
      <c r="A1767" s="149" t="s">
        <v>814</v>
      </c>
      <c r="B1767" s="150" t="s">
        <v>815</v>
      </c>
      <c r="C1767">
        <f t="shared" si="27"/>
        <v>5</v>
      </c>
    </row>
    <row r="1768" spans="1:3">
      <c r="A1768" s="151" t="s">
        <v>3059</v>
      </c>
      <c r="B1768" s="152" t="s">
        <v>3060</v>
      </c>
      <c r="C1768">
        <f t="shared" si="27"/>
        <v>7</v>
      </c>
    </row>
    <row r="1769" spans="1:3">
      <c r="A1769" s="153" t="s">
        <v>3603</v>
      </c>
      <c r="B1769" s="152" t="s">
        <v>3060</v>
      </c>
      <c r="C1769">
        <f t="shared" si="27"/>
        <v>11</v>
      </c>
    </row>
    <row r="1770" spans="1:3">
      <c r="A1770" s="151" t="s">
        <v>3062</v>
      </c>
      <c r="B1770" s="152" t="s">
        <v>3032</v>
      </c>
      <c r="C1770">
        <f t="shared" si="27"/>
        <v>7</v>
      </c>
    </row>
    <row r="1771" spans="1:3">
      <c r="A1771" s="153" t="s">
        <v>3604</v>
      </c>
      <c r="B1771" s="152" t="s">
        <v>3605</v>
      </c>
      <c r="C1771">
        <f t="shared" si="27"/>
        <v>11</v>
      </c>
    </row>
    <row r="1772" spans="1:3">
      <c r="A1772" s="151" t="s">
        <v>1137</v>
      </c>
      <c r="B1772" s="152" t="s">
        <v>670</v>
      </c>
      <c r="C1772">
        <f t="shared" si="27"/>
        <v>7</v>
      </c>
    </row>
    <row r="1773" spans="1:3">
      <c r="A1773" s="153" t="s">
        <v>3606</v>
      </c>
      <c r="B1773" s="152" t="s">
        <v>3607</v>
      </c>
      <c r="C1773">
        <f t="shared" si="27"/>
        <v>11</v>
      </c>
    </row>
    <row r="1774" spans="1:3">
      <c r="A1774" s="149" t="s">
        <v>824</v>
      </c>
      <c r="B1774" s="150" t="s">
        <v>825</v>
      </c>
      <c r="C1774">
        <f t="shared" si="27"/>
        <v>5</v>
      </c>
    </row>
    <row r="1775" spans="1:3">
      <c r="A1775" s="151" t="s">
        <v>3066</v>
      </c>
      <c r="B1775" s="152" t="s">
        <v>3032</v>
      </c>
      <c r="C1775">
        <f t="shared" si="27"/>
        <v>7</v>
      </c>
    </row>
    <row r="1776" spans="1:3">
      <c r="A1776" s="153" t="s">
        <v>3608</v>
      </c>
      <c r="B1776" s="152" t="s">
        <v>3609</v>
      </c>
      <c r="C1776">
        <f t="shared" si="27"/>
        <v>11</v>
      </c>
    </row>
    <row r="1777" spans="1:3">
      <c r="A1777" s="153" t="s">
        <v>3610</v>
      </c>
      <c r="B1777" s="152" t="s">
        <v>3611</v>
      </c>
      <c r="C1777">
        <f t="shared" si="27"/>
        <v>11</v>
      </c>
    </row>
    <row r="1778" spans="1:3">
      <c r="A1778" s="153" t="s">
        <v>3612</v>
      </c>
      <c r="B1778" s="152" t="s">
        <v>3613</v>
      </c>
      <c r="C1778">
        <f t="shared" si="27"/>
        <v>11</v>
      </c>
    </row>
    <row r="1779" spans="1:3">
      <c r="A1779" s="151" t="s">
        <v>3067</v>
      </c>
      <c r="B1779" s="152" t="s">
        <v>3068</v>
      </c>
      <c r="C1779">
        <f t="shared" si="27"/>
        <v>7</v>
      </c>
    </row>
    <row r="1780" spans="1:3">
      <c r="A1780" s="153" t="s">
        <v>3614</v>
      </c>
      <c r="B1780" s="152" t="s">
        <v>3615</v>
      </c>
      <c r="C1780">
        <f t="shared" si="27"/>
        <v>11</v>
      </c>
    </row>
    <row r="1781" spans="1:3">
      <c r="A1781" s="149" t="s">
        <v>853</v>
      </c>
      <c r="B1781" s="150" t="s">
        <v>854</v>
      </c>
      <c r="C1781">
        <f t="shared" si="27"/>
        <v>5</v>
      </c>
    </row>
    <row r="1782" spans="1:3">
      <c r="A1782" s="151" t="s">
        <v>1464</v>
      </c>
      <c r="B1782" s="152" t="s">
        <v>3069</v>
      </c>
      <c r="C1782">
        <f t="shared" si="27"/>
        <v>7</v>
      </c>
    </row>
    <row r="1783" spans="1:3">
      <c r="A1783" s="153" t="s">
        <v>3616</v>
      </c>
      <c r="B1783" s="152" t="s">
        <v>3617</v>
      </c>
      <c r="C1783">
        <f t="shared" si="27"/>
        <v>11</v>
      </c>
    </row>
    <row r="1784" spans="1:3">
      <c r="A1784" s="151" t="s">
        <v>3070</v>
      </c>
      <c r="B1784" s="152" t="s">
        <v>3071</v>
      </c>
      <c r="C1784">
        <f t="shared" si="27"/>
        <v>7</v>
      </c>
    </row>
    <row r="1785" spans="1:3">
      <c r="A1785" s="153" t="s">
        <v>3618</v>
      </c>
      <c r="B1785" s="152" t="s">
        <v>3619</v>
      </c>
      <c r="C1785">
        <f t="shared" si="27"/>
        <v>11</v>
      </c>
    </row>
    <row r="1786" spans="1:3">
      <c r="A1786" s="149" t="s">
        <v>887</v>
      </c>
      <c r="B1786" s="150" t="s">
        <v>888</v>
      </c>
      <c r="C1786">
        <f t="shared" si="27"/>
        <v>5</v>
      </c>
    </row>
    <row r="1787" spans="1:3">
      <c r="A1787" s="151" t="s">
        <v>3078</v>
      </c>
      <c r="B1787" s="152" t="s">
        <v>3032</v>
      </c>
      <c r="C1787">
        <f t="shared" si="27"/>
        <v>7</v>
      </c>
    </row>
    <row r="1788" spans="1:3">
      <c r="A1788" s="153" t="s">
        <v>3620</v>
      </c>
      <c r="B1788" s="152" t="s">
        <v>3621</v>
      </c>
      <c r="C1788">
        <f t="shared" si="27"/>
        <v>11</v>
      </c>
    </row>
    <row r="1789" spans="1:3">
      <c r="A1789" s="153" t="s">
        <v>3622</v>
      </c>
      <c r="B1789" s="152" t="s">
        <v>3623</v>
      </c>
      <c r="C1789">
        <f t="shared" si="27"/>
        <v>11</v>
      </c>
    </row>
    <row r="1790" spans="1:3">
      <c r="A1790" s="153" t="s">
        <v>3624</v>
      </c>
      <c r="B1790" s="152" t="s">
        <v>3625</v>
      </c>
      <c r="C1790">
        <f t="shared" si="27"/>
        <v>11</v>
      </c>
    </row>
    <row r="1791" spans="1:3">
      <c r="A1791" s="153" t="s">
        <v>3626</v>
      </c>
      <c r="B1791" s="152" t="s">
        <v>3627</v>
      </c>
      <c r="C1791">
        <f t="shared" si="27"/>
        <v>11</v>
      </c>
    </row>
    <row r="1792" spans="1:3">
      <c r="A1792" s="153" t="s">
        <v>3628</v>
      </c>
      <c r="B1792" s="152" t="s">
        <v>3629</v>
      </c>
      <c r="C1792">
        <f t="shared" si="27"/>
        <v>11</v>
      </c>
    </row>
    <row r="1793" spans="1:3">
      <c r="A1793" s="153" t="s">
        <v>3630</v>
      </c>
      <c r="B1793" s="152" t="s">
        <v>3631</v>
      </c>
      <c r="C1793">
        <f t="shared" si="27"/>
        <v>11</v>
      </c>
    </row>
    <row r="1794" spans="1:3">
      <c r="A1794" s="153" t="s">
        <v>3632</v>
      </c>
      <c r="B1794" s="152" t="s">
        <v>3633</v>
      </c>
      <c r="C1794">
        <f t="shared" si="27"/>
        <v>11</v>
      </c>
    </row>
    <row r="1795" spans="1:3">
      <c r="A1795" s="151" t="s">
        <v>909</v>
      </c>
      <c r="B1795" s="152" t="s">
        <v>670</v>
      </c>
      <c r="C1795">
        <f t="shared" si="27"/>
        <v>7</v>
      </c>
    </row>
    <row r="1796" spans="1:3">
      <c r="A1796" s="153" t="s">
        <v>943</v>
      </c>
      <c r="B1796" s="152" t="s">
        <v>944</v>
      </c>
      <c r="C1796">
        <f t="shared" si="27"/>
        <v>11</v>
      </c>
    </row>
    <row r="1797" spans="1:3">
      <c r="A1797" s="153" t="s">
        <v>945</v>
      </c>
      <c r="B1797" s="152" t="s">
        <v>946</v>
      </c>
      <c r="C1797">
        <f t="shared" si="27"/>
        <v>11</v>
      </c>
    </row>
    <row r="1798" spans="1:3">
      <c r="A1798" s="153" t="s">
        <v>947</v>
      </c>
      <c r="B1798" s="152" t="s">
        <v>948</v>
      </c>
      <c r="C1798">
        <f t="shared" ref="C1798:C1822" si="28">LEN(A1798)</f>
        <v>11</v>
      </c>
    </row>
    <row r="1799" spans="1:3">
      <c r="A1799" s="153" t="s">
        <v>949</v>
      </c>
      <c r="B1799" s="152" t="s">
        <v>950</v>
      </c>
      <c r="C1799">
        <f t="shared" si="28"/>
        <v>11</v>
      </c>
    </row>
    <row r="1800" spans="1:3">
      <c r="A1800" s="153" t="s">
        <v>951</v>
      </c>
      <c r="B1800" s="152" t="s">
        <v>952</v>
      </c>
      <c r="C1800">
        <f t="shared" si="28"/>
        <v>11</v>
      </c>
    </row>
    <row r="1801" spans="1:3">
      <c r="A1801" s="151" t="s">
        <v>3080</v>
      </c>
      <c r="B1801" s="152" t="s">
        <v>3081</v>
      </c>
      <c r="C1801">
        <f t="shared" si="28"/>
        <v>7</v>
      </c>
    </row>
    <row r="1802" spans="1:3">
      <c r="A1802" s="153" t="s">
        <v>3634</v>
      </c>
      <c r="B1802" s="152" t="s">
        <v>3635</v>
      </c>
      <c r="C1802">
        <f t="shared" si="28"/>
        <v>11</v>
      </c>
    </row>
    <row r="1803" spans="1:3">
      <c r="A1803" s="151" t="s">
        <v>910</v>
      </c>
      <c r="B1803" s="152" t="s">
        <v>911</v>
      </c>
      <c r="C1803">
        <f t="shared" si="28"/>
        <v>7</v>
      </c>
    </row>
    <row r="1804" spans="1:3">
      <c r="A1804" s="153" t="s">
        <v>3636</v>
      </c>
      <c r="B1804" s="152" t="s">
        <v>3637</v>
      </c>
      <c r="C1804">
        <f t="shared" si="28"/>
        <v>11</v>
      </c>
    </row>
    <row r="1805" spans="1:3">
      <c r="A1805" s="149" t="s">
        <v>2079</v>
      </c>
      <c r="B1805" s="150" t="s">
        <v>2080</v>
      </c>
      <c r="C1805">
        <f t="shared" si="28"/>
        <v>5</v>
      </c>
    </row>
    <row r="1806" spans="1:3">
      <c r="A1806" s="151" t="s">
        <v>2081</v>
      </c>
      <c r="B1806" s="152" t="s">
        <v>670</v>
      </c>
      <c r="C1806">
        <f t="shared" si="28"/>
        <v>7</v>
      </c>
    </row>
    <row r="1807" spans="1:3">
      <c r="A1807" s="153" t="s">
        <v>2082</v>
      </c>
      <c r="B1807" s="152" t="s">
        <v>918</v>
      </c>
      <c r="C1807">
        <f t="shared" si="28"/>
        <v>11</v>
      </c>
    </row>
    <row r="1808" spans="1:3">
      <c r="A1808" s="153" t="s">
        <v>2083</v>
      </c>
      <c r="B1808" s="152" t="s">
        <v>919</v>
      </c>
      <c r="C1808">
        <f t="shared" si="28"/>
        <v>11</v>
      </c>
    </row>
    <row r="1809" spans="3:3">
      <c r="C1809">
        <f t="shared" si="28"/>
        <v>0</v>
      </c>
    </row>
    <row r="1810" spans="3:3">
      <c r="C1810">
        <f t="shared" si="28"/>
        <v>0</v>
      </c>
    </row>
    <row r="1811" spans="3:3">
      <c r="C1811">
        <f t="shared" si="28"/>
        <v>0</v>
      </c>
    </row>
    <row r="1812" spans="3:3">
      <c r="C1812">
        <f t="shared" si="28"/>
        <v>0</v>
      </c>
    </row>
    <row r="1813" spans="3:3">
      <c r="C1813">
        <f t="shared" si="28"/>
        <v>0</v>
      </c>
    </row>
    <row r="1814" spans="3:3">
      <c r="C1814">
        <f t="shared" si="28"/>
        <v>0</v>
      </c>
    </row>
    <row r="1815" spans="3:3">
      <c r="C1815">
        <f t="shared" si="28"/>
        <v>0</v>
      </c>
    </row>
    <row r="1816" spans="3:3">
      <c r="C1816">
        <f t="shared" si="28"/>
        <v>0</v>
      </c>
    </row>
    <row r="1817" spans="3:3">
      <c r="C1817">
        <f t="shared" si="28"/>
        <v>0</v>
      </c>
    </row>
    <row r="1818" spans="3:3">
      <c r="C1818">
        <f t="shared" si="28"/>
        <v>0</v>
      </c>
    </row>
    <row r="1819" spans="3:3">
      <c r="C1819">
        <f t="shared" si="28"/>
        <v>0</v>
      </c>
    </row>
    <row r="1820" spans="3:3">
      <c r="C1820">
        <f t="shared" si="28"/>
        <v>0</v>
      </c>
    </row>
    <row r="1821" spans="3:3">
      <c r="C1821">
        <f t="shared" si="28"/>
        <v>0</v>
      </c>
    </row>
    <row r="1822" spans="3:3">
      <c r="C1822">
        <f t="shared" si="28"/>
        <v>0</v>
      </c>
    </row>
  </sheetData>
  <autoFilter ref="A1:C1822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/>
  <dimension ref="A1:E117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5"/>
  <cols>
    <col min="1" max="1" width="13.85546875" style="103" customWidth="1"/>
    <col min="2" max="2" width="91.140625" customWidth="1"/>
    <col min="3" max="3" width="20.42578125" style="104" bestFit="1" customWidth="1"/>
    <col min="4" max="5" width="23.7109375" style="105" customWidth="1"/>
  </cols>
  <sheetData>
    <row r="1" spans="1:5" ht="39.75" thickBot="1">
      <c r="A1" s="261" t="s">
        <v>4540</v>
      </c>
      <c r="B1" s="101" t="s">
        <v>193</v>
      </c>
      <c r="C1" s="102" t="s">
        <v>1215</v>
      </c>
      <c r="D1" s="101"/>
      <c r="E1" s="101"/>
    </row>
    <row r="2" spans="1:5" ht="15.75" thickTop="1">
      <c r="A2" s="4" t="s">
        <v>635</v>
      </c>
      <c r="B2" s="4" t="s">
        <v>224</v>
      </c>
      <c r="C2" s="4">
        <v>11</v>
      </c>
      <c r="D2" s="4" t="s">
        <v>44</v>
      </c>
      <c r="E2" s="4">
        <v>671</v>
      </c>
    </row>
    <row r="3" spans="1:5">
      <c r="A3" s="4" t="s">
        <v>636</v>
      </c>
      <c r="B3" s="4" t="s">
        <v>224</v>
      </c>
      <c r="C3" s="4">
        <v>12</v>
      </c>
      <c r="D3" s="4" t="s">
        <v>226</v>
      </c>
      <c r="E3" s="4">
        <v>671</v>
      </c>
    </row>
    <row r="4" spans="1:5">
      <c r="A4" s="113">
        <v>671110815</v>
      </c>
      <c r="B4" s="113" t="s">
        <v>4541</v>
      </c>
      <c r="C4" s="113">
        <v>815</v>
      </c>
      <c r="D4" s="113" t="s">
        <v>4537</v>
      </c>
      <c r="E4" s="113">
        <v>671</v>
      </c>
    </row>
    <row r="5" spans="1:5">
      <c r="A5" s="113">
        <v>671210815</v>
      </c>
      <c r="B5" s="113" t="s">
        <v>4542</v>
      </c>
      <c r="C5" s="113">
        <v>815</v>
      </c>
      <c r="D5" s="113" t="s">
        <v>4537</v>
      </c>
      <c r="E5" s="113">
        <v>671</v>
      </c>
    </row>
    <row r="6" spans="1:5">
      <c r="A6" s="4">
        <v>641290031</v>
      </c>
      <c r="B6" s="4" t="s">
        <v>200</v>
      </c>
      <c r="C6" s="4">
        <v>31</v>
      </c>
      <c r="D6" s="4" t="s">
        <v>89</v>
      </c>
      <c r="E6" s="4">
        <v>641</v>
      </c>
    </row>
    <row r="7" spans="1:5">
      <c r="A7" s="4">
        <v>641310031</v>
      </c>
      <c r="B7" s="4" t="s">
        <v>201</v>
      </c>
      <c r="C7" s="4">
        <v>31</v>
      </c>
      <c r="D7" s="4" t="s">
        <v>89</v>
      </c>
      <c r="E7" s="4">
        <v>641</v>
      </c>
    </row>
    <row r="8" spans="1:5">
      <c r="A8" s="4">
        <v>641320031</v>
      </c>
      <c r="B8" s="4" t="s">
        <v>202</v>
      </c>
      <c r="C8" s="4">
        <v>31</v>
      </c>
      <c r="D8" s="4" t="s">
        <v>89</v>
      </c>
      <c r="E8" s="4">
        <v>641</v>
      </c>
    </row>
    <row r="9" spans="1:5">
      <c r="A9" s="4">
        <v>641630031</v>
      </c>
      <c r="B9" s="4" t="s">
        <v>203</v>
      </c>
      <c r="C9" s="4">
        <v>31</v>
      </c>
      <c r="D9" s="4" t="s">
        <v>89</v>
      </c>
      <c r="E9" s="4">
        <v>641</v>
      </c>
    </row>
    <row r="10" spans="1:5">
      <c r="A10" s="4">
        <v>642510031</v>
      </c>
      <c r="B10" s="4" t="s">
        <v>204</v>
      </c>
      <c r="C10" s="4">
        <v>31</v>
      </c>
      <c r="D10" s="4" t="s">
        <v>89</v>
      </c>
      <c r="E10" s="4">
        <v>642</v>
      </c>
    </row>
    <row r="11" spans="1:5">
      <c r="A11" s="4">
        <v>642990031</v>
      </c>
      <c r="B11" s="4" t="s">
        <v>205</v>
      </c>
      <c r="C11" s="4">
        <v>31</v>
      </c>
      <c r="D11" s="4" t="s">
        <v>89</v>
      </c>
      <c r="E11" s="4">
        <v>642</v>
      </c>
    </row>
    <row r="12" spans="1:5" s="81" customFormat="1">
      <c r="A12" s="4">
        <v>6614</v>
      </c>
      <c r="B12" s="4" t="s">
        <v>1174</v>
      </c>
      <c r="C12" s="4">
        <v>31</v>
      </c>
      <c r="D12" s="4" t="s">
        <v>89</v>
      </c>
      <c r="E12" s="4">
        <v>661</v>
      </c>
    </row>
    <row r="13" spans="1:5" s="81" customFormat="1">
      <c r="A13" s="4">
        <v>6615</v>
      </c>
      <c r="B13" s="4" t="s">
        <v>17</v>
      </c>
      <c r="C13" s="4">
        <v>31</v>
      </c>
      <c r="D13" s="4" t="s">
        <v>89</v>
      </c>
      <c r="E13" s="4">
        <v>661</v>
      </c>
    </row>
    <row r="14" spans="1:5" s="81" customFormat="1">
      <c r="A14" s="4">
        <v>683110031</v>
      </c>
      <c r="B14" s="4" t="s">
        <v>1159</v>
      </c>
      <c r="C14" s="4">
        <v>31</v>
      </c>
      <c r="D14" s="4" t="s">
        <v>89</v>
      </c>
      <c r="E14" s="4">
        <v>683</v>
      </c>
    </row>
    <row r="15" spans="1:5" s="81" customFormat="1">
      <c r="A15" s="4" t="s">
        <v>4526</v>
      </c>
      <c r="B15" s="4" t="s">
        <v>4527</v>
      </c>
      <c r="C15" s="4">
        <v>41</v>
      </c>
      <c r="D15" s="4" t="s">
        <v>954</v>
      </c>
      <c r="E15" s="4">
        <v>614</v>
      </c>
    </row>
    <row r="16" spans="1:5" s="81" customFormat="1">
      <c r="A16" s="4" t="s">
        <v>4528</v>
      </c>
      <c r="B16" s="4" t="s">
        <v>958</v>
      </c>
      <c r="C16" s="4">
        <v>41</v>
      </c>
      <c r="D16" s="4" t="s">
        <v>954</v>
      </c>
      <c r="E16" s="4">
        <v>614</v>
      </c>
    </row>
    <row r="17" spans="1:5" s="81" customFormat="1">
      <c r="A17" s="4" t="s">
        <v>4529</v>
      </c>
      <c r="B17" s="4" t="s">
        <v>959</v>
      </c>
      <c r="C17" s="4">
        <v>41</v>
      </c>
      <c r="D17" s="4" t="s">
        <v>954</v>
      </c>
      <c r="E17" s="4">
        <v>614</v>
      </c>
    </row>
    <row r="18" spans="1:5" s="81" customFormat="1">
      <c r="A18" s="4" t="s">
        <v>4530</v>
      </c>
      <c r="B18" s="4" t="s">
        <v>960</v>
      </c>
      <c r="C18" s="4">
        <v>41</v>
      </c>
      <c r="D18" s="4" t="s">
        <v>954</v>
      </c>
      <c r="E18" s="4">
        <v>614</v>
      </c>
    </row>
    <row r="19" spans="1:5" s="81" customFormat="1">
      <c r="A19" s="4" t="s">
        <v>4531</v>
      </c>
      <c r="B19" s="4" t="s">
        <v>961</v>
      </c>
      <c r="C19" s="4">
        <v>41</v>
      </c>
      <c r="D19" s="4" t="s">
        <v>954</v>
      </c>
      <c r="E19" s="4">
        <v>614</v>
      </c>
    </row>
    <row r="20" spans="1:5" s="81" customFormat="1">
      <c r="A20" s="4" t="s">
        <v>4532</v>
      </c>
      <c r="B20" s="4" t="s">
        <v>962</v>
      </c>
      <c r="C20" s="4">
        <v>41</v>
      </c>
      <c r="D20" s="4" t="s">
        <v>954</v>
      </c>
      <c r="E20" s="4">
        <v>614</v>
      </c>
    </row>
    <row r="21" spans="1:5" s="81" customFormat="1">
      <c r="A21" s="4">
        <v>641320043</v>
      </c>
      <c r="B21" s="4" t="s">
        <v>1151</v>
      </c>
      <c r="C21" s="4">
        <v>43</v>
      </c>
      <c r="D21" s="4" t="s">
        <v>94</v>
      </c>
      <c r="E21" s="4">
        <v>641</v>
      </c>
    </row>
    <row r="22" spans="1:5" s="81" customFormat="1">
      <c r="A22" s="4">
        <v>641720043</v>
      </c>
      <c r="B22" s="4" t="s">
        <v>206</v>
      </c>
      <c r="C22" s="4">
        <v>43</v>
      </c>
      <c r="D22" s="4" t="s">
        <v>94</v>
      </c>
      <c r="E22" s="4">
        <v>641</v>
      </c>
    </row>
    <row r="23" spans="1:5" s="81" customFormat="1">
      <c r="A23" s="4">
        <v>641990043</v>
      </c>
      <c r="B23" s="4" t="s">
        <v>1152</v>
      </c>
      <c r="C23" s="4">
        <v>43</v>
      </c>
      <c r="D23" s="4" t="s">
        <v>94</v>
      </c>
      <c r="E23" s="4">
        <v>641</v>
      </c>
    </row>
    <row r="24" spans="1:5" s="81" customFormat="1">
      <c r="A24" s="4">
        <v>65148</v>
      </c>
      <c r="B24" s="4" t="s">
        <v>18</v>
      </c>
      <c r="C24" s="4">
        <v>43</v>
      </c>
      <c r="D24" s="4" t="s">
        <v>94</v>
      </c>
      <c r="E24" s="4">
        <v>651</v>
      </c>
    </row>
    <row r="25" spans="1:5" s="81" customFormat="1">
      <c r="A25" s="4">
        <v>65218</v>
      </c>
      <c r="B25" s="4" t="s">
        <v>1153</v>
      </c>
      <c r="C25" s="4">
        <v>43</v>
      </c>
      <c r="D25" s="4" t="s">
        <v>94</v>
      </c>
      <c r="E25" s="4">
        <v>652</v>
      </c>
    </row>
    <row r="26" spans="1:5" s="81" customFormat="1">
      <c r="A26" s="4">
        <v>65264</v>
      </c>
      <c r="B26" s="4" t="s">
        <v>207</v>
      </c>
      <c r="C26" s="4">
        <v>43</v>
      </c>
      <c r="D26" s="4" t="s">
        <v>94</v>
      </c>
      <c r="E26" s="4">
        <v>652</v>
      </c>
    </row>
    <row r="27" spans="1:5" s="81" customFormat="1">
      <c r="A27" s="4">
        <v>652670043</v>
      </c>
      <c r="B27" s="4" t="s">
        <v>208</v>
      </c>
      <c r="C27" s="4">
        <v>43</v>
      </c>
      <c r="D27" s="4" t="s">
        <v>94</v>
      </c>
      <c r="E27" s="4">
        <v>652</v>
      </c>
    </row>
    <row r="28" spans="1:5" s="81" customFormat="1">
      <c r="A28" s="4">
        <v>65268</v>
      </c>
      <c r="B28" s="4" t="s">
        <v>1154</v>
      </c>
      <c r="C28" s="4">
        <v>43</v>
      </c>
      <c r="D28" s="4" t="s">
        <v>94</v>
      </c>
      <c r="E28" s="4">
        <v>652</v>
      </c>
    </row>
    <row r="29" spans="1:5">
      <c r="A29" s="4">
        <v>681910043</v>
      </c>
      <c r="B29" s="4" t="s">
        <v>209</v>
      </c>
      <c r="C29" s="4">
        <v>43</v>
      </c>
      <c r="D29" s="4" t="s">
        <v>94</v>
      </c>
      <c r="E29" s="4">
        <v>681</v>
      </c>
    </row>
    <row r="30" spans="1:5">
      <c r="A30" s="4">
        <v>683110043</v>
      </c>
      <c r="B30" s="4" t="s">
        <v>210</v>
      </c>
      <c r="C30" s="4">
        <v>43</v>
      </c>
      <c r="D30" s="4" t="s">
        <v>94</v>
      </c>
      <c r="E30" s="4">
        <v>683</v>
      </c>
    </row>
    <row r="31" spans="1:5">
      <c r="A31" s="4">
        <v>818110043</v>
      </c>
      <c r="B31" s="4" t="s">
        <v>1254</v>
      </c>
      <c r="C31" s="4">
        <v>43</v>
      </c>
      <c r="D31" s="4" t="s">
        <v>94</v>
      </c>
      <c r="E31" s="4">
        <v>818</v>
      </c>
    </row>
    <row r="32" spans="1:5">
      <c r="A32" s="4">
        <v>818120043</v>
      </c>
      <c r="B32" s="4" t="s">
        <v>970</v>
      </c>
      <c r="C32" s="4">
        <v>43</v>
      </c>
      <c r="D32" s="4" t="s">
        <v>94</v>
      </c>
      <c r="E32" s="4">
        <v>818</v>
      </c>
    </row>
    <row r="33" spans="1:5">
      <c r="A33" s="4">
        <v>832120043</v>
      </c>
      <c r="B33" s="4" t="s">
        <v>971</v>
      </c>
      <c r="C33" s="4">
        <v>43</v>
      </c>
      <c r="D33" s="4" t="s">
        <v>94</v>
      </c>
      <c r="E33" s="4">
        <v>832</v>
      </c>
    </row>
    <row r="34" spans="1:5">
      <c r="A34" s="4">
        <v>833130043</v>
      </c>
      <c r="B34" s="4" t="s">
        <v>1170</v>
      </c>
      <c r="C34" s="4">
        <v>43</v>
      </c>
      <c r="D34" s="4" t="s">
        <v>94</v>
      </c>
      <c r="E34" s="4">
        <v>833</v>
      </c>
    </row>
    <row r="35" spans="1:5">
      <c r="A35" s="4">
        <v>632311700</v>
      </c>
      <c r="B35" s="4" t="s">
        <v>19</v>
      </c>
      <c r="C35" s="4">
        <v>51</v>
      </c>
      <c r="D35" s="4" t="s">
        <v>1148</v>
      </c>
      <c r="E35" s="4">
        <v>632</v>
      </c>
    </row>
    <row r="36" spans="1:5">
      <c r="A36" s="4">
        <v>632311800</v>
      </c>
      <c r="B36" s="4" t="s">
        <v>211</v>
      </c>
      <c r="C36" s="4">
        <v>51</v>
      </c>
      <c r="D36" s="4" t="s">
        <v>1148</v>
      </c>
      <c r="E36" s="4">
        <v>632</v>
      </c>
    </row>
    <row r="37" spans="1:5">
      <c r="A37" s="4">
        <v>632411700</v>
      </c>
      <c r="B37" s="4" t="s">
        <v>20</v>
      </c>
      <c r="C37" s="4">
        <v>51</v>
      </c>
      <c r="D37" s="4" t="s">
        <v>1148</v>
      </c>
      <c r="E37" s="4">
        <v>632</v>
      </c>
    </row>
    <row r="38" spans="1:5">
      <c r="A38" s="4">
        <v>631110000</v>
      </c>
      <c r="B38" s="4" t="s">
        <v>21</v>
      </c>
      <c r="C38" s="4">
        <v>52</v>
      </c>
      <c r="D38" s="4" t="s">
        <v>1145</v>
      </c>
      <c r="E38" s="4">
        <v>631</v>
      </c>
    </row>
    <row r="39" spans="1:5">
      <c r="A39" s="4">
        <v>631120000</v>
      </c>
      <c r="B39" s="4" t="s">
        <v>22</v>
      </c>
      <c r="C39" s="4">
        <v>52</v>
      </c>
      <c r="D39" s="4" t="s">
        <v>1145</v>
      </c>
      <c r="E39" s="4">
        <v>631</v>
      </c>
    </row>
    <row r="40" spans="1:5">
      <c r="A40" s="4">
        <v>631210000</v>
      </c>
      <c r="B40" s="4" t="s">
        <v>23</v>
      </c>
      <c r="C40" s="4">
        <v>52</v>
      </c>
      <c r="D40" s="4" t="s">
        <v>1145</v>
      </c>
      <c r="E40" s="4">
        <v>631</v>
      </c>
    </row>
    <row r="41" spans="1:5">
      <c r="A41" s="4">
        <v>631220000</v>
      </c>
      <c r="B41" s="4" t="s">
        <v>24</v>
      </c>
      <c r="C41" s="4">
        <v>52</v>
      </c>
      <c r="D41" s="4" t="s">
        <v>1145</v>
      </c>
      <c r="E41" s="4">
        <v>631</v>
      </c>
    </row>
    <row r="42" spans="1:5">
      <c r="A42" s="4">
        <v>632112000</v>
      </c>
      <c r="B42" s="4" t="s">
        <v>1146</v>
      </c>
      <c r="C42" s="4">
        <v>52</v>
      </c>
      <c r="D42" s="4" t="s">
        <v>1145</v>
      </c>
      <c r="E42" s="4">
        <v>632</v>
      </c>
    </row>
    <row r="43" spans="1:5">
      <c r="A43" s="4">
        <v>632212000</v>
      </c>
      <c r="B43" s="4" t="s">
        <v>1147</v>
      </c>
      <c r="C43" s="4">
        <v>52</v>
      </c>
      <c r="D43" s="4" t="s">
        <v>1145</v>
      </c>
      <c r="E43" s="4">
        <v>632</v>
      </c>
    </row>
    <row r="44" spans="1:5">
      <c r="A44" s="4">
        <v>6341</v>
      </c>
      <c r="B44" s="4" t="s">
        <v>1175</v>
      </c>
      <c r="C44" s="4">
        <v>52</v>
      </c>
      <c r="D44" s="4" t="s">
        <v>1145</v>
      </c>
      <c r="E44" s="4">
        <v>634</v>
      </c>
    </row>
    <row r="45" spans="1:5">
      <c r="A45" s="4">
        <v>6342</v>
      </c>
      <c r="B45" s="4" t="s">
        <v>1176</v>
      </c>
      <c r="C45" s="4">
        <v>52</v>
      </c>
      <c r="D45" s="4" t="s">
        <v>1145</v>
      </c>
      <c r="E45" s="4">
        <v>634</v>
      </c>
    </row>
    <row r="46" spans="1:5">
      <c r="A46" s="4">
        <v>6361</v>
      </c>
      <c r="B46" s="4" t="s">
        <v>1149</v>
      </c>
      <c r="C46" s="4">
        <v>52</v>
      </c>
      <c r="D46" s="4" t="s">
        <v>1145</v>
      </c>
      <c r="E46" s="4">
        <v>636</v>
      </c>
    </row>
    <row r="47" spans="1:5">
      <c r="A47" s="4">
        <v>6362</v>
      </c>
      <c r="B47" s="4" t="s">
        <v>1150</v>
      </c>
      <c r="C47" s="4">
        <v>52</v>
      </c>
      <c r="D47" s="4" t="s">
        <v>1145</v>
      </c>
      <c r="E47" s="4">
        <v>636</v>
      </c>
    </row>
    <row r="48" spans="1:5">
      <c r="A48" s="4">
        <v>6381</v>
      </c>
      <c r="B48" s="4" t="s">
        <v>1248</v>
      </c>
      <c r="C48" s="4">
        <v>52</v>
      </c>
      <c r="D48" s="4" t="s">
        <v>1145</v>
      </c>
      <c r="E48" s="4">
        <v>638</v>
      </c>
    </row>
    <row r="49" spans="1:5">
      <c r="A49" s="4">
        <v>6382</v>
      </c>
      <c r="B49" s="4" t="s">
        <v>1249</v>
      </c>
      <c r="C49" s="4">
        <v>52</v>
      </c>
      <c r="D49" s="4" t="s">
        <v>1145</v>
      </c>
      <c r="E49" s="4">
        <v>638</v>
      </c>
    </row>
    <row r="50" spans="1:5">
      <c r="A50" s="4">
        <v>6391</v>
      </c>
      <c r="B50" s="4" t="s">
        <v>27</v>
      </c>
      <c r="C50" s="4">
        <v>52</v>
      </c>
      <c r="D50" s="4" t="s">
        <v>1145</v>
      </c>
      <c r="E50" s="4">
        <v>639</v>
      </c>
    </row>
    <row r="51" spans="1:5">
      <c r="A51" s="4">
        <v>6392</v>
      </c>
      <c r="B51" s="4" t="s">
        <v>28</v>
      </c>
      <c r="C51" s="4">
        <v>52</v>
      </c>
      <c r="D51" s="4" t="s">
        <v>1145</v>
      </c>
      <c r="E51" s="4">
        <v>639</v>
      </c>
    </row>
    <row r="52" spans="1:5">
      <c r="A52" s="4">
        <v>6393</v>
      </c>
      <c r="B52" s="4" t="s">
        <v>29</v>
      </c>
      <c r="C52" s="4">
        <v>52</v>
      </c>
      <c r="D52" s="4" t="s">
        <v>1145</v>
      </c>
      <c r="E52" s="4">
        <v>639</v>
      </c>
    </row>
    <row r="53" spans="1:5">
      <c r="A53" s="4">
        <v>6394</v>
      </c>
      <c r="B53" s="4" t="s">
        <v>30</v>
      </c>
      <c r="C53" s="4">
        <v>52</v>
      </c>
      <c r="D53" s="4" t="s">
        <v>1145</v>
      </c>
      <c r="E53" s="4">
        <v>639</v>
      </c>
    </row>
    <row r="54" spans="1:5">
      <c r="A54" s="4">
        <v>663110000</v>
      </c>
      <c r="B54" s="4" t="s">
        <v>31</v>
      </c>
      <c r="C54" s="4">
        <v>61</v>
      </c>
      <c r="D54" s="4" t="s">
        <v>1155</v>
      </c>
      <c r="E54" s="4">
        <v>663</v>
      </c>
    </row>
    <row r="55" spans="1:5">
      <c r="A55" s="4">
        <v>663120000</v>
      </c>
      <c r="B55" s="4" t="s">
        <v>32</v>
      </c>
      <c r="C55" s="4">
        <v>61</v>
      </c>
      <c r="D55" s="4" t="s">
        <v>1155</v>
      </c>
      <c r="E55" s="4">
        <v>663</v>
      </c>
    </row>
    <row r="56" spans="1:5">
      <c r="A56" s="4">
        <v>663130000</v>
      </c>
      <c r="B56" s="4" t="s">
        <v>33</v>
      </c>
      <c r="C56" s="4">
        <v>61</v>
      </c>
      <c r="D56" s="4" t="s">
        <v>1155</v>
      </c>
      <c r="E56" s="4">
        <v>663</v>
      </c>
    </row>
    <row r="57" spans="1:5">
      <c r="A57" s="4">
        <v>663140000</v>
      </c>
      <c r="B57" s="4" t="s">
        <v>1156</v>
      </c>
      <c r="C57" s="4">
        <v>61</v>
      </c>
      <c r="D57" s="4" t="s">
        <v>1155</v>
      </c>
      <c r="E57" s="4">
        <v>663</v>
      </c>
    </row>
    <row r="58" spans="1:5">
      <c r="A58" s="4">
        <v>663210000</v>
      </c>
      <c r="B58" s="4" t="s">
        <v>1157</v>
      </c>
      <c r="C58" s="4">
        <v>61</v>
      </c>
      <c r="D58" s="4" t="s">
        <v>1155</v>
      </c>
      <c r="E58" s="4">
        <v>663</v>
      </c>
    </row>
    <row r="59" spans="1:5">
      <c r="A59" s="4">
        <v>663220000</v>
      </c>
      <c r="B59" s="4" t="s">
        <v>34</v>
      </c>
      <c r="C59" s="4">
        <v>61</v>
      </c>
      <c r="D59" s="4" t="s">
        <v>1155</v>
      </c>
      <c r="E59" s="4">
        <v>663</v>
      </c>
    </row>
    <row r="60" spans="1:5">
      <c r="A60" s="4">
        <v>663230000</v>
      </c>
      <c r="B60" s="4" t="s">
        <v>35</v>
      </c>
      <c r="C60" s="4">
        <v>61</v>
      </c>
      <c r="D60" s="4" t="s">
        <v>1155</v>
      </c>
      <c r="E60" s="4">
        <v>663</v>
      </c>
    </row>
    <row r="61" spans="1:5">
      <c r="A61" s="4">
        <v>663240000</v>
      </c>
      <c r="B61" s="4" t="s">
        <v>1158</v>
      </c>
      <c r="C61" s="4">
        <v>61</v>
      </c>
      <c r="D61" s="4" t="s">
        <v>1155</v>
      </c>
      <c r="E61" s="4">
        <v>663</v>
      </c>
    </row>
    <row r="62" spans="1:5">
      <c r="A62" s="4">
        <v>663121000</v>
      </c>
      <c r="B62" s="4" t="s">
        <v>3022</v>
      </c>
      <c r="C62" s="4">
        <v>63</v>
      </c>
      <c r="D62" s="4" t="s">
        <v>3026</v>
      </c>
      <c r="E62" s="4">
        <v>663</v>
      </c>
    </row>
    <row r="63" spans="1:5">
      <c r="A63" s="4">
        <v>663131000</v>
      </c>
      <c r="B63" s="4" t="s">
        <v>3023</v>
      </c>
      <c r="C63" s="4">
        <v>63</v>
      </c>
      <c r="D63" s="4" t="s">
        <v>3026</v>
      </c>
      <c r="E63" s="4">
        <v>663</v>
      </c>
    </row>
    <row r="64" spans="1:5">
      <c r="A64" s="4">
        <v>663221000</v>
      </c>
      <c r="B64" s="4" t="s">
        <v>3024</v>
      </c>
      <c r="C64" s="4">
        <v>63</v>
      </c>
      <c r="D64" s="4" t="s">
        <v>3026</v>
      </c>
      <c r="E64" s="4">
        <v>663</v>
      </c>
    </row>
    <row r="65" spans="1:5">
      <c r="A65" s="4">
        <v>663231000</v>
      </c>
      <c r="B65" s="4" t="s">
        <v>3025</v>
      </c>
      <c r="C65" s="4">
        <v>63</v>
      </c>
      <c r="D65" s="4" t="s">
        <v>3026</v>
      </c>
      <c r="E65" s="4">
        <v>663</v>
      </c>
    </row>
    <row r="66" spans="1:5">
      <c r="A66" s="4">
        <v>652670071</v>
      </c>
      <c r="B66" s="4" t="s">
        <v>1251</v>
      </c>
      <c r="C66" s="4">
        <v>71</v>
      </c>
      <c r="D66" s="4" t="s">
        <v>171</v>
      </c>
      <c r="E66" s="4">
        <v>652</v>
      </c>
    </row>
    <row r="67" spans="1:5">
      <c r="A67" s="4">
        <v>711110071</v>
      </c>
      <c r="B67" s="4" t="s">
        <v>1160</v>
      </c>
      <c r="C67" s="4">
        <v>71</v>
      </c>
      <c r="D67" s="4" t="s">
        <v>1161</v>
      </c>
      <c r="E67" s="4">
        <v>711</v>
      </c>
    </row>
    <row r="68" spans="1:5">
      <c r="A68" s="4">
        <v>711120071</v>
      </c>
      <c r="B68" s="4" t="s">
        <v>1162</v>
      </c>
      <c r="C68" s="4">
        <v>71</v>
      </c>
      <c r="D68" s="4" t="s">
        <v>1161</v>
      </c>
      <c r="E68" s="4">
        <v>711</v>
      </c>
    </row>
    <row r="69" spans="1:5">
      <c r="A69" s="4">
        <v>712410071</v>
      </c>
      <c r="B69" s="4" t="s">
        <v>212</v>
      </c>
      <c r="C69" s="4">
        <v>71</v>
      </c>
      <c r="D69" s="4" t="s">
        <v>1161</v>
      </c>
      <c r="E69" s="4">
        <v>712</v>
      </c>
    </row>
    <row r="70" spans="1:5">
      <c r="A70" s="4">
        <v>712490071</v>
      </c>
      <c r="B70" s="4" t="s">
        <v>213</v>
      </c>
      <c r="C70" s="4">
        <v>71</v>
      </c>
      <c r="D70" s="4" t="s">
        <v>1161</v>
      </c>
      <c r="E70" s="4">
        <v>712</v>
      </c>
    </row>
    <row r="71" spans="1:5">
      <c r="A71" s="4">
        <v>721110071</v>
      </c>
      <c r="B71" s="4" t="s">
        <v>214</v>
      </c>
      <c r="C71" s="4">
        <v>71</v>
      </c>
      <c r="D71" s="4" t="s">
        <v>1161</v>
      </c>
      <c r="E71" s="4">
        <v>721</v>
      </c>
    </row>
    <row r="72" spans="1:5">
      <c r="A72" s="4">
        <v>721190071</v>
      </c>
      <c r="B72" s="4" t="s">
        <v>215</v>
      </c>
      <c r="C72" s="4">
        <v>71</v>
      </c>
      <c r="D72" s="4" t="s">
        <v>1161</v>
      </c>
      <c r="E72" s="4">
        <v>721</v>
      </c>
    </row>
    <row r="73" spans="1:5">
      <c r="A73" s="4">
        <v>721230071</v>
      </c>
      <c r="B73" s="4" t="s">
        <v>216</v>
      </c>
      <c r="C73" s="4">
        <v>71</v>
      </c>
      <c r="D73" s="4" t="s">
        <v>1161</v>
      </c>
      <c r="E73" s="4">
        <v>721</v>
      </c>
    </row>
    <row r="74" spans="1:5">
      <c r="A74" s="4">
        <v>721290071</v>
      </c>
      <c r="B74" s="4" t="s">
        <v>217</v>
      </c>
      <c r="C74" s="4">
        <v>71</v>
      </c>
      <c r="D74" s="4" t="s">
        <v>1161</v>
      </c>
      <c r="E74" s="4">
        <v>721</v>
      </c>
    </row>
    <row r="75" spans="1:5">
      <c r="A75" s="4">
        <v>722110071</v>
      </c>
      <c r="B75" s="4" t="s">
        <v>218</v>
      </c>
      <c r="C75" s="4">
        <v>71</v>
      </c>
      <c r="D75" s="4" t="s">
        <v>1161</v>
      </c>
      <c r="E75" s="4">
        <v>722</v>
      </c>
    </row>
    <row r="76" spans="1:5">
      <c r="A76" s="4">
        <v>722120071</v>
      </c>
      <c r="B76" s="4" t="s">
        <v>1163</v>
      </c>
      <c r="C76" s="4">
        <v>71</v>
      </c>
      <c r="D76" s="4" t="s">
        <v>1161</v>
      </c>
      <c r="E76" s="4">
        <v>722</v>
      </c>
    </row>
    <row r="77" spans="1:5">
      <c r="A77" s="4">
        <v>722190071</v>
      </c>
      <c r="B77" s="4" t="s">
        <v>219</v>
      </c>
      <c r="C77" s="4">
        <v>71</v>
      </c>
      <c r="D77" s="4" t="s">
        <v>1161</v>
      </c>
      <c r="E77" s="4">
        <v>722</v>
      </c>
    </row>
    <row r="78" spans="1:5">
      <c r="A78" s="4" t="s">
        <v>4533</v>
      </c>
      <c r="B78" s="4" t="s">
        <v>4534</v>
      </c>
      <c r="C78" s="4">
        <v>71</v>
      </c>
      <c r="D78" s="4" t="s">
        <v>1161</v>
      </c>
      <c r="E78" s="4">
        <v>722</v>
      </c>
    </row>
    <row r="79" spans="1:5">
      <c r="A79" s="4">
        <v>722620071</v>
      </c>
      <c r="B79" s="4" t="s">
        <v>220</v>
      </c>
      <c r="C79" s="4">
        <v>71</v>
      </c>
      <c r="D79" s="4" t="s">
        <v>1161</v>
      </c>
      <c r="E79" s="4">
        <v>722</v>
      </c>
    </row>
    <row r="80" spans="1:5">
      <c r="A80" s="4">
        <v>722720071</v>
      </c>
      <c r="B80" s="4" t="s">
        <v>1252</v>
      </c>
      <c r="C80" s="4">
        <v>71</v>
      </c>
      <c r="D80" s="4" t="s">
        <v>171</v>
      </c>
      <c r="E80" s="4">
        <v>722</v>
      </c>
    </row>
    <row r="81" spans="1:5">
      <c r="A81" s="4">
        <v>722730071</v>
      </c>
      <c r="B81" s="4" t="s">
        <v>221</v>
      </c>
      <c r="C81" s="4">
        <v>71</v>
      </c>
      <c r="D81" s="4" t="s">
        <v>1161</v>
      </c>
      <c r="E81" s="4">
        <v>722</v>
      </c>
    </row>
    <row r="82" spans="1:5">
      <c r="A82" s="4">
        <v>723110071</v>
      </c>
      <c r="B82" s="4" t="s">
        <v>222</v>
      </c>
      <c r="C82" s="4">
        <v>71</v>
      </c>
      <c r="D82" s="4" t="s">
        <v>1161</v>
      </c>
      <c r="E82" s="4">
        <v>723</v>
      </c>
    </row>
    <row r="83" spans="1:5">
      <c r="A83" s="4">
        <v>723130071</v>
      </c>
      <c r="B83" s="4" t="s">
        <v>1164</v>
      </c>
      <c r="C83" s="4">
        <v>71</v>
      </c>
      <c r="D83" s="4" t="s">
        <v>1161</v>
      </c>
      <c r="E83" s="4">
        <v>723</v>
      </c>
    </row>
    <row r="84" spans="1:5">
      <c r="A84" s="4">
        <v>723140071</v>
      </c>
      <c r="B84" s="4" t="s">
        <v>1165</v>
      </c>
      <c r="C84" s="4">
        <v>71</v>
      </c>
      <c r="D84" s="4" t="s">
        <v>1161</v>
      </c>
      <c r="E84" s="4">
        <v>723</v>
      </c>
    </row>
    <row r="85" spans="1:5">
      <c r="A85" s="4">
        <v>723150071</v>
      </c>
      <c r="B85" s="4" t="s">
        <v>1166</v>
      </c>
      <c r="C85" s="4">
        <v>71</v>
      </c>
      <c r="D85" s="4" t="s">
        <v>1161</v>
      </c>
      <c r="E85" s="4">
        <v>723</v>
      </c>
    </row>
    <row r="86" spans="1:5">
      <c r="A86" s="4">
        <v>723160071</v>
      </c>
      <c r="B86" s="4" t="s">
        <v>1167</v>
      </c>
      <c r="C86" s="4">
        <v>71</v>
      </c>
      <c r="D86" s="4" t="s">
        <v>1161</v>
      </c>
      <c r="E86" s="4">
        <v>723</v>
      </c>
    </row>
    <row r="87" spans="1:5">
      <c r="A87" s="4">
        <v>723190071</v>
      </c>
      <c r="B87" s="4" t="s">
        <v>1253</v>
      </c>
      <c r="C87" s="4">
        <v>71</v>
      </c>
      <c r="D87" s="4" t="s">
        <v>171</v>
      </c>
      <c r="E87" s="4">
        <v>723</v>
      </c>
    </row>
    <row r="88" spans="1:5">
      <c r="A88" s="4">
        <v>723310071</v>
      </c>
      <c r="B88" s="4" t="s">
        <v>1168</v>
      </c>
      <c r="C88" s="4">
        <v>71</v>
      </c>
      <c r="D88" s="4" t="s">
        <v>1161</v>
      </c>
      <c r="E88" s="4">
        <v>723</v>
      </c>
    </row>
    <row r="89" spans="1:5">
      <c r="A89" s="4">
        <v>725210071</v>
      </c>
      <c r="B89" s="4" t="s">
        <v>223</v>
      </c>
      <c r="C89" s="4">
        <v>71</v>
      </c>
      <c r="D89" s="4" t="s">
        <v>1161</v>
      </c>
      <c r="E89" s="4">
        <v>725</v>
      </c>
    </row>
    <row r="90" spans="1:5">
      <c r="A90" s="4">
        <v>632310552</v>
      </c>
      <c r="B90" s="4" t="s">
        <v>963</v>
      </c>
      <c r="C90" s="4">
        <v>552</v>
      </c>
      <c r="D90" s="4" t="s">
        <v>955</v>
      </c>
      <c r="E90" s="4">
        <v>632</v>
      </c>
    </row>
    <row r="91" spans="1:5">
      <c r="A91" s="4">
        <v>632410552</v>
      </c>
      <c r="B91" s="4" t="s">
        <v>967</v>
      </c>
      <c r="C91" s="4">
        <v>552</v>
      </c>
      <c r="D91" s="4" t="s">
        <v>955</v>
      </c>
      <c r="E91" s="4">
        <v>632</v>
      </c>
    </row>
    <row r="92" spans="1:5">
      <c r="A92" s="4">
        <v>632310559</v>
      </c>
      <c r="B92" s="4" t="s">
        <v>964</v>
      </c>
      <c r="C92" s="4">
        <v>559</v>
      </c>
      <c r="D92" s="4" t="s">
        <v>956</v>
      </c>
      <c r="E92" s="4">
        <v>632</v>
      </c>
    </row>
    <row r="93" spans="1:5">
      <c r="A93" s="4">
        <v>632410559</v>
      </c>
      <c r="B93" s="4" t="s">
        <v>968</v>
      </c>
      <c r="C93" s="4">
        <v>559</v>
      </c>
      <c r="D93" s="4" t="s">
        <v>956</v>
      </c>
      <c r="E93" s="4">
        <v>632</v>
      </c>
    </row>
    <row r="94" spans="1:5">
      <c r="A94" s="4">
        <v>632310561</v>
      </c>
      <c r="B94" s="4" t="s">
        <v>109</v>
      </c>
      <c r="C94" s="4">
        <v>561</v>
      </c>
      <c r="D94" s="4" t="s">
        <v>109</v>
      </c>
      <c r="E94" s="4">
        <v>632</v>
      </c>
    </row>
    <row r="95" spans="1:5">
      <c r="A95" s="4">
        <v>632410561</v>
      </c>
      <c r="B95" s="4" t="s">
        <v>109</v>
      </c>
      <c r="C95" s="4">
        <v>561</v>
      </c>
      <c r="D95" s="4" t="s">
        <v>109</v>
      </c>
      <c r="E95" s="4">
        <v>632</v>
      </c>
    </row>
    <row r="96" spans="1:5">
      <c r="A96" s="4">
        <v>632310563</v>
      </c>
      <c r="B96" s="4" t="s">
        <v>1216</v>
      </c>
      <c r="C96" s="4">
        <v>563</v>
      </c>
      <c r="D96" s="4" t="s">
        <v>111</v>
      </c>
      <c r="E96" s="4">
        <v>632</v>
      </c>
    </row>
    <row r="97" spans="1:5">
      <c r="A97" s="4">
        <v>632410563</v>
      </c>
      <c r="B97" s="4" t="s">
        <v>1216</v>
      </c>
      <c r="C97" s="4">
        <v>563</v>
      </c>
      <c r="D97" s="4" t="s">
        <v>111</v>
      </c>
      <c r="E97" s="4">
        <v>632</v>
      </c>
    </row>
    <row r="98" spans="1:5">
      <c r="A98" s="4">
        <v>632310573</v>
      </c>
      <c r="B98" s="4" t="s">
        <v>965</v>
      </c>
      <c r="C98" s="4">
        <v>573</v>
      </c>
      <c r="D98" s="4" t="s">
        <v>966</v>
      </c>
      <c r="E98" s="4">
        <v>632</v>
      </c>
    </row>
    <row r="99" spans="1:5">
      <c r="A99" s="4">
        <v>632410573</v>
      </c>
      <c r="B99" s="4" t="s">
        <v>969</v>
      </c>
      <c r="C99" s="4">
        <v>573</v>
      </c>
      <c r="D99" s="4" t="s">
        <v>966</v>
      </c>
      <c r="E99" s="4">
        <v>632</v>
      </c>
    </row>
    <row r="100" spans="1:5">
      <c r="A100" s="4">
        <v>632310581</v>
      </c>
      <c r="B100" s="4" t="s">
        <v>1246</v>
      </c>
      <c r="C100" s="4">
        <v>581</v>
      </c>
      <c r="D100" s="4" t="s">
        <v>1245</v>
      </c>
      <c r="E100" s="4">
        <v>632</v>
      </c>
    </row>
    <row r="101" spans="1:5">
      <c r="A101" s="4">
        <v>632410581</v>
      </c>
      <c r="B101" s="4" t="s">
        <v>1247</v>
      </c>
      <c r="C101" s="4">
        <v>581</v>
      </c>
      <c r="D101" s="4" t="s">
        <v>1245</v>
      </c>
      <c r="E101" s="4">
        <v>632</v>
      </c>
    </row>
    <row r="102" spans="1:5">
      <c r="A102" s="4">
        <v>841320000</v>
      </c>
      <c r="B102" s="4" t="s">
        <v>1250</v>
      </c>
      <c r="C102" s="4">
        <v>810</v>
      </c>
      <c r="D102" s="4" t="s">
        <v>1169</v>
      </c>
      <c r="E102" s="4">
        <v>841</v>
      </c>
    </row>
    <row r="103" spans="1:5">
      <c r="A103" s="4" t="s">
        <v>4535</v>
      </c>
      <c r="B103" s="4" t="s">
        <v>4536</v>
      </c>
      <c r="C103" s="4">
        <v>810</v>
      </c>
      <c r="D103" s="4" t="s">
        <v>1169</v>
      </c>
      <c r="E103" s="4">
        <v>844</v>
      </c>
    </row>
    <row r="104" spans="1:5">
      <c r="A104" s="4">
        <v>844320000</v>
      </c>
      <c r="B104" s="4" t="s">
        <v>3021</v>
      </c>
      <c r="C104" s="4">
        <v>810</v>
      </c>
      <c r="D104" s="4" t="s">
        <v>1169</v>
      </c>
      <c r="E104" s="4">
        <v>844</v>
      </c>
    </row>
    <row r="105" spans="1:5">
      <c r="A105" s="4">
        <v>842220081</v>
      </c>
      <c r="B105" s="4" t="s">
        <v>1171</v>
      </c>
      <c r="C105" s="4">
        <v>810</v>
      </c>
      <c r="D105" s="4" t="s">
        <v>1169</v>
      </c>
      <c r="E105" s="4">
        <v>842</v>
      </c>
    </row>
    <row r="106" spans="1:5">
      <c r="A106" s="4">
        <v>841320150</v>
      </c>
      <c r="B106" s="4" t="s">
        <v>2136</v>
      </c>
      <c r="C106" s="4">
        <v>810</v>
      </c>
      <c r="D106" s="4" t="s">
        <v>1169</v>
      </c>
      <c r="E106" s="4">
        <v>841</v>
      </c>
    </row>
    <row r="107" spans="1:5">
      <c r="A107" s="4">
        <v>841320151</v>
      </c>
      <c r="B107" s="4" t="s">
        <v>4524</v>
      </c>
      <c r="C107" s="4">
        <v>810</v>
      </c>
      <c r="D107" s="4" t="s">
        <v>1169</v>
      </c>
      <c r="E107" s="4">
        <v>841</v>
      </c>
    </row>
    <row r="108" spans="1:5">
      <c r="A108" s="106"/>
      <c r="B108" s="106"/>
      <c r="C108" s="106"/>
      <c r="D108" s="106"/>
      <c r="E108" s="106"/>
    </row>
    <row r="109" spans="1:5">
      <c r="A109" s="106"/>
      <c r="B109" s="106"/>
      <c r="C109" s="106"/>
      <c r="D109" s="106"/>
      <c r="E109" s="106"/>
    </row>
    <row r="110" spans="1:5">
      <c r="A110" s="106"/>
      <c r="B110" s="106"/>
      <c r="C110" s="106"/>
      <c r="D110" s="106"/>
      <c r="E110" s="106"/>
    </row>
    <row r="111" spans="1:5">
      <c r="A111" s="106"/>
      <c r="B111" s="106"/>
      <c r="C111" s="106"/>
      <c r="D111" s="106"/>
      <c r="E111" s="106"/>
    </row>
    <row r="112" spans="1:5">
      <c r="A112" s="106"/>
      <c r="B112" s="106"/>
      <c r="C112" s="106"/>
      <c r="D112" s="106"/>
      <c r="E112" s="106"/>
    </row>
    <row r="113" spans="1:5">
      <c r="A113" s="106"/>
      <c r="B113" s="106"/>
      <c r="C113" s="106"/>
      <c r="D113" s="106"/>
      <c r="E113" s="106"/>
    </row>
    <row r="114" spans="1:5">
      <c r="A114" s="106"/>
      <c r="B114" s="106"/>
      <c r="C114" s="106"/>
      <c r="D114" s="106"/>
      <c r="E114" s="106"/>
    </row>
    <row r="115" spans="1:5">
      <c r="A115" s="106"/>
      <c r="B115" s="106"/>
      <c r="C115" s="106"/>
      <c r="D115" s="106"/>
      <c r="E115" s="106"/>
    </row>
    <row r="116" spans="1:5">
      <c r="A116" s="106"/>
      <c r="B116" s="106"/>
      <c r="C116" s="106"/>
      <c r="D116" s="106"/>
      <c r="E116" s="106"/>
    </row>
    <row r="117" spans="1:5">
      <c r="A117" s="106"/>
      <c r="B117" s="106"/>
      <c r="C117" s="106"/>
      <c r="D117" s="106"/>
      <c r="E117" s="106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560" sqref="B560"/>
    </sheetView>
  </sheetViews>
  <sheetFormatPr defaultColWidth="9.140625" defaultRowHeight="15" customHeight="1"/>
  <cols>
    <col min="1" max="1" width="9.140625" customWidth="1"/>
    <col min="2" max="2" width="56.85546875" customWidth="1"/>
    <col min="3" max="3" width="56.28515625" customWidth="1"/>
    <col min="4" max="4" width="60.140625" customWidth="1"/>
    <col min="5" max="5" width="12.140625" customWidth="1"/>
    <col min="6" max="6" width="24.5703125" customWidth="1"/>
    <col min="7" max="7" width="9.140625" customWidth="1"/>
    <col min="8" max="8" width="21.7109375" style="115" customWidth="1"/>
    <col min="9" max="256" width="9.140625" style="115"/>
    <col min="257" max="257" width="4.5703125" style="115" customWidth="1"/>
    <col min="258" max="258" width="6.85546875" style="115" customWidth="1"/>
    <col min="259" max="259" width="81.7109375" style="115" customWidth="1"/>
    <col min="260" max="260" width="37.140625" style="115" customWidth="1"/>
    <col min="261" max="261" width="24.7109375" style="115" customWidth="1"/>
    <col min="262" max="262" width="11.7109375" style="115" customWidth="1"/>
    <col min="263" max="263" width="12" style="115" bestFit="1" customWidth="1"/>
    <col min="264" max="264" width="21.7109375" style="115" customWidth="1"/>
    <col min="265" max="512" width="9.140625" style="115"/>
    <col min="513" max="513" width="4.5703125" style="115" customWidth="1"/>
    <col min="514" max="514" width="6.85546875" style="115" customWidth="1"/>
    <col min="515" max="515" width="81.7109375" style="115" customWidth="1"/>
    <col min="516" max="516" width="37.140625" style="115" customWidth="1"/>
    <col min="517" max="517" width="24.7109375" style="115" customWidth="1"/>
    <col min="518" max="518" width="11.7109375" style="115" customWidth="1"/>
    <col min="519" max="519" width="12" style="115" bestFit="1" customWidth="1"/>
    <col min="520" max="520" width="21.7109375" style="115" customWidth="1"/>
    <col min="521" max="768" width="9.140625" style="115"/>
    <col min="769" max="769" width="4.5703125" style="115" customWidth="1"/>
    <col min="770" max="770" width="6.85546875" style="115" customWidth="1"/>
    <col min="771" max="771" width="81.7109375" style="115" customWidth="1"/>
    <col min="772" max="772" width="37.140625" style="115" customWidth="1"/>
    <col min="773" max="773" width="24.7109375" style="115" customWidth="1"/>
    <col min="774" max="774" width="11.7109375" style="115" customWidth="1"/>
    <col min="775" max="775" width="12" style="115" bestFit="1" customWidth="1"/>
    <col min="776" max="776" width="21.7109375" style="115" customWidth="1"/>
    <col min="777" max="1024" width="9.140625" style="115"/>
    <col min="1025" max="1025" width="4.5703125" style="115" customWidth="1"/>
    <col min="1026" max="1026" width="6.85546875" style="115" customWidth="1"/>
    <col min="1027" max="1027" width="81.7109375" style="115" customWidth="1"/>
    <col min="1028" max="1028" width="37.140625" style="115" customWidth="1"/>
    <col min="1029" max="1029" width="24.7109375" style="115" customWidth="1"/>
    <col min="1030" max="1030" width="11.7109375" style="115" customWidth="1"/>
    <col min="1031" max="1031" width="12" style="115" bestFit="1" customWidth="1"/>
    <col min="1032" max="1032" width="21.7109375" style="115" customWidth="1"/>
    <col min="1033" max="1280" width="9.140625" style="115"/>
    <col min="1281" max="1281" width="4.5703125" style="115" customWidth="1"/>
    <col min="1282" max="1282" width="6.85546875" style="115" customWidth="1"/>
    <col min="1283" max="1283" width="81.7109375" style="115" customWidth="1"/>
    <col min="1284" max="1284" width="37.140625" style="115" customWidth="1"/>
    <col min="1285" max="1285" width="24.7109375" style="115" customWidth="1"/>
    <col min="1286" max="1286" width="11.7109375" style="115" customWidth="1"/>
    <col min="1287" max="1287" width="12" style="115" bestFit="1" customWidth="1"/>
    <col min="1288" max="1288" width="21.7109375" style="115" customWidth="1"/>
    <col min="1289" max="1536" width="9.140625" style="115"/>
    <col min="1537" max="1537" width="4.5703125" style="115" customWidth="1"/>
    <col min="1538" max="1538" width="6.85546875" style="115" customWidth="1"/>
    <col min="1539" max="1539" width="81.7109375" style="115" customWidth="1"/>
    <col min="1540" max="1540" width="37.140625" style="115" customWidth="1"/>
    <col min="1541" max="1541" width="24.7109375" style="115" customWidth="1"/>
    <col min="1542" max="1542" width="11.7109375" style="115" customWidth="1"/>
    <col min="1543" max="1543" width="12" style="115" bestFit="1" customWidth="1"/>
    <col min="1544" max="1544" width="21.7109375" style="115" customWidth="1"/>
    <col min="1545" max="1792" width="9.140625" style="115"/>
    <col min="1793" max="1793" width="4.5703125" style="115" customWidth="1"/>
    <col min="1794" max="1794" width="6.85546875" style="115" customWidth="1"/>
    <col min="1795" max="1795" width="81.7109375" style="115" customWidth="1"/>
    <col min="1796" max="1796" width="37.140625" style="115" customWidth="1"/>
    <col min="1797" max="1797" width="24.7109375" style="115" customWidth="1"/>
    <col min="1798" max="1798" width="11.7109375" style="115" customWidth="1"/>
    <col min="1799" max="1799" width="12" style="115" bestFit="1" customWidth="1"/>
    <col min="1800" max="1800" width="21.7109375" style="115" customWidth="1"/>
    <col min="1801" max="2048" width="9.140625" style="115"/>
    <col min="2049" max="2049" width="4.5703125" style="115" customWidth="1"/>
    <col min="2050" max="2050" width="6.85546875" style="115" customWidth="1"/>
    <col min="2051" max="2051" width="81.7109375" style="115" customWidth="1"/>
    <col min="2052" max="2052" width="37.140625" style="115" customWidth="1"/>
    <col min="2053" max="2053" width="24.7109375" style="115" customWidth="1"/>
    <col min="2054" max="2054" width="11.7109375" style="115" customWidth="1"/>
    <col min="2055" max="2055" width="12" style="115" bestFit="1" customWidth="1"/>
    <col min="2056" max="2056" width="21.7109375" style="115" customWidth="1"/>
    <col min="2057" max="2304" width="9.140625" style="115"/>
    <col min="2305" max="2305" width="4.5703125" style="115" customWidth="1"/>
    <col min="2306" max="2306" width="6.85546875" style="115" customWidth="1"/>
    <col min="2307" max="2307" width="81.7109375" style="115" customWidth="1"/>
    <col min="2308" max="2308" width="37.140625" style="115" customWidth="1"/>
    <col min="2309" max="2309" width="24.7109375" style="115" customWidth="1"/>
    <col min="2310" max="2310" width="11.7109375" style="115" customWidth="1"/>
    <col min="2311" max="2311" width="12" style="115" bestFit="1" customWidth="1"/>
    <col min="2312" max="2312" width="21.7109375" style="115" customWidth="1"/>
    <col min="2313" max="2560" width="9.140625" style="115"/>
    <col min="2561" max="2561" width="4.5703125" style="115" customWidth="1"/>
    <col min="2562" max="2562" width="6.85546875" style="115" customWidth="1"/>
    <col min="2563" max="2563" width="81.7109375" style="115" customWidth="1"/>
    <col min="2564" max="2564" width="37.140625" style="115" customWidth="1"/>
    <col min="2565" max="2565" width="24.7109375" style="115" customWidth="1"/>
    <col min="2566" max="2566" width="11.7109375" style="115" customWidth="1"/>
    <col min="2567" max="2567" width="12" style="115" bestFit="1" customWidth="1"/>
    <col min="2568" max="2568" width="21.7109375" style="115" customWidth="1"/>
    <col min="2569" max="2816" width="9.140625" style="115"/>
    <col min="2817" max="2817" width="4.5703125" style="115" customWidth="1"/>
    <col min="2818" max="2818" width="6.85546875" style="115" customWidth="1"/>
    <col min="2819" max="2819" width="81.7109375" style="115" customWidth="1"/>
    <col min="2820" max="2820" width="37.140625" style="115" customWidth="1"/>
    <col min="2821" max="2821" width="24.7109375" style="115" customWidth="1"/>
    <col min="2822" max="2822" width="11.7109375" style="115" customWidth="1"/>
    <col min="2823" max="2823" width="12" style="115" bestFit="1" customWidth="1"/>
    <col min="2824" max="2824" width="21.7109375" style="115" customWidth="1"/>
    <col min="2825" max="3072" width="9.140625" style="115"/>
    <col min="3073" max="3073" width="4.5703125" style="115" customWidth="1"/>
    <col min="3074" max="3074" width="6.85546875" style="115" customWidth="1"/>
    <col min="3075" max="3075" width="81.7109375" style="115" customWidth="1"/>
    <col min="3076" max="3076" width="37.140625" style="115" customWidth="1"/>
    <col min="3077" max="3077" width="24.7109375" style="115" customWidth="1"/>
    <col min="3078" max="3078" width="11.7109375" style="115" customWidth="1"/>
    <col min="3079" max="3079" width="12" style="115" bestFit="1" customWidth="1"/>
    <col min="3080" max="3080" width="21.7109375" style="115" customWidth="1"/>
    <col min="3081" max="3328" width="9.140625" style="115"/>
    <col min="3329" max="3329" width="4.5703125" style="115" customWidth="1"/>
    <col min="3330" max="3330" width="6.85546875" style="115" customWidth="1"/>
    <col min="3331" max="3331" width="81.7109375" style="115" customWidth="1"/>
    <col min="3332" max="3332" width="37.140625" style="115" customWidth="1"/>
    <col min="3333" max="3333" width="24.7109375" style="115" customWidth="1"/>
    <col min="3334" max="3334" width="11.7109375" style="115" customWidth="1"/>
    <col min="3335" max="3335" width="12" style="115" bestFit="1" customWidth="1"/>
    <col min="3336" max="3336" width="21.7109375" style="115" customWidth="1"/>
    <col min="3337" max="3584" width="9.140625" style="115"/>
    <col min="3585" max="3585" width="4.5703125" style="115" customWidth="1"/>
    <col min="3586" max="3586" width="6.85546875" style="115" customWidth="1"/>
    <col min="3587" max="3587" width="81.7109375" style="115" customWidth="1"/>
    <col min="3588" max="3588" width="37.140625" style="115" customWidth="1"/>
    <col min="3589" max="3589" width="24.7109375" style="115" customWidth="1"/>
    <col min="3590" max="3590" width="11.7109375" style="115" customWidth="1"/>
    <col min="3591" max="3591" width="12" style="115" bestFit="1" customWidth="1"/>
    <col min="3592" max="3592" width="21.7109375" style="115" customWidth="1"/>
    <col min="3593" max="3840" width="9.140625" style="115"/>
    <col min="3841" max="3841" width="4.5703125" style="115" customWidth="1"/>
    <col min="3842" max="3842" width="6.85546875" style="115" customWidth="1"/>
    <col min="3843" max="3843" width="81.7109375" style="115" customWidth="1"/>
    <col min="3844" max="3844" width="37.140625" style="115" customWidth="1"/>
    <col min="3845" max="3845" width="24.7109375" style="115" customWidth="1"/>
    <col min="3846" max="3846" width="11.7109375" style="115" customWidth="1"/>
    <col min="3847" max="3847" width="12" style="115" bestFit="1" customWidth="1"/>
    <col min="3848" max="3848" width="21.7109375" style="115" customWidth="1"/>
    <col min="3849" max="4096" width="9.140625" style="115"/>
    <col min="4097" max="4097" width="4.5703125" style="115" customWidth="1"/>
    <col min="4098" max="4098" width="6.85546875" style="115" customWidth="1"/>
    <col min="4099" max="4099" width="81.7109375" style="115" customWidth="1"/>
    <col min="4100" max="4100" width="37.140625" style="115" customWidth="1"/>
    <col min="4101" max="4101" width="24.7109375" style="115" customWidth="1"/>
    <col min="4102" max="4102" width="11.7109375" style="115" customWidth="1"/>
    <col min="4103" max="4103" width="12" style="115" bestFit="1" customWidth="1"/>
    <col min="4104" max="4104" width="21.7109375" style="115" customWidth="1"/>
    <col min="4105" max="4352" width="9.140625" style="115"/>
    <col min="4353" max="4353" width="4.5703125" style="115" customWidth="1"/>
    <col min="4354" max="4354" width="6.85546875" style="115" customWidth="1"/>
    <col min="4355" max="4355" width="81.7109375" style="115" customWidth="1"/>
    <col min="4356" max="4356" width="37.140625" style="115" customWidth="1"/>
    <col min="4357" max="4357" width="24.7109375" style="115" customWidth="1"/>
    <col min="4358" max="4358" width="11.7109375" style="115" customWidth="1"/>
    <col min="4359" max="4359" width="12" style="115" bestFit="1" customWidth="1"/>
    <col min="4360" max="4360" width="21.7109375" style="115" customWidth="1"/>
    <col min="4361" max="4608" width="9.140625" style="115"/>
    <col min="4609" max="4609" width="4.5703125" style="115" customWidth="1"/>
    <col min="4610" max="4610" width="6.85546875" style="115" customWidth="1"/>
    <col min="4611" max="4611" width="81.7109375" style="115" customWidth="1"/>
    <col min="4612" max="4612" width="37.140625" style="115" customWidth="1"/>
    <col min="4613" max="4613" width="24.7109375" style="115" customWidth="1"/>
    <col min="4614" max="4614" width="11.7109375" style="115" customWidth="1"/>
    <col min="4615" max="4615" width="12" style="115" bestFit="1" customWidth="1"/>
    <col min="4616" max="4616" width="21.7109375" style="115" customWidth="1"/>
    <col min="4617" max="4864" width="9.140625" style="115"/>
    <col min="4865" max="4865" width="4.5703125" style="115" customWidth="1"/>
    <col min="4866" max="4866" width="6.85546875" style="115" customWidth="1"/>
    <col min="4867" max="4867" width="81.7109375" style="115" customWidth="1"/>
    <col min="4868" max="4868" width="37.140625" style="115" customWidth="1"/>
    <col min="4869" max="4869" width="24.7109375" style="115" customWidth="1"/>
    <col min="4870" max="4870" width="11.7109375" style="115" customWidth="1"/>
    <col min="4871" max="4871" width="12" style="115" bestFit="1" customWidth="1"/>
    <col min="4872" max="4872" width="21.7109375" style="115" customWidth="1"/>
    <col min="4873" max="5120" width="9.140625" style="115"/>
    <col min="5121" max="5121" width="4.5703125" style="115" customWidth="1"/>
    <col min="5122" max="5122" width="6.85546875" style="115" customWidth="1"/>
    <col min="5123" max="5123" width="81.7109375" style="115" customWidth="1"/>
    <col min="5124" max="5124" width="37.140625" style="115" customWidth="1"/>
    <col min="5125" max="5125" width="24.7109375" style="115" customWidth="1"/>
    <col min="5126" max="5126" width="11.7109375" style="115" customWidth="1"/>
    <col min="5127" max="5127" width="12" style="115" bestFit="1" customWidth="1"/>
    <col min="5128" max="5128" width="21.7109375" style="115" customWidth="1"/>
    <col min="5129" max="5376" width="9.140625" style="115"/>
    <col min="5377" max="5377" width="4.5703125" style="115" customWidth="1"/>
    <col min="5378" max="5378" width="6.85546875" style="115" customWidth="1"/>
    <col min="5379" max="5379" width="81.7109375" style="115" customWidth="1"/>
    <col min="5380" max="5380" width="37.140625" style="115" customWidth="1"/>
    <col min="5381" max="5381" width="24.7109375" style="115" customWidth="1"/>
    <col min="5382" max="5382" width="11.7109375" style="115" customWidth="1"/>
    <col min="5383" max="5383" width="12" style="115" bestFit="1" customWidth="1"/>
    <col min="5384" max="5384" width="21.7109375" style="115" customWidth="1"/>
    <col min="5385" max="5632" width="9.140625" style="115"/>
    <col min="5633" max="5633" width="4.5703125" style="115" customWidth="1"/>
    <col min="5634" max="5634" width="6.85546875" style="115" customWidth="1"/>
    <col min="5635" max="5635" width="81.7109375" style="115" customWidth="1"/>
    <col min="5636" max="5636" width="37.140625" style="115" customWidth="1"/>
    <col min="5637" max="5637" width="24.7109375" style="115" customWidth="1"/>
    <col min="5638" max="5638" width="11.7109375" style="115" customWidth="1"/>
    <col min="5639" max="5639" width="12" style="115" bestFit="1" customWidth="1"/>
    <col min="5640" max="5640" width="21.7109375" style="115" customWidth="1"/>
    <col min="5641" max="5888" width="9.140625" style="115"/>
    <col min="5889" max="5889" width="4.5703125" style="115" customWidth="1"/>
    <col min="5890" max="5890" width="6.85546875" style="115" customWidth="1"/>
    <col min="5891" max="5891" width="81.7109375" style="115" customWidth="1"/>
    <col min="5892" max="5892" width="37.140625" style="115" customWidth="1"/>
    <col min="5893" max="5893" width="24.7109375" style="115" customWidth="1"/>
    <col min="5894" max="5894" width="11.7109375" style="115" customWidth="1"/>
    <col min="5895" max="5895" width="12" style="115" bestFit="1" customWidth="1"/>
    <col min="5896" max="5896" width="21.7109375" style="115" customWidth="1"/>
    <col min="5897" max="6144" width="9.140625" style="115"/>
    <col min="6145" max="6145" width="4.5703125" style="115" customWidth="1"/>
    <col min="6146" max="6146" width="6.85546875" style="115" customWidth="1"/>
    <col min="6147" max="6147" width="81.7109375" style="115" customWidth="1"/>
    <col min="6148" max="6148" width="37.140625" style="115" customWidth="1"/>
    <col min="6149" max="6149" width="24.7109375" style="115" customWidth="1"/>
    <col min="6150" max="6150" width="11.7109375" style="115" customWidth="1"/>
    <col min="6151" max="6151" width="12" style="115" bestFit="1" customWidth="1"/>
    <col min="6152" max="6152" width="21.7109375" style="115" customWidth="1"/>
    <col min="6153" max="6400" width="9.140625" style="115"/>
    <col min="6401" max="6401" width="4.5703125" style="115" customWidth="1"/>
    <col min="6402" max="6402" width="6.85546875" style="115" customWidth="1"/>
    <col min="6403" max="6403" width="81.7109375" style="115" customWidth="1"/>
    <col min="6404" max="6404" width="37.140625" style="115" customWidth="1"/>
    <col min="6405" max="6405" width="24.7109375" style="115" customWidth="1"/>
    <col min="6406" max="6406" width="11.7109375" style="115" customWidth="1"/>
    <col min="6407" max="6407" width="12" style="115" bestFit="1" customWidth="1"/>
    <col min="6408" max="6408" width="21.7109375" style="115" customWidth="1"/>
    <col min="6409" max="6656" width="9.140625" style="115"/>
    <col min="6657" max="6657" width="4.5703125" style="115" customWidth="1"/>
    <col min="6658" max="6658" width="6.85546875" style="115" customWidth="1"/>
    <col min="6659" max="6659" width="81.7109375" style="115" customWidth="1"/>
    <col min="6660" max="6660" width="37.140625" style="115" customWidth="1"/>
    <col min="6661" max="6661" width="24.7109375" style="115" customWidth="1"/>
    <col min="6662" max="6662" width="11.7109375" style="115" customWidth="1"/>
    <col min="6663" max="6663" width="12" style="115" bestFit="1" customWidth="1"/>
    <col min="6664" max="6664" width="21.7109375" style="115" customWidth="1"/>
    <col min="6665" max="6912" width="9.140625" style="115"/>
    <col min="6913" max="6913" width="4.5703125" style="115" customWidth="1"/>
    <col min="6914" max="6914" width="6.85546875" style="115" customWidth="1"/>
    <col min="6915" max="6915" width="81.7109375" style="115" customWidth="1"/>
    <col min="6916" max="6916" width="37.140625" style="115" customWidth="1"/>
    <col min="6917" max="6917" width="24.7109375" style="115" customWidth="1"/>
    <col min="6918" max="6918" width="11.7109375" style="115" customWidth="1"/>
    <col min="6919" max="6919" width="12" style="115" bestFit="1" customWidth="1"/>
    <col min="6920" max="6920" width="21.7109375" style="115" customWidth="1"/>
    <col min="6921" max="7168" width="9.140625" style="115"/>
    <col min="7169" max="7169" width="4.5703125" style="115" customWidth="1"/>
    <col min="7170" max="7170" width="6.85546875" style="115" customWidth="1"/>
    <col min="7171" max="7171" width="81.7109375" style="115" customWidth="1"/>
    <col min="7172" max="7172" width="37.140625" style="115" customWidth="1"/>
    <col min="7173" max="7173" width="24.7109375" style="115" customWidth="1"/>
    <col min="7174" max="7174" width="11.7109375" style="115" customWidth="1"/>
    <col min="7175" max="7175" width="12" style="115" bestFit="1" customWidth="1"/>
    <col min="7176" max="7176" width="21.7109375" style="115" customWidth="1"/>
    <col min="7177" max="7424" width="9.140625" style="115"/>
    <col min="7425" max="7425" width="4.5703125" style="115" customWidth="1"/>
    <col min="7426" max="7426" width="6.85546875" style="115" customWidth="1"/>
    <col min="7427" max="7427" width="81.7109375" style="115" customWidth="1"/>
    <col min="7428" max="7428" width="37.140625" style="115" customWidth="1"/>
    <col min="7429" max="7429" width="24.7109375" style="115" customWidth="1"/>
    <col min="7430" max="7430" width="11.7109375" style="115" customWidth="1"/>
    <col min="7431" max="7431" width="12" style="115" bestFit="1" customWidth="1"/>
    <col min="7432" max="7432" width="21.7109375" style="115" customWidth="1"/>
    <col min="7433" max="7680" width="9.140625" style="115"/>
    <col min="7681" max="7681" width="4.5703125" style="115" customWidth="1"/>
    <col min="7682" max="7682" width="6.85546875" style="115" customWidth="1"/>
    <col min="7683" max="7683" width="81.7109375" style="115" customWidth="1"/>
    <col min="7684" max="7684" width="37.140625" style="115" customWidth="1"/>
    <col min="7685" max="7685" width="24.7109375" style="115" customWidth="1"/>
    <col min="7686" max="7686" width="11.7109375" style="115" customWidth="1"/>
    <col min="7687" max="7687" width="12" style="115" bestFit="1" customWidth="1"/>
    <col min="7688" max="7688" width="21.7109375" style="115" customWidth="1"/>
    <col min="7689" max="7936" width="9.140625" style="115"/>
    <col min="7937" max="7937" width="4.5703125" style="115" customWidth="1"/>
    <col min="7938" max="7938" width="6.85546875" style="115" customWidth="1"/>
    <col min="7939" max="7939" width="81.7109375" style="115" customWidth="1"/>
    <col min="7940" max="7940" width="37.140625" style="115" customWidth="1"/>
    <col min="7941" max="7941" width="24.7109375" style="115" customWidth="1"/>
    <col min="7942" max="7942" width="11.7109375" style="115" customWidth="1"/>
    <col min="7943" max="7943" width="12" style="115" bestFit="1" customWidth="1"/>
    <col min="7944" max="7944" width="21.7109375" style="115" customWidth="1"/>
    <col min="7945" max="8192" width="9.140625" style="115"/>
    <col min="8193" max="8193" width="4.5703125" style="115" customWidth="1"/>
    <col min="8194" max="8194" width="6.85546875" style="115" customWidth="1"/>
    <col min="8195" max="8195" width="81.7109375" style="115" customWidth="1"/>
    <col min="8196" max="8196" width="37.140625" style="115" customWidth="1"/>
    <col min="8197" max="8197" width="24.7109375" style="115" customWidth="1"/>
    <col min="8198" max="8198" width="11.7109375" style="115" customWidth="1"/>
    <col min="8199" max="8199" width="12" style="115" bestFit="1" customWidth="1"/>
    <col min="8200" max="8200" width="21.7109375" style="115" customWidth="1"/>
    <col min="8201" max="8448" width="9.140625" style="115"/>
    <col min="8449" max="8449" width="4.5703125" style="115" customWidth="1"/>
    <col min="8450" max="8450" width="6.85546875" style="115" customWidth="1"/>
    <col min="8451" max="8451" width="81.7109375" style="115" customWidth="1"/>
    <col min="8452" max="8452" width="37.140625" style="115" customWidth="1"/>
    <col min="8453" max="8453" width="24.7109375" style="115" customWidth="1"/>
    <col min="8454" max="8454" width="11.7109375" style="115" customWidth="1"/>
    <col min="8455" max="8455" width="12" style="115" bestFit="1" customWidth="1"/>
    <col min="8456" max="8456" width="21.7109375" style="115" customWidth="1"/>
    <col min="8457" max="8704" width="9.140625" style="115"/>
    <col min="8705" max="8705" width="4.5703125" style="115" customWidth="1"/>
    <col min="8706" max="8706" width="6.85546875" style="115" customWidth="1"/>
    <col min="8707" max="8707" width="81.7109375" style="115" customWidth="1"/>
    <col min="8708" max="8708" width="37.140625" style="115" customWidth="1"/>
    <col min="8709" max="8709" width="24.7109375" style="115" customWidth="1"/>
    <col min="8710" max="8710" width="11.7109375" style="115" customWidth="1"/>
    <col min="8711" max="8711" width="12" style="115" bestFit="1" customWidth="1"/>
    <col min="8712" max="8712" width="21.7109375" style="115" customWidth="1"/>
    <col min="8713" max="8960" width="9.140625" style="115"/>
    <col min="8961" max="8961" width="4.5703125" style="115" customWidth="1"/>
    <col min="8962" max="8962" width="6.85546875" style="115" customWidth="1"/>
    <col min="8963" max="8963" width="81.7109375" style="115" customWidth="1"/>
    <col min="8964" max="8964" width="37.140625" style="115" customWidth="1"/>
    <col min="8965" max="8965" width="24.7109375" style="115" customWidth="1"/>
    <col min="8966" max="8966" width="11.7109375" style="115" customWidth="1"/>
    <col min="8967" max="8967" width="12" style="115" bestFit="1" customWidth="1"/>
    <col min="8968" max="8968" width="21.7109375" style="115" customWidth="1"/>
    <col min="8969" max="9216" width="9.140625" style="115"/>
    <col min="9217" max="9217" width="4.5703125" style="115" customWidth="1"/>
    <col min="9218" max="9218" width="6.85546875" style="115" customWidth="1"/>
    <col min="9219" max="9219" width="81.7109375" style="115" customWidth="1"/>
    <col min="9220" max="9220" width="37.140625" style="115" customWidth="1"/>
    <col min="9221" max="9221" width="24.7109375" style="115" customWidth="1"/>
    <col min="9222" max="9222" width="11.7109375" style="115" customWidth="1"/>
    <col min="9223" max="9223" width="12" style="115" bestFit="1" customWidth="1"/>
    <col min="9224" max="9224" width="21.7109375" style="115" customWidth="1"/>
    <col min="9225" max="9472" width="9.140625" style="115"/>
    <col min="9473" max="9473" width="4.5703125" style="115" customWidth="1"/>
    <col min="9474" max="9474" width="6.85546875" style="115" customWidth="1"/>
    <col min="9475" max="9475" width="81.7109375" style="115" customWidth="1"/>
    <col min="9476" max="9476" width="37.140625" style="115" customWidth="1"/>
    <col min="9477" max="9477" width="24.7109375" style="115" customWidth="1"/>
    <col min="9478" max="9478" width="11.7109375" style="115" customWidth="1"/>
    <col min="9479" max="9479" width="12" style="115" bestFit="1" customWidth="1"/>
    <col min="9480" max="9480" width="21.7109375" style="115" customWidth="1"/>
    <col min="9481" max="9728" width="9.140625" style="115"/>
    <col min="9729" max="9729" width="4.5703125" style="115" customWidth="1"/>
    <col min="9730" max="9730" width="6.85546875" style="115" customWidth="1"/>
    <col min="9731" max="9731" width="81.7109375" style="115" customWidth="1"/>
    <col min="9732" max="9732" width="37.140625" style="115" customWidth="1"/>
    <col min="9733" max="9733" width="24.7109375" style="115" customWidth="1"/>
    <col min="9734" max="9734" width="11.7109375" style="115" customWidth="1"/>
    <col min="9735" max="9735" width="12" style="115" bestFit="1" customWidth="1"/>
    <col min="9736" max="9736" width="21.7109375" style="115" customWidth="1"/>
    <col min="9737" max="9984" width="9.140625" style="115"/>
    <col min="9985" max="9985" width="4.5703125" style="115" customWidth="1"/>
    <col min="9986" max="9986" width="6.85546875" style="115" customWidth="1"/>
    <col min="9987" max="9987" width="81.7109375" style="115" customWidth="1"/>
    <col min="9988" max="9988" width="37.140625" style="115" customWidth="1"/>
    <col min="9989" max="9989" width="24.7109375" style="115" customWidth="1"/>
    <col min="9990" max="9990" width="11.7109375" style="115" customWidth="1"/>
    <col min="9991" max="9991" width="12" style="115" bestFit="1" customWidth="1"/>
    <col min="9992" max="9992" width="21.7109375" style="115" customWidth="1"/>
    <col min="9993" max="10240" width="9.140625" style="115"/>
    <col min="10241" max="10241" width="4.5703125" style="115" customWidth="1"/>
    <col min="10242" max="10242" width="6.85546875" style="115" customWidth="1"/>
    <col min="10243" max="10243" width="81.7109375" style="115" customWidth="1"/>
    <col min="10244" max="10244" width="37.140625" style="115" customWidth="1"/>
    <col min="10245" max="10245" width="24.7109375" style="115" customWidth="1"/>
    <col min="10246" max="10246" width="11.7109375" style="115" customWidth="1"/>
    <col min="10247" max="10247" width="12" style="115" bestFit="1" customWidth="1"/>
    <col min="10248" max="10248" width="21.7109375" style="115" customWidth="1"/>
    <col min="10249" max="10496" width="9.140625" style="115"/>
    <col min="10497" max="10497" width="4.5703125" style="115" customWidth="1"/>
    <col min="10498" max="10498" width="6.85546875" style="115" customWidth="1"/>
    <col min="10499" max="10499" width="81.7109375" style="115" customWidth="1"/>
    <col min="10500" max="10500" width="37.140625" style="115" customWidth="1"/>
    <col min="10501" max="10501" width="24.7109375" style="115" customWidth="1"/>
    <col min="10502" max="10502" width="11.7109375" style="115" customWidth="1"/>
    <col min="10503" max="10503" width="12" style="115" bestFit="1" customWidth="1"/>
    <col min="10504" max="10504" width="21.7109375" style="115" customWidth="1"/>
    <col min="10505" max="10752" width="9.140625" style="115"/>
    <col min="10753" max="10753" width="4.5703125" style="115" customWidth="1"/>
    <col min="10754" max="10754" width="6.85546875" style="115" customWidth="1"/>
    <col min="10755" max="10755" width="81.7109375" style="115" customWidth="1"/>
    <col min="10756" max="10756" width="37.140625" style="115" customWidth="1"/>
    <col min="10757" max="10757" width="24.7109375" style="115" customWidth="1"/>
    <col min="10758" max="10758" width="11.7109375" style="115" customWidth="1"/>
    <col min="10759" max="10759" width="12" style="115" bestFit="1" customWidth="1"/>
    <col min="10760" max="10760" width="21.7109375" style="115" customWidth="1"/>
    <col min="10761" max="11008" width="9.140625" style="115"/>
    <col min="11009" max="11009" width="4.5703125" style="115" customWidth="1"/>
    <col min="11010" max="11010" width="6.85546875" style="115" customWidth="1"/>
    <col min="11011" max="11011" width="81.7109375" style="115" customWidth="1"/>
    <col min="11012" max="11012" width="37.140625" style="115" customWidth="1"/>
    <col min="11013" max="11013" width="24.7109375" style="115" customWidth="1"/>
    <col min="11014" max="11014" width="11.7109375" style="115" customWidth="1"/>
    <col min="11015" max="11015" width="12" style="115" bestFit="1" customWidth="1"/>
    <col min="11016" max="11016" width="21.7109375" style="115" customWidth="1"/>
    <col min="11017" max="11264" width="9.140625" style="115"/>
    <col min="11265" max="11265" width="4.5703125" style="115" customWidth="1"/>
    <col min="11266" max="11266" width="6.85546875" style="115" customWidth="1"/>
    <col min="11267" max="11267" width="81.7109375" style="115" customWidth="1"/>
    <col min="11268" max="11268" width="37.140625" style="115" customWidth="1"/>
    <col min="11269" max="11269" width="24.7109375" style="115" customWidth="1"/>
    <col min="11270" max="11270" width="11.7109375" style="115" customWidth="1"/>
    <col min="11271" max="11271" width="12" style="115" bestFit="1" customWidth="1"/>
    <col min="11272" max="11272" width="21.7109375" style="115" customWidth="1"/>
    <col min="11273" max="11520" width="9.140625" style="115"/>
    <col min="11521" max="11521" width="4.5703125" style="115" customWidth="1"/>
    <col min="11522" max="11522" width="6.85546875" style="115" customWidth="1"/>
    <col min="11523" max="11523" width="81.7109375" style="115" customWidth="1"/>
    <col min="11524" max="11524" width="37.140625" style="115" customWidth="1"/>
    <col min="11525" max="11525" width="24.7109375" style="115" customWidth="1"/>
    <col min="11526" max="11526" width="11.7109375" style="115" customWidth="1"/>
    <col min="11527" max="11527" width="12" style="115" bestFit="1" customWidth="1"/>
    <col min="11528" max="11528" width="21.7109375" style="115" customWidth="1"/>
    <col min="11529" max="11776" width="9.140625" style="115"/>
    <col min="11777" max="11777" width="4.5703125" style="115" customWidth="1"/>
    <col min="11778" max="11778" width="6.85546875" style="115" customWidth="1"/>
    <col min="11779" max="11779" width="81.7109375" style="115" customWidth="1"/>
    <col min="11780" max="11780" width="37.140625" style="115" customWidth="1"/>
    <col min="11781" max="11781" width="24.7109375" style="115" customWidth="1"/>
    <col min="11782" max="11782" width="11.7109375" style="115" customWidth="1"/>
    <col min="11783" max="11783" width="12" style="115" bestFit="1" customWidth="1"/>
    <col min="11784" max="11784" width="21.7109375" style="115" customWidth="1"/>
    <col min="11785" max="12032" width="9.140625" style="115"/>
    <col min="12033" max="12033" width="4.5703125" style="115" customWidth="1"/>
    <col min="12034" max="12034" width="6.85546875" style="115" customWidth="1"/>
    <col min="12035" max="12035" width="81.7109375" style="115" customWidth="1"/>
    <col min="12036" max="12036" width="37.140625" style="115" customWidth="1"/>
    <col min="12037" max="12037" width="24.7109375" style="115" customWidth="1"/>
    <col min="12038" max="12038" width="11.7109375" style="115" customWidth="1"/>
    <col min="12039" max="12039" width="12" style="115" bestFit="1" customWidth="1"/>
    <col min="12040" max="12040" width="21.7109375" style="115" customWidth="1"/>
    <col min="12041" max="12288" width="9.140625" style="115"/>
    <col min="12289" max="12289" width="4.5703125" style="115" customWidth="1"/>
    <col min="12290" max="12290" width="6.85546875" style="115" customWidth="1"/>
    <col min="12291" max="12291" width="81.7109375" style="115" customWidth="1"/>
    <col min="12292" max="12292" width="37.140625" style="115" customWidth="1"/>
    <col min="12293" max="12293" width="24.7109375" style="115" customWidth="1"/>
    <col min="12294" max="12294" width="11.7109375" style="115" customWidth="1"/>
    <col min="12295" max="12295" width="12" style="115" bestFit="1" customWidth="1"/>
    <col min="12296" max="12296" width="21.7109375" style="115" customWidth="1"/>
    <col min="12297" max="12544" width="9.140625" style="115"/>
    <col min="12545" max="12545" width="4.5703125" style="115" customWidth="1"/>
    <col min="12546" max="12546" width="6.85546875" style="115" customWidth="1"/>
    <col min="12547" max="12547" width="81.7109375" style="115" customWidth="1"/>
    <col min="12548" max="12548" width="37.140625" style="115" customWidth="1"/>
    <col min="12549" max="12549" width="24.7109375" style="115" customWidth="1"/>
    <col min="12550" max="12550" width="11.7109375" style="115" customWidth="1"/>
    <col min="12551" max="12551" width="12" style="115" bestFit="1" customWidth="1"/>
    <col min="12552" max="12552" width="21.7109375" style="115" customWidth="1"/>
    <col min="12553" max="12800" width="9.140625" style="115"/>
    <col min="12801" max="12801" width="4.5703125" style="115" customWidth="1"/>
    <col min="12802" max="12802" width="6.85546875" style="115" customWidth="1"/>
    <col min="12803" max="12803" width="81.7109375" style="115" customWidth="1"/>
    <col min="12804" max="12804" width="37.140625" style="115" customWidth="1"/>
    <col min="12805" max="12805" width="24.7109375" style="115" customWidth="1"/>
    <col min="12806" max="12806" width="11.7109375" style="115" customWidth="1"/>
    <col min="12807" max="12807" width="12" style="115" bestFit="1" customWidth="1"/>
    <col min="12808" max="12808" width="21.7109375" style="115" customWidth="1"/>
    <col min="12809" max="13056" width="9.140625" style="115"/>
    <col min="13057" max="13057" width="4.5703125" style="115" customWidth="1"/>
    <col min="13058" max="13058" width="6.85546875" style="115" customWidth="1"/>
    <col min="13059" max="13059" width="81.7109375" style="115" customWidth="1"/>
    <col min="13060" max="13060" width="37.140625" style="115" customWidth="1"/>
    <col min="13061" max="13061" width="24.7109375" style="115" customWidth="1"/>
    <col min="13062" max="13062" width="11.7109375" style="115" customWidth="1"/>
    <col min="13063" max="13063" width="12" style="115" bestFit="1" customWidth="1"/>
    <col min="13064" max="13064" width="21.7109375" style="115" customWidth="1"/>
    <col min="13065" max="13312" width="9.140625" style="115"/>
    <col min="13313" max="13313" width="4.5703125" style="115" customWidth="1"/>
    <col min="13314" max="13314" width="6.85546875" style="115" customWidth="1"/>
    <col min="13315" max="13315" width="81.7109375" style="115" customWidth="1"/>
    <col min="13316" max="13316" width="37.140625" style="115" customWidth="1"/>
    <col min="13317" max="13317" width="24.7109375" style="115" customWidth="1"/>
    <col min="13318" max="13318" width="11.7109375" style="115" customWidth="1"/>
    <col min="13319" max="13319" width="12" style="115" bestFit="1" customWidth="1"/>
    <col min="13320" max="13320" width="21.7109375" style="115" customWidth="1"/>
    <col min="13321" max="13568" width="9.140625" style="115"/>
    <col min="13569" max="13569" width="4.5703125" style="115" customWidth="1"/>
    <col min="13570" max="13570" width="6.85546875" style="115" customWidth="1"/>
    <col min="13571" max="13571" width="81.7109375" style="115" customWidth="1"/>
    <col min="13572" max="13572" width="37.140625" style="115" customWidth="1"/>
    <col min="13573" max="13573" width="24.7109375" style="115" customWidth="1"/>
    <col min="13574" max="13574" width="11.7109375" style="115" customWidth="1"/>
    <col min="13575" max="13575" width="12" style="115" bestFit="1" customWidth="1"/>
    <col min="13576" max="13576" width="21.7109375" style="115" customWidth="1"/>
    <col min="13577" max="13824" width="9.140625" style="115"/>
    <col min="13825" max="13825" width="4.5703125" style="115" customWidth="1"/>
    <col min="13826" max="13826" width="6.85546875" style="115" customWidth="1"/>
    <col min="13827" max="13827" width="81.7109375" style="115" customWidth="1"/>
    <col min="13828" max="13828" width="37.140625" style="115" customWidth="1"/>
    <col min="13829" max="13829" width="24.7109375" style="115" customWidth="1"/>
    <col min="13830" max="13830" width="11.7109375" style="115" customWidth="1"/>
    <col min="13831" max="13831" width="12" style="115" bestFit="1" customWidth="1"/>
    <col min="13832" max="13832" width="21.7109375" style="115" customWidth="1"/>
    <col min="13833" max="14080" width="9.140625" style="115"/>
    <col min="14081" max="14081" width="4.5703125" style="115" customWidth="1"/>
    <col min="14082" max="14082" width="6.85546875" style="115" customWidth="1"/>
    <col min="14083" max="14083" width="81.7109375" style="115" customWidth="1"/>
    <col min="14084" max="14084" width="37.140625" style="115" customWidth="1"/>
    <col min="14085" max="14085" width="24.7109375" style="115" customWidth="1"/>
    <col min="14086" max="14086" width="11.7109375" style="115" customWidth="1"/>
    <col min="14087" max="14087" width="12" style="115" bestFit="1" customWidth="1"/>
    <col min="14088" max="14088" width="21.7109375" style="115" customWidth="1"/>
    <col min="14089" max="14336" width="9.140625" style="115"/>
    <col min="14337" max="14337" width="4.5703125" style="115" customWidth="1"/>
    <col min="14338" max="14338" width="6.85546875" style="115" customWidth="1"/>
    <col min="14339" max="14339" width="81.7109375" style="115" customWidth="1"/>
    <col min="14340" max="14340" width="37.140625" style="115" customWidth="1"/>
    <col min="14341" max="14341" width="24.7109375" style="115" customWidth="1"/>
    <col min="14342" max="14342" width="11.7109375" style="115" customWidth="1"/>
    <col min="14343" max="14343" width="12" style="115" bestFit="1" customWidth="1"/>
    <col min="14344" max="14344" width="21.7109375" style="115" customWidth="1"/>
    <col min="14345" max="14592" width="9.140625" style="115"/>
    <col min="14593" max="14593" width="4.5703125" style="115" customWidth="1"/>
    <col min="14594" max="14594" width="6.85546875" style="115" customWidth="1"/>
    <col min="14595" max="14595" width="81.7109375" style="115" customWidth="1"/>
    <col min="14596" max="14596" width="37.140625" style="115" customWidth="1"/>
    <col min="14597" max="14597" width="24.7109375" style="115" customWidth="1"/>
    <col min="14598" max="14598" width="11.7109375" style="115" customWidth="1"/>
    <col min="14599" max="14599" width="12" style="115" bestFit="1" customWidth="1"/>
    <col min="14600" max="14600" width="21.7109375" style="115" customWidth="1"/>
    <col min="14601" max="14848" width="9.140625" style="115"/>
    <col min="14849" max="14849" width="4.5703125" style="115" customWidth="1"/>
    <col min="14850" max="14850" width="6.85546875" style="115" customWidth="1"/>
    <col min="14851" max="14851" width="81.7109375" style="115" customWidth="1"/>
    <col min="14852" max="14852" width="37.140625" style="115" customWidth="1"/>
    <col min="14853" max="14853" width="24.7109375" style="115" customWidth="1"/>
    <col min="14854" max="14854" width="11.7109375" style="115" customWidth="1"/>
    <col min="14855" max="14855" width="12" style="115" bestFit="1" customWidth="1"/>
    <col min="14856" max="14856" width="21.7109375" style="115" customWidth="1"/>
    <col min="14857" max="15104" width="9.140625" style="115"/>
    <col min="15105" max="15105" width="4.5703125" style="115" customWidth="1"/>
    <col min="15106" max="15106" width="6.85546875" style="115" customWidth="1"/>
    <col min="15107" max="15107" width="81.7109375" style="115" customWidth="1"/>
    <col min="15108" max="15108" width="37.140625" style="115" customWidth="1"/>
    <col min="15109" max="15109" width="24.7109375" style="115" customWidth="1"/>
    <col min="15110" max="15110" width="11.7109375" style="115" customWidth="1"/>
    <col min="15111" max="15111" width="12" style="115" bestFit="1" customWidth="1"/>
    <col min="15112" max="15112" width="21.7109375" style="115" customWidth="1"/>
    <col min="15113" max="15360" width="9.140625" style="115"/>
    <col min="15361" max="15361" width="4.5703125" style="115" customWidth="1"/>
    <col min="15362" max="15362" width="6.85546875" style="115" customWidth="1"/>
    <col min="15363" max="15363" width="81.7109375" style="115" customWidth="1"/>
    <col min="15364" max="15364" width="37.140625" style="115" customWidth="1"/>
    <col min="15365" max="15365" width="24.7109375" style="115" customWidth="1"/>
    <col min="15366" max="15366" width="11.7109375" style="115" customWidth="1"/>
    <col min="15367" max="15367" width="12" style="115" bestFit="1" customWidth="1"/>
    <col min="15368" max="15368" width="21.7109375" style="115" customWidth="1"/>
    <col min="15369" max="15616" width="9.140625" style="115"/>
    <col min="15617" max="15617" width="4.5703125" style="115" customWidth="1"/>
    <col min="15618" max="15618" width="6.85546875" style="115" customWidth="1"/>
    <col min="15619" max="15619" width="81.7109375" style="115" customWidth="1"/>
    <col min="15620" max="15620" width="37.140625" style="115" customWidth="1"/>
    <col min="15621" max="15621" width="24.7109375" style="115" customWidth="1"/>
    <col min="15622" max="15622" width="11.7109375" style="115" customWidth="1"/>
    <col min="15623" max="15623" width="12" style="115" bestFit="1" customWidth="1"/>
    <col min="15624" max="15624" width="21.7109375" style="115" customWidth="1"/>
    <col min="15625" max="15872" width="9.140625" style="115"/>
    <col min="15873" max="15873" width="4.5703125" style="115" customWidth="1"/>
    <col min="15874" max="15874" width="6.85546875" style="115" customWidth="1"/>
    <col min="15875" max="15875" width="81.7109375" style="115" customWidth="1"/>
    <col min="15876" max="15876" width="37.140625" style="115" customWidth="1"/>
    <col min="15877" max="15877" width="24.7109375" style="115" customWidth="1"/>
    <col min="15878" max="15878" width="11.7109375" style="115" customWidth="1"/>
    <col min="15879" max="15879" width="12" style="115" bestFit="1" customWidth="1"/>
    <col min="15880" max="15880" width="21.7109375" style="115" customWidth="1"/>
    <col min="15881" max="16128" width="9.140625" style="115"/>
    <col min="16129" max="16129" width="4.5703125" style="115" customWidth="1"/>
    <col min="16130" max="16130" width="6.85546875" style="115" customWidth="1"/>
    <col min="16131" max="16131" width="81.7109375" style="115" customWidth="1"/>
    <col min="16132" max="16132" width="37.140625" style="115" customWidth="1"/>
    <col min="16133" max="16133" width="24.7109375" style="115" customWidth="1"/>
    <col min="16134" max="16134" width="11.7109375" style="115" customWidth="1"/>
    <col min="16135" max="16135" width="12" style="115" bestFit="1" customWidth="1"/>
    <col min="16136" max="16136" width="21.7109375" style="115" customWidth="1"/>
    <col min="16137" max="16384" width="9.140625" style="115"/>
  </cols>
  <sheetData>
    <row r="1" spans="1:9" ht="30" customHeight="1">
      <c r="A1" s="256" t="s">
        <v>257</v>
      </c>
      <c r="B1" s="256" t="s">
        <v>4465</v>
      </c>
      <c r="C1" s="256" t="s">
        <v>4466</v>
      </c>
      <c r="D1" s="256" t="s">
        <v>4467</v>
      </c>
      <c r="E1" s="256" t="s">
        <v>4467</v>
      </c>
      <c r="F1" s="256" t="s">
        <v>4468</v>
      </c>
      <c r="G1" s="256" t="s">
        <v>4469</v>
      </c>
    </row>
    <row r="2" spans="1:9" s="116" customFormat="1" ht="12" customHeight="1">
      <c r="A2">
        <v>19</v>
      </c>
      <c r="B2" t="s">
        <v>2140</v>
      </c>
      <c r="C2" t="s">
        <v>3713</v>
      </c>
      <c r="D2" t="str">
        <f t="shared" ref="D2:D65" si="0">A2&amp;" "&amp;B2</f>
        <v>19 HRVATSKI SABOR</v>
      </c>
      <c r="E2" t="s">
        <v>3714</v>
      </c>
      <c r="F2" t="s">
        <v>2141</v>
      </c>
      <c r="G2" t="s">
        <v>3715</v>
      </c>
    </row>
    <row r="3" spans="1:9" s="117" customFormat="1" ht="15" customHeight="1">
      <c r="A3">
        <v>35</v>
      </c>
      <c r="B3" t="s">
        <v>2148</v>
      </c>
      <c r="C3" t="s">
        <v>3713</v>
      </c>
      <c r="D3" t="str">
        <f t="shared" si="0"/>
        <v>35 URED PREDSJEDNIKA REPUBLIKE HRVATSKE</v>
      </c>
      <c r="E3" t="s">
        <v>3717</v>
      </c>
      <c r="F3" t="s">
        <v>2149</v>
      </c>
      <c r="G3" t="s">
        <v>3715</v>
      </c>
    </row>
    <row r="4" spans="1:9" s="117" customFormat="1" ht="15" customHeight="1">
      <c r="A4">
        <v>51</v>
      </c>
      <c r="B4" t="s">
        <v>2153</v>
      </c>
      <c r="C4" t="s">
        <v>3713</v>
      </c>
      <c r="D4" t="str">
        <f t="shared" si="0"/>
        <v>51 VLADA REPUBLIKE HRVATSKE</v>
      </c>
      <c r="E4" t="s">
        <v>3721</v>
      </c>
      <c r="F4" t="s">
        <v>2154</v>
      </c>
      <c r="G4" t="s">
        <v>3715</v>
      </c>
    </row>
    <row r="5" spans="1:9" s="117" customFormat="1" ht="15" customHeight="1">
      <c r="A5">
        <v>115</v>
      </c>
      <c r="B5" t="s">
        <v>2162</v>
      </c>
      <c r="C5" t="s">
        <v>3773</v>
      </c>
      <c r="D5" t="str">
        <f t="shared" si="0"/>
        <v>115 URED ZA ZAKONODAVSTVO</v>
      </c>
      <c r="E5" t="s">
        <v>3779</v>
      </c>
      <c r="F5" t="s">
        <v>2163</v>
      </c>
      <c r="G5" t="s">
        <v>3715</v>
      </c>
    </row>
    <row r="6" spans="1:9" s="117" customFormat="1" ht="15" customHeight="1">
      <c r="A6">
        <v>123</v>
      </c>
      <c r="B6" t="s">
        <v>3780</v>
      </c>
      <c r="C6" t="s">
        <v>3773</v>
      </c>
      <c r="D6" t="str">
        <f t="shared" si="0"/>
        <v>123 URED ZA OPĆE POSLOVE HRVATSKOG  SABORA I VLADE REPUBLIKE HRVATSKE</v>
      </c>
      <c r="E6" t="s">
        <v>3781</v>
      </c>
      <c r="F6" t="s">
        <v>2164</v>
      </c>
      <c r="G6" t="s">
        <v>3715</v>
      </c>
    </row>
    <row r="7" spans="1:9" ht="15" customHeight="1">
      <c r="A7">
        <v>174</v>
      </c>
      <c r="B7" t="s">
        <v>2185</v>
      </c>
      <c r="C7" t="s">
        <v>3713</v>
      </c>
      <c r="D7" t="str">
        <f t="shared" si="0"/>
        <v>174 MINISTARSTVO OBRANE</v>
      </c>
      <c r="E7" t="s">
        <v>3724</v>
      </c>
      <c r="F7" t="s">
        <v>2186</v>
      </c>
      <c r="G7" t="s">
        <v>3715</v>
      </c>
      <c r="I7" s="117"/>
    </row>
    <row r="8" spans="1:9" s="117" customFormat="1" ht="15" customHeight="1">
      <c r="A8">
        <v>713</v>
      </c>
      <c r="B8" t="s">
        <v>2199</v>
      </c>
      <c r="C8" t="s">
        <v>3713</v>
      </c>
      <c r="D8" t="str">
        <f t="shared" si="0"/>
        <v>713 MINISTARSTVO UNUTARNJIH POSLOVA</v>
      </c>
      <c r="E8" t="s">
        <v>3727</v>
      </c>
      <c r="F8" t="s">
        <v>2200</v>
      </c>
      <c r="G8" t="s">
        <v>3715</v>
      </c>
    </row>
    <row r="9" spans="1:9" s="117" customFormat="1" ht="15" customHeight="1">
      <c r="A9">
        <v>721</v>
      </c>
      <c r="B9" t="s">
        <v>3729</v>
      </c>
      <c r="C9" t="s">
        <v>3713</v>
      </c>
      <c r="D9" t="str">
        <f t="shared" si="0"/>
        <v>721 MINISTARSTVO VANJSKIH I EUROPSKIH POSLOVA REPUBLIKE HRVATSKE</v>
      </c>
      <c r="E9" t="s">
        <v>3730</v>
      </c>
      <c r="F9" t="s">
        <v>2208</v>
      </c>
      <c r="G9" t="s">
        <v>3715</v>
      </c>
    </row>
    <row r="10" spans="1:9" s="117" customFormat="1" ht="15" customHeight="1">
      <c r="A10">
        <v>756</v>
      </c>
      <c r="B10" t="s">
        <v>2211</v>
      </c>
      <c r="C10" t="s">
        <v>3713</v>
      </c>
      <c r="D10" t="str">
        <f t="shared" si="0"/>
        <v>756 MINISTARSTVO KULTURE I MEDIJA</v>
      </c>
      <c r="E10" t="s">
        <v>3732</v>
      </c>
      <c r="F10" t="s">
        <v>2212</v>
      </c>
      <c r="G10" t="s">
        <v>3715</v>
      </c>
    </row>
    <row r="11" spans="1:9" ht="15" customHeight="1">
      <c r="A11">
        <v>764</v>
      </c>
      <c r="B11" t="s">
        <v>2244</v>
      </c>
      <c r="C11" t="s">
        <v>3810</v>
      </c>
      <c r="D11" t="str">
        <f t="shared" si="0"/>
        <v>764 HRVATSKI DRŽAVNI ARHIV</v>
      </c>
      <c r="E11" t="s">
        <v>3824</v>
      </c>
      <c r="F11" t="s">
        <v>2245</v>
      </c>
      <c r="G11" t="s">
        <v>3715</v>
      </c>
      <c r="I11" s="117"/>
    </row>
    <row r="12" spans="1:9" ht="15" customHeight="1">
      <c r="A12">
        <v>789</v>
      </c>
      <c r="B12" t="s">
        <v>2213</v>
      </c>
      <c r="C12" t="s">
        <v>3810</v>
      </c>
      <c r="D12" t="str">
        <f t="shared" si="0"/>
        <v>789 DRŽAVNI ARHIV U BJELOVARU</v>
      </c>
      <c r="E12" t="s">
        <v>3822</v>
      </c>
      <c r="F12" t="s">
        <v>2214</v>
      </c>
      <c r="G12" t="s">
        <v>3715</v>
      </c>
      <c r="I12" s="117"/>
    </row>
    <row r="13" spans="1:9" ht="15" customHeight="1">
      <c r="A13">
        <v>797</v>
      </c>
      <c r="B13" t="s">
        <v>2215</v>
      </c>
      <c r="C13" t="s">
        <v>3810</v>
      </c>
      <c r="D13" t="str">
        <f t="shared" si="0"/>
        <v>797 DRŽAVNI ARHIV U DUBROVNIKU</v>
      </c>
      <c r="E13" t="s">
        <v>3826</v>
      </c>
      <c r="F13" t="s">
        <v>2216</v>
      </c>
      <c r="G13" t="s">
        <v>3715</v>
      </c>
      <c r="I13" s="117"/>
    </row>
    <row r="14" spans="1:9" ht="15" customHeight="1">
      <c r="A14">
        <v>801</v>
      </c>
      <c r="B14" t="s">
        <v>2219</v>
      </c>
      <c r="C14" t="s">
        <v>3810</v>
      </c>
      <c r="D14" t="str">
        <f t="shared" si="0"/>
        <v>801 DRŽAVNI ARHIV U KARLOVCU</v>
      </c>
      <c r="E14" t="s">
        <v>3828</v>
      </c>
      <c r="F14" t="s">
        <v>2220</v>
      </c>
      <c r="G14" t="s">
        <v>3715</v>
      </c>
      <c r="I14" s="117"/>
    </row>
    <row r="15" spans="1:9" ht="15" customHeight="1">
      <c r="A15">
        <v>810</v>
      </c>
      <c r="B15" t="s">
        <v>2221</v>
      </c>
      <c r="C15" t="s">
        <v>3810</v>
      </c>
      <c r="D15" t="str">
        <f t="shared" si="0"/>
        <v>810 DRŽAVNI ARHIV U OSIJEKU</v>
      </c>
      <c r="E15" t="s">
        <v>3814</v>
      </c>
      <c r="F15" t="s">
        <v>2222</v>
      </c>
      <c r="G15" t="s">
        <v>3715</v>
      </c>
      <c r="I15" s="117"/>
    </row>
    <row r="16" spans="1:9" ht="15" customHeight="1">
      <c r="A16">
        <v>828</v>
      </c>
      <c r="B16" t="s">
        <v>2223</v>
      </c>
      <c r="C16" t="s">
        <v>3810</v>
      </c>
      <c r="D16" t="str">
        <f t="shared" si="0"/>
        <v>828 DRŽAVNI ARHIV U PAZINU</v>
      </c>
      <c r="E16" t="s">
        <v>3820</v>
      </c>
      <c r="F16" t="s">
        <v>2224</v>
      </c>
      <c r="G16" t="s">
        <v>3715</v>
      </c>
      <c r="I16" s="117"/>
    </row>
    <row r="17" spans="1:9" ht="15" customHeight="1">
      <c r="A17">
        <v>836</v>
      </c>
      <c r="B17" t="s">
        <v>2225</v>
      </c>
      <c r="C17" t="s">
        <v>3810</v>
      </c>
      <c r="D17" t="str">
        <f t="shared" si="0"/>
        <v>836 DRŽAVNI ARHIV U RIJECI</v>
      </c>
      <c r="E17" t="s">
        <v>3823</v>
      </c>
      <c r="F17" t="s">
        <v>2226</v>
      </c>
      <c r="G17" t="s">
        <v>3715</v>
      </c>
      <c r="I17" s="117"/>
    </row>
    <row r="18" spans="1:9" ht="15" customHeight="1">
      <c r="A18">
        <v>844</v>
      </c>
      <c r="B18" t="s">
        <v>2227</v>
      </c>
      <c r="C18" t="s">
        <v>3810</v>
      </c>
      <c r="D18" t="str">
        <f t="shared" si="0"/>
        <v>844 DRŽAVNI ARHIV U SISKU</v>
      </c>
      <c r="E18" t="s">
        <v>3827</v>
      </c>
      <c r="F18" t="s">
        <v>2228</v>
      </c>
      <c r="G18" t="s">
        <v>3715</v>
      </c>
      <c r="I18" s="117"/>
    </row>
    <row r="19" spans="1:9" ht="15" customHeight="1">
      <c r="A19">
        <v>852</v>
      </c>
      <c r="B19" t="s">
        <v>2229</v>
      </c>
      <c r="C19" t="s">
        <v>3810</v>
      </c>
      <c r="D19" t="str">
        <f t="shared" si="0"/>
        <v>852 DRŽAVNI ARHIV U SLAVONSKOM BRODU</v>
      </c>
      <c r="E19" t="s">
        <v>3825</v>
      </c>
      <c r="F19" t="s">
        <v>2230</v>
      </c>
      <c r="G19" t="s">
        <v>3715</v>
      </c>
      <c r="I19" s="117"/>
    </row>
    <row r="20" spans="1:9">
      <c r="A20">
        <v>869</v>
      </c>
      <c r="B20" t="s">
        <v>2231</v>
      </c>
      <c r="C20" t="s">
        <v>3810</v>
      </c>
      <c r="D20" t="str">
        <f t="shared" si="0"/>
        <v>869 DRŽAVNI ARHIV U SPLITU</v>
      </c>
      <c r="E20" t="s">
        <v>3816</v>
      </c>
      <c r="F20" t="s">
        <v>2232</v>
      </c>
      <c r="G20" t="s">
        <v>3715</v>
      </c>
      <c r="I20" s="117"/>
    </row>
    <row r="21" spans="1:9" ht="15" customHeight="1">
      <c r="A21">
        <v>877</v>
      </c>
      <c r="B21" t="s">
        <v>2235</v>
      </c>
      <c r="C21" t="s">
        <v>3810</v>
      </c>
      <c r="D21" t="str">
        <f t="shared" si="0"/>
        <v>877 DRŽAVNI ARHIV U VARAŽDINU</v>
      </c>
      <c r="E21" t="s">
        <v>3821</v>
      </c>
      <c r="F21" t="s">
        <v>2236</v>
      </c>
      <c r="G21" t="s">
        <v>3715</v>
      </c>
      <c r="I21" s="117"/>
    </row>
    <row r="22" spans="1:9" ht="15" customHeight="1">
      <c r="A22">
        <v>885</v>
      </c>
      <c r="B22" t="s">
        <v>2239</v>
      </c>
      <c r="C22" t="s">
        <v>3810</v>
      </c>
      <c r="D22" t="str">
        <f t="shared" si="0"/>
        <v>885 DRŽAVNI ARHIV U ZADRU</v>
      </c>
      <c r="E22" t="s">
        <v>3830</v>
      </c>
      <c r="F22" t="s">
        <v>2240</v>
      </c>
      <c r="G22" t="s">
        <v>3715</v>
      </c>
      <c r="I22" s="117"/>
    </row>
    <row r="23" spans="1:9" ht="15" customHeight="1">
      <c r="A23">
        <v>893</v>
      </c>
      <c r="B23" t="s">
        <v>2241</v>
      </c>
      <c r="C23" t="s">
        <v>3810</v>
      </c>
      <c r="D23" t="str">
        <f t="shared" si="0"/>
        <v>893 DRŽAVNI ARHIV U ZAGREBU</v>
      </c>
      <c r="E23" t="s">
        <v>3815</v>
      </c>
      <c r="F23" t="s">
        <v>2242</v>
      </c>
      <c r="G23" t="s">
        <v>3715</v>
      </c>
      <c r="H23" s="118"/>
      <c r="I23" s="117"/>
    </row>
    <row r="24" spans="1:9" s="117" customFormat="1" ht="15" customHeight="1">
      <c r="A24">
        <v>908</v>
      </c>
      <c r="B24" t="s">
        <v>2254</v>
      </c>
      <c r="C24" t="s">
        <v>3810</v>
      </c>
      <c r="D24" t="str">
        <f t="shared" si="0"/>
        <v>908 ARHEOLOŠKI MUZEJ U SPLITU</v>
      </c>
      <c r="E24" t="s">
        <v>3848</v>
      </c>
      <c r="F24" t="s">
        <v>2255</v>
      </c>
      <c r="G24" t="s">
        <v>3715</v>
      </c>
    </row>
    <row r="25" spans="1:9" ht="15" customHeight="1">
      <c r="A25">
        <v>916</v>
      </c>
      <c r="B25" t="s">
        <v>2256</v>
      </c>
      <c r="C25" t="s">
        <v>3810</v>
      </c>
      <c r="D25" t="str">
        <f t="shared" si="0"/>
        <v>916 ARHEOLOŠKI MUZEJ ZADAR</v>
      </c>
      <c r="E25" t="s">
        <v>3838</v>
      </c>
      <c r="F25" t="s">
        <v>2257</v>
      </c>
      <c r="G25" t="s">
        <v>3715</v>
      </c>
      <c r="I25" s="117"/>
    </row>
    <row r="26" spans="1:9" ht="15" customHeight="1">
      <c r="A26">
        <v>924</v>
      </c>
      <c r="B26" t="s">
        <v>2248</v>
      </c>
      <c r="C26" t="s">
        <v>3810</v>
      </c>
      <c r="D26" t="str">
        <f t="shared" si="0"/>
        <v>924 ARHEOLOŠKI MUZEJ ISTRE</v>
      </c>
      <c r="E26" t="s">
        <v>3857</v>
      </c>
      <c r="F26" t="s">
        <v>2249</v>
      </c>
      <c r="G26" t="s">
        <v>3715</v>
      </c>
      <c r="I26" s="117"/>
    </row>
    <row r="27" spans="1:9" s="117" customFormat="1" ht="15" customHeight="1">
      <c r="A27">
        <v>932</v>
      </c>
      <c r="B27" t="s">
        <v>3849</v>
      </c>
      <c r="C27" t="s">
        <v>3810</v>
      </c>
      <c r="D27" t="str">
        <f t="shared" si="0"/>
        <v>932 DVOR TRAKOŠĆAN</v>
      </c>
      <c r="E27" t="s">
        <v>3850</v>
      </c>
      <c r="F27" t="s">
        <v>2258</v>
      </c>
      <c r="G27" t="s">
        <v>3715</v>
      </c>
    </row>
    <row r="28" spans="1:9" s="117" customFormat="1" ht="15" customHeight="1">
      <c r="A28">
        <v>949</v>
      </c>
      <c r="B28" t="s">
        <v>3853</v>
      </c>
      <c r="C28" t="s">
        <v>3810</v>
      </c>
      <c r="D28" t="str">
        <f t="shared" si="0"/>
        <v>949 MUZEJI IVANA MEŠTROVIĆA</v>
      </c>
      <c r="E28" t="s">
        <v>3854</v>
      </c>
      <c r="F28" t="s">
        <v>2279</v>
      </c>
      <c r="G28" t="s">
        <v>3715</v>
      </c>
    </row>
    <row r="29" spans="1:9" s="117" customFormat="1" ht="15" customHeight="1">
      <c r="A29">
        <v>965</v>
      </c>
      <c r="B29" t="s">
        <v>2264</v>
      </c>
      <c r="C29" t="s">
        <v>3810</v>
      </c>
      <c r="D29" t="str">
        <f t="shared" si="0"/>
        <v>965 HRVATSKI POVIJESNI MUZEJ</v>
      </c>
      <c r="E29" t="s">
        <v>3858</v>
      </c>
      <c r="F29" t="s">
        <v>2265</v>
      </c>
      <c r="G29" t="s">
        <v>3715</v>
      </c>
    </row>
    <row r="30" spans="1:9" s="117" customFormat="1" ht="15" customHeight="1">
      <c r="A30">
        <v>973</v>
      </c>
      <c r="B30" t="s">
        <v>3845</v>
      </c>
      <c r="C30" t="s">
        <v>3810</v>
      </c>
      <c r="D30" t="str">
        <f t="shared" si="0"/>
        <v>973 NACIONALNI MUZEJ MODERNE UMJETNOSTI</v>
      </c>
      <c r="E30" t="s">
        <v>3846</v>
      </c>
      <c r="F30" t="s">
        <v>2271</v>
      </c>
      <c r="G30" t="s">
        <v>3715</v>
      </c>
    </row>
    <row r="31" spans="1:9" s="117" customFormat="1" ht="15" customHeight="1">
      <c r="A31">
        <v>990</v>
      </c>
      <c r="B31" t="s">
        <v>2273</v>
      </c>
      <c r="C31" t="s">
        <v>3810</v>
      </c>
      <c r="D31" t="str">
        <f t="shared" si="0"/>
        <v>990 MUZEJ HRVATSKIH ARHEOLOŠKIH SPOMENIKA SPLIT</v>
      </c>
      <c r="E31" t="s">
        <v>3861</v>
      </c>
      <c r="F31" t="s">
        <v>2274</v>
      </c>
      <c r="G31" t="s">
        <v>3715</v>
      </c>
    </row>
    <row r="32" spans="1:9" s="117" customFormat="1" ht="15" customHeight="1">
      <c r="A32">
        <v>1003</v>
      </c>
      <c r="B32" t="s">
        <v>3839</v>
      </c>
      <c r="C32" t="s">
        <v>3810</v>
      </c>
      <c r="D32" t="str">
        <f t="shared" si="0"/>
        <v>1003 MUZEJ SLAVONIJE</v>
      </c>
      <c r="E32" t="s">
        <v>3840</v>
      </c>
      <c r="F32" t="s">
        <v>2276</v>
      </c>
      <c r="G32" t="s">
        <v>3715</v>
      </c>
    </row>
    <row r="33" spans="1:9" s="117" customFormat="1" ht="15" customHeight="1">
      <c r="A33">
        <v>1011</v>
      </c>
      <c r="B33" t="s">
        <v>3859</v>
      </c>
      <c r="C33" t="s">
        <v>3810</v>
      </c>
      <c r="D33" t="str">
        <f t="shared" si="0"/>
        <v>1011 MUZEJI HRVATSKOG ZAGORJA</v>
      </c>
      <c r="E33" t="s">
        <v>3860</v>
      </c>
      <c r="F33" t="s">
        <v>2275</v>
      </c>
      <c r="G33" t="s">
        <v>3715</v>
      </c>
    </row>
    <row r="34" spans="1:9" s="117" customFormat="1" ht="15" customHeight="1">
      <c r="A34">
        <v>1020</v>
      </c>
      <c r="B34" t="s">
        <v>2280</v>
      </c>
      <c r="C34" t="s">
        <v>3810</v>
      </c>
      <c r="D34" t="str">
        <f t="shared" si="0"/>
        <v>1020 MUZEJSKI DOKUMENTACIJSKI CENTAR</v>
      </c>
      <c r="E34" t="s">
        <v>3835</v>
      </c>
      <c r="F34" t="s">
        <v>2281</v>
      </c>
      <c r="G34" t="s">
        <v>3715</v>
      </c>
    </row>
    <row r="35" spans="1:9" s="117" customFormat="1" ht="15" customHeight="1">
      <c r="A35">
        <v>1038</v>
      </c>
      <c r="B35" t="s">
        <v>2282</v>
      </c>
      <c r="C35" t="s">
        <v>3810</v>
      </c>
      <c r="D35" t="str">
        <f t="shared" si="0"/>
        <v>1038 TIFLOLOŠKI MUZEJ</v>
      </c>
      <c r="E35" t="s">
        <v>3837</v>
      </c>
      <c r="F35" t="s">
        <v>2283</v>
      </c>
      <c r="G35" t="s">
        <v>3715</v>
      </c>
    </row>
    <row r="36" spans="1:9" s="117" customFormat="1" ht="15" customHeight="1">
      <c r="A36">
        <v>1046</v>
      </c>
      <c r="B36" t="s">
        <v>3867</v>
      </c>
      <c r="C36" t="s">
        <v>3810</v>
      </c>
      <c r="D36" t="str">
        <f t="shared" si="0"/>
        <v>1046 ANSAMBL NARODNIH PLESOVA I PJESAMA HRVATSKE LADO</v>
      </c>
      <c r="E36" t="s">
        <v>3868</v>
      </c>
      <c r="F36" t="s">
        <v>2287</v>
      </c>
      <c r="G36" t="s">
        <v>3715</v>
      </c>
    </row>
    <row r="37" spans="1:9" s="117" customFormat="1" ht="15" customHeight="1">
      <c r="A37">
        <v>1079</v>
      </c>
      <c r="B37" t="s">
        <v>3733</v>
      </c>
      <c r="C37" t="s">
        <v>3713</v>
      </c>
      <c r="D37" t="str">
        <f t="shared" si="0"/>
        <v>1079 MINISTARSTVO POLJOPRIVREDE, ŠUMARSTVA I RIBARSTVA</v>
      </c>
      <c r="E37" t="s">
        <v>3734</v>
      </c>
      <c r="F37" t="s">
        <v>2297</v>
      </c>
      <c r="G37" t="s">
        <v>3715</v>
      </c>
    </row>
    <row r="38" spans="1:9" s="117" customFormat="1" ht="15" customHeight="1">
      <c r="A38">
        <v>1087</v>
      </c>
      <c r="B38" t="s">
        <v>2308</v>
      </c>
      <c r="C38" t="s">
        <v>3713</v>
      </c>
      <c r="D38" t="str">
        <f t="shared" si="0"/>
        <v>1087 MINISTARSTVO MORA, PROMETA I INFRASTRUKTURE</v>
      </c>
      <c r="E38" t="s">
        <v>3737</v>
      </c>
      <c r="F38" t="s">
        <v>2309</v>
      </c>
      <c r="G38" t="s">
        <v>3715</v>
      </c>
    </row>
    <row r="39" spans="1:9" s="117" customFormat="1" ht="15" customHeight="1">
      <c r="A39">
        <v>1222</v>
      </c>
      <c r="B39" t="s">
        <v>3741</v>
      </c>
      <c r="C39" t="s">
        <v>3713</v>
      </c>
      <c r="D39" t="str">
        <f t="shared" si="0"/>
        <v>1222 MINISTARSTVO ZNANOSTI, OBRAZOVANJA I MLADIH</v>
      </c>
      <c r="E39" t="s">
        <v>3742</v>
      </c>
      <c r="F39" t="s">
        <v>1217</v>
      </c>
      <c r="G39" t="s">
        <v>3715</v>
      </c>
    </row>
    <row r="40" spans="1:9" ht="15" customHeight="1">
      <c r="A40">
        <v>1757</v>
      </c>
      <c r="B40" t="s">
        <v>4013</v>
      </c>
      <c r="C40" t="s">
        <v>3936</v>
      </c>
      <c r="D40" t="str">
        <f t="shared" si="0"/>
        <v>1757 SVEUČILIŠTE U ZAGREBU FAKULTET ELEKTROTEHNIKE I RAČUNARSTVA</v>
      </c>
      <c r="E40" t="s">
        <v>4014</v>
      </c>
      <c r="F40" t="s">
        <v>408</v>
      </c>
      <c r="G40" t="s">
        <v>3715</v>
      </c>
      <c r="I40" s="117"/>
    </row>
    <row r="41" spans="1:9" ht="15" customHeight="1">
      <c r="A41">
        <v>1781</v>
      </c>
      <c r="B41" t="s">
        <v>459</v>
      </c>
      <c r="C41" t="s">
        <v>3936</v>
      </c>
      <c r="D41" t="str">
        <f t="shared" si="0"/>
        <v>1781 SVEUČILIŠTE U ZAGREBU - PRIRODOSLOVNO-MATEMATIČKI FAKULTET</v>
      </c>
      <c r="E41" t="s">
        <v>3951</v>
      </c>
      <c r="F41" t="s">
        <v>461</v>
      </c>
      <c r="G41" t="s">
        <v>3715</v>
      </c>
      <c r="I41" s="117"/>
    </row>
    <row r="42" spans="1:9" s="117" customFormat="1" ht="15" customHeight="1">
      <c r="A42">
        <v>1790</v>
      </c>
      <c r="B42" t="s">
        <v>3958</v>
      </c>
      <c r="C42" t="s">
        <v>3936</v>
      </c>
      <c r="D42" t="str">
        <f t="shared" si="0"/>
        <v>1790 SVEUČILIŠTE U ZAGREBU FAKULTET KEMIJSKOG INŽENJERSTVA I TEHNOLOGIJE</v>
      </c>
      <c r="E42" t="s">
        <v>3959</v>
      </c>
      <c r="F42" t="s">
        <v>415</v>
      </c>
      <c r="G42" t="s">
        <v>3715</v>
      </c>
    </row>
    <row r="43" spans="1:9" s="117" customFormat="1" ht="15" customHeight="1">
      <c r="A43">
        <v>1804</v>
      </c>
      <c r="B43" t="s">
        <v>3952</v>
      </c>
      <c r="C43" t="s">
        <v>3936</v>
      </c>
      <c r="D43" t="str">
        <f t="shared" si="0"/>
        <v>1804 SVEUČILIŠTE U ZAGREBU - TEKSTILNO-TEHNOLOŠKI FAKULTET</v>
      </c>
      <c r="E43" t="s">
        <v>3953</v>
      </c>
      <c r="F43" t="s">
        <v>471</v>
      </c>
      <c r="G43" t="s">
        <v>3715</v>
      </c>
    </row>
    <row r="44" spans="1:9" s="117" customFormat="1" ht="15.75" customHeight="1">
      <c r="A44">
        <v>1812</v>
      </c>
      <c r="B44" t="s">
        <v>4033</v>
      </c>
      <c r="C44" t="s">
        <v>3936</v>
      </c>
      <c r="D44" t="str">
        <f t="shared" si="0"/>
        <v>1812 Sveučilište u Zagrebu FAKULTET PROMETNIH ZNANOSTI</v>
      </c>
      <c r="E44" t="s">
        <v>4034</v>
      </c>
      <c r="F44" t="s">
        <v>421</v>
      </c>
      <c r="G44" t="s">
        <v>3715</v>
      </c>
    </row>
    <row r="45" spans="1:9" s="117" customFormat="1" ht="15" customHeight="1">
      <c r="A45">
        <v>1829</v>
      </c>
      <c r="B45" t="s">
        <v>4007</v>
      </c>
      <c r="C45" t="s">
        <v>3936</v>
      </c>
      <c r="D45" t="str">
        <f t="shared" si="0"/>
        <v>1829 SVEUČILIŠTE U ZAGREBU, FAKULTET STROJARSTVA I BRODOGRADNJE</v>
      </c>
      <c r="E45" t="s">
        <v>4008</v>
      </c>
      <c r="F45" t="s">
        <v>424</v>
      </c>
      <c r="G45" t="s">
        <v>3715</v>
      </c>
    </row>
    <row r="46" spans="1:9" s="117" customFormat="1" ht="15" customHeight="1">
      <c r="A46">
        <v>1837</v>
      </c>
      <c r="B46" t="s">
        <v>4057</v>
      </c>
      <c r="C46" t="s">
        <v>3936</v>
      </c>
      <c r="D46" t="str">
        <f t="shared" si="0"/>
        <v>1837 SVEUČILIŠTE U ZAGREBU  GRAĐEVINSKI FAKULTET</v>
      </c>
      <c r="E46" t="s">
        <v>4058</v>
      </c>
      <c r="F46" t="s">
        <v>439</v>
      </c>
      <c r="G46" t="s">
        <v>3715</v>
      </c>
    </row>
    <row r="47" spans="1:9" s="117" customFormat="1" ht="15" customHeight="1">
      <c r="A47">
        <v>1845</v>
      </c>
      <c r="B47" t="s">
        <v>4021</v>
      </c>
      <c r="C47" t="s">
        <v>3936</v>
      </c>
      <c r="D47" t="str">
        <f t="shared" si="0"/>
        <v>1845 SVEUČILIŠTE U ZAGREBU - PREHRAMBENO-BIOTEHNOLOŠKI FAKULTET</v>
      </c>
      <c r="E47" t="s">
        <v>4022</v>
      </c>
      <c r="F47" t="s">
        <v>458</v>
      </c>
      <c r="G47" t="s">
        <v>3715</v>
      </c>
    </row>
    <row r="48" spans="1:9" s="117" customFormat="1" ht="15" customHeight="1">
      <c r="A48">
        <v>1853</v>
      </c>
      <c r="B48" t="s">
        <v>431</v>
      </c>
      <c r="C48" t="s">
        <v>3936</v>
      </c>
      <c r="D48" t="str">
        <f t="shared" si="0"/>
        <v>1853 SVEUČILIŠTE U ZAGREBU - GEODETSKI FAKULTET</v>
      </c>
      <c r="E48" t="s">
        <v>4071</v>
      </c>
      <c r="F48" t="s">
        <v>432</v>
      </c>
      <c r="G48" t="s">
        <v>3715</v>
      </c>
    </row>
    <row r="49" spans="1:7" s="117" customFormat="1" ht="15" customHeight="1">
      <c r="A49">
        <v>1861</v>
      </c>
      <c r="B49" t="s">
        <v>4005</v>
      </c>
      <c r="C49" t="s">
        <v>3936</v>
      </c>
      <c r="D49" t="str">
        <f t="shared" si="0"/>
        <v>1861 SVEUČILIŠTE U ZAGREBU - ARHITEKTONSKI FAKULTET</v>
      </c>
      <c r="E49" t="s">
        <v>4006</v>
      </c>
      <c r="F49" t="s">
        <v>400</v>
      </c>
      <c r="G49" t="s">
        <v>3715</v>
      </c>
    </row>
    <row r="50" spans="1:7" s="117" customFormat="1" ht="15" customHeight="1">
      <c r="A50">
        <v>1870</v>
      </c>
      <c r="B50" t="s">
        <v>465</v>
      </c>
      <c r="C50" t="s">
        <v>3936</v>
      </c>
      <c r="D50" t="str">
        <f t="shared" si="0"/>
        <v>1870 SVEUČILIŠTE U ZAGREBU - STOMATOLOŠKI FAKULTET</v>
      </c>
      <c r="E50" t="s">
        <v>3972</v>
      </c>
      <c r="F50" t="s">
        <v>467</v>
      </c>
      <c r="G50" t="s">
        <v>3715</v>
      </c>
    </row>
    <row r="51" spans="1:7" s="117" customFormat="1" ht="15" customHeight="1">
      <c r="A51">
        <v>1888</v>
      </c>
      <c r="B51" t="s">
        <v>3999</v>
      </c>
      <c r="C51" t="s">
        <v>3936</v>
      </c>
      <c r="D51" t="str">
        <f t="shared" si="0"/>
        <v>1888 SVEUČILIŠTE U ZAGREBU, MEDICINSKI FAKULTET</v>
      </c>
      <c r="E51" t="s">
        <v>4000</v>
      </c>
      <c r="F51" t="s">
        <v>448</v>
      </c>
      <c r="G51" t="s">
        <v>3715</v>
      </c>
    </row>
    <row r="52" spans="1:7" s="117" customFormat="1" ht="15" customHeight="1">
      <c r="A52">
        <v>1896</v>
      </c>
      <c r="B52" t="s">
        <v>1239</v>
      </c>
      <c r="C52" t="s">
        <v>3936</v>
      </c>
      <c r="D52" t="str">
        <f t="shared" si="0"/>
        <v>1896 SVEUČILIŠTE U ZAGREBU - FAKULTET ŠUMARSTVA I DRVNE TEHNOLOGIJE</v>
      </c>
      <c r="E52" t="s">
        <v>4039</v>
      </c>
      <c r="F52" t="s">
        <v>468</v>
      </c>
      <c r="G52" t="s">
        <v>3715</v>
      </c>
    </row>
    <row r="53" spans="1:7" s="117" customFormat="1" ht="15" customHeight="1">
      <c r="A53">
        <v>1907</v>
      </c>
      <c r="B53" t="s">
        <v>416</v>
      </c>
      <c r="C53" t="s">
        <v>3936</v>
      </c>
      <c r="D53" t="str">
        <f t="shared" si="0"/>
        <v>1907 SVEUČILIŠTE U ZAGREBU - FAKULTET POLITIČKIH ZNANOSTI</v>
      </c>
      <c r="E53" t="s">
        <v>3963</v>
      </c>
      <c r="F53" t="s">
        <v>418</v>
      </c>
      <c r="G53" t="s">
        <v>3715</v>
      </c>
    </row>
    <row r="54" spans="1:7" s="117" customFormat="1" ht="15" customHeight="1">
      <c r="A54">
        <v>1915</v>
      </c>
      <c r="B54" t="s">
        <v>454</v>
      </c>
      <c r="C54" t="s">
        <v>3936</v>
      </c>
      <c r="D54" t="str">
        <f t="shared" si="0"/>
        <v>1915 SVEUČILIŠTE U ZAGREBU - PRAVNI FAKULTET</v>
      </c>
      <c r="E54" t="s">
        <v>3938</v>
      </c>
      <c r="F54" t="s">
        <v>456</v>
      </c>
      <c r="G54" t="s">
        <v>3715</v>
      </c>
    </row>
    <row r="55" spans="1:7" s="117" customFormat="1" ht="15" customHeight="1">
      <c r="A55">
        <v>1923</v>
      </c>
      <c r="B55" t="s">
        <v>389</v>
      </c>
      <c r="C55" t="s">
        <v>3936</v>
      </c>
      <c r="D55" t="str">
        <f t="shared" si="0"/>
        <v>1923 SVEUČILIŠTE U ZAGREBU - AGRONOMSKI FAKULTET</v>
      </c>
      <c r="E55" t="s">
        <v>3937</v>
      </c>
      <c r="F55" t="s">
        <v>391</v>
      </c>
      <c r="G55" t="s">
        <v>3715</v>
      </c>
    </row>
    <row r="56" spans="1:7" s="117" customFormat="1" ht="15" customHeight="1">
      <c r="A56">
        <v>1931</v>
      </c>
      <c r="B56" t="s">
        <v>404</v>
      </c>
      <c r="C56" t="s">
        <v>3936</v>
      </c>
      <c r="D56" t="str">
        <f t="shared" si="0"/>
        <v>1931 SVEUČILIŠTE U ZAGREBU - EKONOMSKI FAKULTET</v>
      </c>
      <c r="E56" t="s">
        <v>4026</v>
      </c>
      <c r="F56" t="s">
        <v>405</v>
      </c>
      <c r="G56" t="s">
        <v>3715</v>
      </c>
    </row>
    <row r="57" spans="1:7" s="117" customFormat="1" ht="15" customHeight="1">
      <c r="A57">
        <v>1940</v>
      </c>
      <c r="B57" t="s">
        <v>472</v>
      </c>
      <c r="C57" t="s">
        <v>3936</v>
      </c>
      <c r="D57" t="str">
        <f t="shared" si="0"/>
        <v>1940 SVEUČILIŠTE U ZAGREBU - UČITELJSKI FAKULTET</v>
      </c>
      <c r="E57" t="s">
        <v>4061</v>
      </c>
      <c r="F57" t="s">
        <v>474</v>
      </c>
      <c r="G57" t="s">
        <v>3715</v>
      </c>
    </row>
    <row r="58" spans="1:7" s="117" customFormat="1" ht="15" customHeight="1">
      <c r="A58">
        <v>1958</v>
      </c>
      <c r="B58" t="s">
        <v>428</v>
      </c>
      <c r="C58" t="s">
        <v>3936</v>
      </c>
      <c r="D58" t="str">
        <f t="shared" si="0"/>
        <v>1958 SVEUČILIŠTE U ZAGREBU - FILOZOFSKI FAKULTET</v>
      </c>
      <c r="E58" t="s">
        <v>3973</v>
      </c>
      <c r="F58" t="s">
        <v>430</v>
      </c>
      <c r="G58" t="s">
        <v>3715</v>
      </c>
    </row>
    <row r="59" spans="1:7" s="117" customFormat="1" ht="15" customHeight="1">
      <c r="A59">
        <v>1966</v>
      </c>
      <c r="B59" t="s">
        <v>3964</v>
      </c>
      <c r="C59" t="s">
        <v>3936</v>
      </c>
      <c r="D59" t="str">
        <f t="shared" si="0"/>
        <v>1966 SVEUČILIŠTE U ZAGREBU - EDUKCIJSKO-REHABILITACIJSKI FAKULTET</v>
      </c>
      <c r="E59" t="s">
        <v>3965</v>
      </c>
      <c r="F59" t="s">
        <v>403</v>
      </c>
      <c r="G59" t="s">
        <v>3715</v>
      </c>
    </row>
    <row r="60" spans="1:7" s="117" customFormat="1" ht="15" customHeight="1">
      <c r="A60">
        <v>1974</v>
      </c>
      <c r="B60" t="s">
        <v>4052</v>
      </c>
      <c r="C60" t="s">
        <v>3936</v>
      </c>
      <c r="D60" t="str">
        <f t="shared" si="0"/>
        <v xml:space="preserve">1974 SVEUČILIŠTE U ZAGREBU - AKADEMIJA DRAMSKE UMJETNOSTI </v>
      </c>
      <c r="E60" t="s">
        <v>4053</v>
      </c>
      <c r="F60" t="s">
        <v>394</v>
      </c>
      <c r="G60" t="s">
        <v>3715</v>
      </c>
    </row>
    <row r="61" spans="1:7" s="117" customFormat="1" ht="15" customHeight="1">
      <c r="A61">
        <v>1982</v>
      </c>
      <c r="B61" t="s">
        <v>4048</v>
      </c>
      <c r="C61" t="s">
        <v>3936</v>
      </c>
      <c r="D61" t="str">
        <f t="shared" si="0"/>
        <v>1982 SVEUČILIŠTE U ZAGREBU AKADEMIJA LIKOVNIH UMJETNOSTI</v>
      </c>
      <c r="E61" t="s">
        <v>4049</v>
      </c>
      <c r="F61" t="s">
        <v>397</v>
      </c>
      <c r="G61" t="s">
        <v>3715</v>
      </c>
    </row>
    <row r="62" spans="1:7" s="117" customFormat="1" ht="15" customHeight="1">
      <c r="A62">
        <v>1999</v>
      </c>
      <c r="B62" t="s">
        <v>452</v>
      </c>
      <c r="C62" t="s">
        <v>3936</v>
      </c>
      <c r="D62" t="str">
        <f t="shared" si="0"/>
        <v>1999 SVEUČILIŠTE U ZAGREBU - MUZIČKA AKADEMIJA</v>
      </c>
      <c r="E62" t="s">
        <v>4036</v>
      </c>
      <c r="F62" t="s">
        <v>453</v>
      </c>
      <c r="G62" t="s">
        <v>3715</v>
      </c>
    </row>
    <row r="63" spans="1:7" s="117" customFormat="1" ht="15" customHeight="1">
      <c r="A63">
        <v>2006</v>
      </c>
      <c r="B63" t="s">
        <v>3986</v>
      </c>
      <c r="C63" t="s">
        <v>3936</v>
      </c>
      <c r="D63" t="str">
        <f t="shared" si="0"/>
        <v>2006 SVEUČILIŠTE U ZAGREBU KINEZIOLOŠKI FAKULTET</v>
      </c>
      <c r="E63" t="s">
        <v>3987</v>
      </c>
      <c r="F63" t="s">
        <v>445</v>
      </c>
      <c r="G63" t="s">
        <v>3715</v>
      </c>
    </row>
    <row r="64" spans="1:7" s="117" customFormat="1" ht="15" customHeight="1">
      <c r="A64">
        <v>2014</v>
      </c>
      <c r="B64" t="s">
        <v>3956</v>
      </c>
      <c r="C64" t="s">
        <v>3936</v>
      </c>
      <c r="D64" t="str">
        <f t="shared" si="0"/>
        <v>2014 SVEUČILIŠTE U ZAGREBU FARMACEUTSKO-BIOKEMIJSKI FAKULTET</v>
      </c>
      <c r="E64" t="s">
        <v>3957</v>
      </c>
      <c r="F64" t="s">
        <v>427</v>
      </c>
      <c r="G64" t="s">
        <v>3715</v>
      </c>
    </row>
    <row r="65" spans="1:7" s="117" customFormat="1" ht="15" customHeight="1">
      <c r="A65">
        <v>2022</v>
      </c>
      <c r="B65" t="s">
        <v>3994</v>
      </c>
      <c r="C65" t="s">
        <v>3936</v>
      </c>
      <c r="D65" t="str">
        <f t="shared" si="0"/>
        <v>2022 SVEUČILIŠTE U ZAGREBU VETERINARSKI FAKULTET</v>
      </c>
      <c r="E65" t="s">
        <v>3995</v>
      </c>
      <c r="F65" t="s">
        <v>477</v>
      </c>
      <c r="G65" t="s">
        <v>3715</v>
      </c>
    </row>
    <row r="66" spans="1:7" s="117" customFormat="1" ht="15" customHeight="1">
      <c r="A66">
        <v>2047</v>
      </c>
      <c r="B66" t="s">
        <v>3948</v>
      </c>
      <c r="C66" t="s">
        <v>3936</v>
      </c>
      <c r="D66" t="str">
        <f t="shared" ref="D66:D129" si="1">A66&amp;" "&amp;B66</f>
        <v>2047 SVEUČILIŠTE U ZAGREBU RUDARSKO-GEOLOŠKO-NAFTNI FAKULTET</v>
      </c>
      <c r="E66" t="s">
        <v>3949</v>
      </c>
      <c r="F66" t="s">
        <v>464</v>
      </c>
      <c r="G66" t="s">
        <v>3715</v>
      </c>
    </row>
    <row r="67" spans="1:7" s="117" customFormat="1" ht="15" customHeight="1">
      <c r="A67">
        <v>2063</v>
      </c>
      <c r="B67" t="s">
        <v>3943</v>
      </c>
      <c r="C67" t="s">
        <v>3936</v>
      </c>
      <c r="D67" t="str">
        <f t="shared" si="1"/>
        <v>2063 SVEUČILIŠTE U ZAGREBU FAKULTET ORGANIZACIJE I INFORMATIKE</v>
      </c>
      <c r="E67" t="s">
        <v>3944</v>
      </c>
      <c r="F67" t="s">
        <v>480</v>
      </c>
      <c r="G67" t="s">
        <v>3715</v>
      </c>
    </row>
    <row r="68" spans="1:7" s="117" customFormat="1" ht="15" customHeight="1">
      <c r="A68">
        <v>2071</v>
      </c>
      <c r="B68" t="s">
        <v>449</v>
      </c>
      <c r="C68" t="s">
        <v>3936</v>
      </c>
      <c r="D68" t="str">
        <f t="shared" si="1"/>
        <v>2071 SVEUČILIŠTE U ZAGREBU - METALURŠKI FAKULTET SISAK</v>
      </c>
      <c r="E68" t="s">
        <v>4037</v>
      </c>
      <c r="F68" t="s">
        <v>451</v>
      </c>
      <c r="G68" t="s">
        <v>3715</v>
      </c>
    </row>
    <row r="69" spans="1:7" s="117" customFormat="1" ht="15" customHeight="1">
      <c r="A69">
        <v>2080</v>
      </c>
      <c r="B69" t="s">
        <v>440</v>
      </c>
      <c r="C69" t="s">
        <v>3936</v>
      </c>
      <c r="D69" t="str">
        <f t="shared" si="1"/>
        <v>2080 SVEUČILIŠTE U ZAGREBU - GRAFIČKI FAKULTET</v>
      </c>
      <c r="E69" t="s">
        <v>3971</v>
      </c>
      <c r="F69" t="s">
        <v>442</v>
      </c>
      <c r="G69" t="s">
        <v>3715</v>
      </c>
    </row>
    <row r="70" spans="1:7" s="117" customFormat="1" ht="15" customHeight="1">
      <c r="A70">
        <v>2102</v>
      </c>
      <c r="B70" t="s">
        <v>433</v>
      </c>
      <c r="C70" t="s">
        <v>3936</v>
      </c>
      <c r="D70" t="str">
        <f t="shared" si="1"/>
        <v>2102 SVEUČILIŠTE U ZAGREBU - GEOTEHNIČKI FAKULTET</v>
      </c>
      <c r="E70" t="s">
        <v>3962</v>
      </c>
      <c r="F70" t="s">
        <v>436</v>
      </c>
      <c r="G70" t="s">
        <v>3715</v>
      </c>
    </row>
    <row r="71" spans="1:7" s="117" customFormat="1" ht="15" customHeight="1">
      <c r="A71">
        <v>2135</v>
      </c>
      <c r="B71" t="s">
        <v>3968</v>
      </c>
      <c r="C71" t="s">
        <v>3936</v>
      </c>
      <c r="D71" t="str">
        <f t="shared" si="1"/>
        <v>2135 SVEUČILIŠTE U ZAGREBU - KATOLIČKI BOGOSLOVNI FAKULTET</v>
      </c>
      <c r="E71" t="s">
        <v>3969</v>
      </c>
      <c r="F71" t="s">
        <v>3970</v>
      </c>
      <c r="G71" t="s">
        <v>3715</v>
      </c>
    </row>
    <row r="72" spans="1:7" s="117" customFormat="1" ht="15" customHeight="1">
      <c r="A72">
        <v>2151</v>
      </c>
      <c r="B72" t="s">
        <v>339</v>
      </c>
      <c r="C72" t="s">
        <v>3936</v>
      </c>
      <c r="D72" t="str">
        <f t="shared" si="1"/>
        <v>2151 SVEUČILIŠTE U RIJECI - TEHNIČKI FAKULTET</v>
      </c>
      <c r="E72" t="s">
        <v>4072</v>
      </c>
      <c r="F72" t="s">
        <v>341</v>
      </c>
      <c r="G72" t="s">
        <v>3715</v>
      </c>
    </row>
    <row r="73" spans="1:7" s="117" customFormat="1" ht="15" customHeight="1">
      <c r="A73">
        <v>2160</v>
      </c>
      <c r="B73" t="s">
        <v>1183</v>
      </c>
      <c r="C73" t="s">
        <v>3936</v>
      </c>
      <c r="D73" t="str">
        <f t="shared" si="1"/>
        <v>2160 SVEUČILIŠTE U RIJECI - GRAĐEVINSKI FAKULTET</v>
      </c>
      <c r="E73" t="s">
        <v>4050</v>
      </c>
      <c r="F73" t="s">
        <v>326</v>
      </c>
      <c r="G73" t="s">
        <v>3715</v>
      </c>
    </row>
    <row r="74" spans="1:7" s="117" customFormat="1" ht="15" customHeight="1">
      <c r="A74">
        <v>2186</v>
      </c>
      <c r="B74" t="s">
        <v>3954</v>
      </c>
      <c r="C74" t="s">
        <v>3936</v>
      </c>
      <c r="D74" t="str">
        <f t="shared" si="1"/>
        <v>2186 SVEUČILIŠTE U RIJECI, EKONOMSKI FAKULTET</v>
      </c>
      <c r="E74" t="s">
        <v>3955</v>
      </c>
      <c r="F74" t="s">
        <v>317</v>
      </c>
      <c r="G74" t="s">
        <v>3715</v>
      </c>
    </row>
    <row r="75" spans="1:7" s="117" customFormat="1" ht="15" customHeight="1">
      <c r="A75">
        <v>2194</v>
      </c>
      <c r="B75" t="s">
        <v>318</v>
      </c>
      <c r="C75" t="s">
        <v>3936</v>
      </c>
      <c r="D75" t="str">
        <f t="shared" si="1"/>
        <v>2194 SVEUČILIŠTE U RIJECI - FAKULTET ZA MENADŽMENT U TURIZMU I UGOSTITELJSTVU</v>
      </c>
      <c r="E75" t="s">
        <v>3982</v>
      </c>
      <c r="F75" t="s">
        <v>321</v>
      </c>
      <c r="G75" t="s">
        <v>3715</v>
      </c>
    </row>
    <row r="76" spans="1:7" s="117" customFormat="1" ht="15" customHeight="1">
      <c r="A76">
        <v>2217</v>
      </c>
      <c r="B76" t="s">
        <v>3966</v>
      </c>
      <c r="C76" t="s">
        <v>3936</v>
      </c>
      <c r="D76" t="str">
        <f t="shared" si="1"/>
        <v>2217 SVEUČILIŠTE U RIJECI, PRAVNI FAKULTET</v>
      </c>
      <c r="E76" t="s">
        <v>3967</v>
      </c>
      <c r="F76" t="s">
        <v>335</v>
      </c>
      <c r="G76" t="s">
        <v>3715</v>
      </c>
    </row>
    <row r="77" spans="1:7" s="117" customFormat="1" ht="15" customHeight="1">
      <c r="A77">
        <v>2225</v>
      </c>
      <c r="B77" t="s">
        <v>327</v>
      </c>
      <c r="C77" t="s">
        <v>3936</v>
      </c>
      <c r="D77" t="str">
        <f t="shared" si="1"/>
        <v>2225 SVEUČILIŠTE U RIJECI - MEDICINSKI FAKULTET</v>
      </c>
      <c r="E77" t="s">
        <v>3980</v>
      </c>
      <c r="F77" t="s">
        <v>329</v>
      </c>
      <c r="G77" t="s">
        <v>3715</v>
      </c>
    </row>
    <row r="78" spans="1:7" s="117" customFormat="1" ht="15" customHeight="1">
      <c r="A78">
        <v>2250</v>
      </c>
      <c r="B78" t="s">
        <v>3996</v>
      </c>
      <c r="C78" t="s">
        <v>3936</v>
      </c>
      <c r="D78" t="str">
        <f t="shared" si="1"/>
        <v>2250 SVEUČILIŠTE JOSIPA JURJA  STROSSMAYERA U OSIJEKU, GRAĐEVINSKI I ARHITEKTONSKI FAKULTET OSIJEK</v>
      </c>
      <c r="E78" t="s">
        <v>3997</v>
      </c>
      <c r="F78" t="s">
        <v>278</v>
      </c>
      <c r="G78" t="s">
        <v>3715</v>
      </c>
    </row>
    <row r="79" spans="1:7" s="117" customFormat="1" ht="15" customHeight="1">
      <c r="A79">
        <v>2268</v>
      </c>
      <c r="B79" t="s">
        <v>4019</v>
      </c>
      <c r="C79" t="s">
        <v>3936</v>
      </c>
      <c r="D79" t="str">
        <f t="shared" si="1"/>
        <v>2268 SVEUČILIŠTE J.J. STROSSMAYERA U OSIJEKU - FAKULTET AGROBIOTEHNIČKIH ZNANOSTI OSIJEK</v>
      </c>
      <c r="E79" t="s">
        <v>4020</v>
      </c>
      <c r="F79" t="s">
        <v>282</v>
      </c>
      <c r="G79" t="s">
        <v>3715</v>
      </c>
    </row>
    <row r="80" spans="1:7" s="117" customFormat="1" ht="15" customHeight="1">
      <c r="A80">
        <v>2276</v>
      </c>
      <c r="B80" t="s">
        <v>3978</v>
      </c>
      <c r="C80" t="s">
        <v>3936</v>
      </c>
      <c r="D80" t="str">
        <f t="shared" si="1"/>
        <v>2276 SVEUČILIŠTE J.J. STROSSMAYERA U OSIJEKU - PREHRAMBENO-TEHNOLOŠKI FAKULTET</v>
      </c>
      <c r="E80" t="s">
        <v>3979</v>
      </c>
      <c r="F80" t="s">
        <v>285</v>
      </c>
      <c r="G80" t="s">
        <v>3715</v>
      </c>
    </row>
    <row r="81" spans="1:9" s="117" customFormat="1" ht="15" customHeight="1">
      <c r="A81">
        <v>2284</v>
      </c>
      <c r="B81" t="s">
        <v>3939</v>
      </c>
      <c r="C81" t="s">
        <v>3936</v>
      </c>
      <c r="D81" t="str">
        <f t="shared" si="1"/>
        <v>2284 SVEUČILIŠTE J.J. STROSSMAYERA U OSIJEKU - EKONOMSKI FAKULTET</v>
      </c>
      <c r="E81" t="s">
        <v>3940</v>
      </c>
      <c r="F81" t="s">
        <v>271</v>
      </c>
      <c r="G81" t="s">
        <v>3715</v>
      </c>
    </row>
    <row r="82" spans="1:9" s="117" customFormat="1" ht="15" customHeight="1">
      <c r="A82">
        <v>2292</v>
      </c>
      <c r="B82" t="s">
        <v>3983</v>
      </c>
      <c r="C82" t="s">
        <v>3936</v>
      </c>
      <c r="D82" t="str">
        <f t="shared" si="1"/>
        <v>2292 SVEUČILIŠTE JOSIPA JURJA STROSSMAYERA U OSIJEKU - PRAVNI FAKULTET</v>
      </c>
      <c r="E82" t="s">
        <v>3984</v>
      </c>
      <c r="F82" t="s">
        <v>284</v>
      </c>
      <c r="G82" t="s">
        <v>3715</v>
      </c>
    </row>
    <row r="83" spans="1:9" s="117" customFormat="1" ht="15" customHeight="1">
      <c r="A83">
        <v>2313</v>
      </c>
      <c r="B83" t="s">
        <v>4054</v>
      </c>
      <c r="C83" t="s">
        <v>3936</v>
      </c>
      <c r="D83" t="str">
        <f t="shared" si="1"/>
        <v>2313 SVEUČILIŠTE J.J. STROSSMAYERA  U OSIJEKU - FAKULTET ELEKTROTEHNIKE, RAČUNARSTVA I INFORMACIJSKIH TEHNOLOGIJA OSIJEK</v>
      </c>
      <c r="E83" t="s">
        <v>4055</v>
      </c>
      <c r="F83" t="s">
        <v>273</v>
      </c>
      <c r="G83" t="s">
        <v>3715</v>
      </c>
    </row>
    <row r="84" spans="1:9" s="117" customFormat="1" ht="15" customHeight="1">
      <c r="A84">
        <v>2321</v>
      </c>
      <c r="B84" t="s">
        <v>3976</v>
      </c>
      <c r="C84" t="s">
        <v>3936</v>
      </c>
      <c r="D84" t="str">
        <f t="shared" si="1"/>
        <v>2321 SVEUČILIŠTE J.J. STROSSMAYERA U OSIJEKU - FILOZOFSKI FAKULTET</v>
      </c>
      <c r="E84" t="s">
        <v>3977</v>
      </c>
      <c r="F84" t="s">
        <v>275</v>
      </c>
      <c r="G84" t="s">
        <v>3715</v>
      </c>
    </row>
    <row r="85" spans="1:9" s="117" customFormat="1" ht="15" customHeight="1">
      <c r="A85">
        <v>2330</v>
      </c>
      <c r="B85" t="s">
        <v>4029</v>
      </c>
      <c r="C85" t="s">
        <v>3936</v>
      </c>
      <c r="D85" t="str">
        <f t="shared" si="1"/>
        <v>2330 SVEUČILIŠTE U SPLITU, FAKULTET ELEKTROTEHNIKE, STROJARSTVA I BRODOGRADNJE</v>
      </c>
      <c r="E85" t="s">
        <v>4030</v>
      </c>
      <c r="F85" t="s">
        <v>357</v>
      </c>
      <c r="G85" t="s">
        <v>3715</v>
      </c>
    </row>
    <row r="86" spans="1:9" ht="15" customHeight="1">
      <c r="A86">
        <v>2348</v>
      </c>
      <c r="B86" t="s">
        <v>361</v>
      </c>
      <c r="C86" t="s">
        <v>3936</v>
      </c>
      <c r="D86" t="str">
        <f t="shared" si="1"/>
        <v>2348 SVEUČILIŠTE U SPLITU - FAKULTET GRAĐEVINARSTVA, ARHITEKTURE I GEODEZIJE</v>
      </c>
      <c r="E86" t="s">
        <v>3961</v>
      </c>
      <c r="F86" t="s">
        <v>363</v>
      </c>
      <c r="G86" t="s">
        <v>3715</v>
      </c>
      <c r="I86" s="117"/>
    </row>
    <row r="87" spans="1:9" ht="15" customHeight="1">
      <c r="A87">
        <v>2356</v>
      </c>
      <c r="B87" t="s">
        <v>364</v>
      </c>
      <c r="C87" t="s">
        <v>3936</v>
      </c>
      <c r="D87" t="str">
        <f t="shared" si="1"/>
        <v>2356 SVEUČILIŠTE U SPLITU - KEMIJSKO-TEHNOLOŠKI FAKULTET</v>
      </c>
      <c r="E87" t="s">
        <v>4051</v>
      </c>
      <c r="F87" t="s">
        <v>365</v>
      </c>
      <c r="G87" t="s">
        <v>3715</v>
      </c>
      <c r="I87" s="117"/>
    </row>
    <row r="88" spans="1:9" ht="15" customHeight="1">
      <c r="A88">
        <v>2372</v>
      </c>
      <c r="B88" t="s">
        <v>352</v>
      </c>
      <c r="C88" t="s">
        <v>3936</v>
      </c>
      <c r="D88" t="str">
        <f t="shared" si="1"/>
        <v>2372 SVEUČILIŠTE U SPLITU - EKONOMSKI FAKULTET</v>
      </c>
      <c r="E88" t="s">
        <v>4047</v>
      </c>
      <c r="F88" t="s">
        <v>354</v>
      </c>
      <c r="G88" t="s">
        <v>3715</v>
      </c>
      <c r="I88" s="117"/>
    </row>
    <row r="89" spans="1:9" ht="15" customHeight="1">
      <c r="A89">
        <v>2397</v>
      </c>
      <c r="B89" t="s">
        <v>3988</v>
      </c>
      <c r="C89" t="s">
        <v>3936</v>
      </c>
      <c r="D89" t="str">
        <f t="shared" si="1"/>
        <v>2397 SVEUČILIŠTE U SPLITU -  PRAVNI FAKULTET</v>
      </c>
      <c r="E89" t="s">
        <v>3989</v>
      </c>
      <c r="F89" t="s">
        <v>378</v>
      </c>
      <c r="G89" t="s">
        <v>3715</v>
      </c>
      <c r="I89" s="117"/>
    </row>
    <row r="90" spans="1:9" ht="15" customHeight="1">
      <c r="A90">
        <v>2410</v>
      </c>
      <c r="B90" t="s">
        <v>4062</v>
      </c>
      <c r="C90" t="s">
        <v>3936</v>
      </c>
      <c r="D90" t="str">
        <f t="shared" si="1"/>
        <v>2410 SVEUČILIŠTE U SPLITU, PRIRODOSLOVNO-MATEMATIČKI FAKULTET</v>
      </c>
      <c r="E90" t="s">
        <v>4063</v>
      </c>
      <c r="F90" t="s">
        <v>380</v>
      </c>
      <c r="G90" t="s">
        <v>3715</v>
      </c>
      <c r="I90" s="117"/>
    </row>
    <row r="91" spans="1:9" ht="15" customHeight="1">
      <c r="A91">
        <v>2436</v>
      </c>
      <c r="B91" t="s">
        <v>387</v>
      </c>
      <c r="C91" t="s">
        <v>3936</v>
      </c>
      <c r="D91" t="str">
        <f t="shared" si="1"/>
        <v>2436 SVEUČILIŠTE U ZAGREBU</v>
      </c>
      <c r="E91" t="s">
        <v>4038</v>
      </c>
      <c r="F91" t="s">
        <v>388</v>
      </c>
      <c r="G91" t="s">
        <v>3715</v>
      </c>
      <c r="I91" s="117"/>
    </row>
    <row r="92" spans="1:9" ht="15" customHeight="1">
      <c r="A92">
        <v>2444</v>
      </c>
      <c r="B92" t="s">
        <v>308</v>
      </c>
      <c r="C92" t="s">
        <v>3936</v>
      </c>
      <c r="D92" t="str">
        <f t="shared" si="1"/>
        <v>2444 SVEUČILIŠTE U RIJECI</v>
      </c>
      <c r="E92" t="s">
        <v>4044</v>
      </c>
      <c r="F92" t="s">
        <v>311</v>
      </c>
      <c r="G92" t="s">
        <v>3715</v>
      </c>
      <c r="I92" s="117"/>
    </row>
    <row r="93" spans="1:9" s="117" customFormat="1" ht="15" customHeight="1">
      <c r="A93">
        <v>2452</v>
      </c>
      <c r="B93" t="s">
        <v>4003</v>
      </c>
      <c r="C93" t="s">
        <v>3936</v>
      </c>
      <c r="D93" t="str">
        <f t="shared" si="1"/>
        <v>2452 SVEUČILIŠTE J.J. STROSSMAYERA U OSIJEKU</v>
      </c>
      <c r="E93" t="s">
        <v>4004</v>
      </c>
      <c r="F93" t="s">
        <v>269</v>
      </c>
      <c r="G93" t="s">
        <v>3715</v>
      </c>
    </row>
    <row r="94" spans="1:9" ht="15" customHeight="1">
      <c r="A94">
        <v>2469</v>
      </c>
      <c r="B94" t="s">
        <v>349</v>
      </c>
      <c r="C94" t="s">
        <v>3936</v>
      </c>
      <c r="D94" t="str">
        <f t="shared" si="1"/>
        <v>2469 SVEUČILIŠTE U SPLITU</v>
      </c>
      <c r="E94" t="s">
        <v>4035</v>
      </c>
      <c r="F94" t="s">
        <v>351</v>
      </c>
      <c r="G94" t="s">
        <v>3715</v>
      </c>
      <c r="I94" s="117"/>
    </row>
    <row r="95" spans="1:9" ht="15" customHeight="1">
      <c r="A95">
        <v>2493</v>
      </c>
      <c r="B95" t="s">
        <v>336</v>
      </c>
      <c r="C95" t="s">
        <v>3936</v>
      </c>
      <c r="D95" t="str">
        <f t="shared" si="1"/>
        <v>2493 SVEUČILIŠTE U RIJECI - SVEUČILIŠNA KNJIŽNICA</v>
      </c>
      <c r="E95" t="s">
        <v>4070</v>
      </c>
      <c r="F95" t="s">
        <v>338</v>
      </c>
      <c r="G95" t="s">
        <v>3715</v>
      </c>
      <c r="I95" s="117"/>
    </row>
    <row r="96" spans="1:9" ht="15" customHeight="1">
      <c r="A96">
        <v>2508</v>
      </c>
      <c r="B96" t="s">
        <v>4010</v>
      </c>
      <c r="C96" t="s">
        <v>3936</v>
      </c>
      <c r="D96" t="str">
        <f t="shared" si="1"/>
        <v>2508 SVEUČILIŠTE JOSIPA JURJA STROSSMAYERA U OSIJEKU GRADSKA I SVEUČILIŠNA KNJIŽNICA OSIJEK</v>
      </c>
      <c r="E96" t="s">
        <v>4011</v>
      </c>
      <c r="F96" t="s">
        <v>277</v>
      </c>
      <c r="G96" t="s">
        <v>3715</v>
      </c>
      <c r="I96" s="117"/>
    </row>
    <row r="97" spans="1:9" s="117" customFormat="1" ht="15" customHeight="1">
      <c r="A97">
        <v>2524</v>
      </c>
      <c r="B97" t="s">
        <v>381</v>
      </c>
      <c r="C97" t="s">
        <v>3936</v>
      </c>
      <c r="D97" t="str">
        <f t="shared" si="1"/>
        <v>2524 SVEUČILIŠTE U SPLITU - SVEUČILIŠNA KNJIŽNICA</v>
      </c>
      <c r="E97" t="s">
        <v>4031</v>
      </c>
      <c r="F97" t="s">
        <v>383</v>
      </c>
      <c r="G97" t="s">
        <v>3715</v>
      </c>
    </row>
    <row r="98" spans="1:9" ht="15" customHeight="1">
      <c r="A98">
        <v>2532</v>
      </c>
      <c r="B98" t="s">
        <v>3695</v>
      </c>
      <c r="C98" t="s">
        <v>3936</v>
      </c>
      <c r="D98" t="str">
        <f t="shared" si="1"/>
        <v xml:space="preserve">2532 SVEUČILIŠTE U ZADRU, ZNANSTVENA KNJIŽNICA </v>
      </c>
      <c r="E98" t="s">
        <v>3696</v>
      </c>
      <c r="F98" t="s">
        <v>3697</v>
      </c>
      <c r="G98" t="s">
        <v>3715</v>
      </c>
      <c r="I98" s="117"/>
    </row>
    <row r="99" spans="1:9" ht="15" customHeight="1">
      <c r="A99">
        <v>2900</v>
      </c>
      <c r="B99" t="s">
        <v>573</v>
      </c>
      <c r="C99" t="s">
        <v>3936</v>
      </c>
      <c r="D99" t="str">
        <f t="shared" si="1"/>
        <v>2900 INSTITUT ZA OCEANOGRAFIJU I RIBARSTVO</v>
      </c>
      <c r="E99" t="s">
        <v>4076</v>
      </c>
      <c r="F99" t="s">
        <v>574</v>
      </c>
      <c r="G99" t="s">
        <v>3715</v>
      </c>
      <c r="I99" s="117"/>
    </row>
    <row r="100" spans="1:9" s="117" customFormat="1" ht="15" customHeight="1">
      <c r="A100">
        <v>2918</v>
      </c>
      <c r="B100" t="s">
        <v>2397</v>
      </c>
      <c r="C100" t="s">
        <v>3936</v>
      </c>
      <c r="D100" t="str">
        <f t="shared" si="1"/>
        <v>2918 EKONOMSKI INSTITUT, ZAGREB</v>
      </c>
      <c r="E100" t="s">
        <v>4084</v>
      </c>
      <c r="F100" t="s">
        <v>526</v>
      </c>
      <c r="G100" t="s">
        <v>3715</v>
      </c>
    </row>
    <row r="101" spans="1:9" ht="15" customHeight="1">
      <c r="A101">
        <v>2934</v>
      </c>
      <c r="B101" t="s">
        <v>527</v>
      </c>
      <c r="C101" t="s">
        <v>3936</v>
      </c>
      <c r="D101" t="str">
        <f t="shared" si="1"/>
        <v>2934 HRVATSKI INSTITUT ZA POVIJEST</v>
      </c>
      <c r="E101" t="s">
        <v>4077</v>
      </c>
      <c r="F101" t="s">
        <v>529</v>
      </c>
      <c r="G101" t="s">
        <v>3715</v>
      </c>
      <c r="I101" s="117"/>
    </row>
    <row r="102" spans="1:9" ht="15" customHeight="1">
      <c r="A102">
        <v>2942</v>
      </c>
      <c r="B102" t="s">
        <v>579</v>
      </c>
      <c r="C102" t="s">
        <v>3936</v>
      </c>
      <c r="D102" t="str">
        <f t="shared" si="1"/>
        <v>2942 INSTITUT ZA POVIJEST UMJETNOSTI</v>
      </c>
      <c r="E102" t="s">
        <v>4079</v>
      </c>
      <c r="F102" t="s">
        <v>581</v>
      </c>
      <c r="G102" t="s">
        <v>3715</v>
      </c>
      <c r="I102" s="117"/>
    </row>
    <row r="103" spans="1:9" ht="15" customHeight="1">
      <c r="A103">
        <v>2959</v>
      </c>
      <c r="B103" t="s">
        <v>565</v>
      </c>
      <c r="C103" t="s">
        <v>3936</v>
      </c>
      <c r="D103" t="str">
        <f t="shared" si="1"/>
        <v>2959 INSTITUT ZA MEDICINSKA ISTRAŽIVANJA I MEDICINU RADA</v>
      </c>
      <c r="E103" t="s">
        <v>4089</v>
      </c>
      <c r="F103" t="s">
        <v>567</v>
      </c>
      <c r="G103" t="s">
        <v>3715</v>
      </c>
      <c r="I103" s="117"/>
    </row>
    <row r="104" spans="1:9" ht="15" customHeight="1">
      <c r="A104">
        <v>2967</v>
      </c>
      <c r="B104" t="s">
        <v>588</v>
      </c>
      <c r="C104" t="s">
        <v>3936</v>
      </c>
      <c r="D104" t="str">
        <f t="shared" si="1"/>
        <v>2967 HRVATSKI ŠUMARSKI INSTITUT</v>
      </c>
      <c r="E104" t="s">
        <v>4099</v>
      </c>
      <c r="F104" t="s">
        <v>591</v>
      </c>
      <c r="G104" t="s">
        <v>3715</v>
      </c>
      <c r="I104" s="117"/>
    </row>
    <row r="105" spans="1:9" ht="15" customHeight="1">
      <c r="A105">
        <v>2975</v>
      </c>
      <c r="B105" t="s">
        <v>551</v>
      </c>
      <c r="C105" t="s">
        <v>3936</v>
      </c>
      <c r="D105" t="str">
        <f t="shared" si="1"/>
        <v>2975 INSTITUT ZA FIZIKU</v>
      </c>
      <c r="E105" t="s">
        <v>4085</v>
      </c>
      <c r="F105" t="s">
        <v>552</v>
      </c>
      <c r="G105" t="s">
        <v>3715</v>
      </c>
      <c r="I105" s="117"/>
    </row>
    <row r="106" spans="1:9" ht="15" customHeight="1">
      <c r="A106">
        <v>2983</v>
      </c>
      <c r="B106" t="s">
        <v>530</v>
      </c>
      <c r="C106" t="s">
        <v>3870</v>
      </c>
      <c r="D106" t="str">
        <f t="shared" si="1"/>
        <v>2983 HRVATSKI VETERINARSKI INSTITUT</v>
      </c>
      <c r="E106" t="s">
        <v>3874</v>
      </c>
      <c r="F106" t="s">
        <v>531</v>
      </c>
      <c r="G106" t="s">
        <v>3715</v>
      </c>
      <c r="I106" s="117"/>
    </row>
    <row r="107" spans="1:9" ht="15" customHeight="1">
      <c r="A107">
        <v>2991</v>
      </c>
      <c r="B107" t="s">
        <v>1203</v>
      </c>
      <c r="C107" t="s">
        <v>3936</v>
      </c>
      <c r="D107" t="str">
        <f t="shared" si="1"/>
        <v>2991 POLJOPRIVREDNI INSTITUT OSIJEK</v>
      </c>
      <c r="E107" t="s">
        <v>4094</v>
      </c>
      <c r="F107" t="s">
        <v>1205</v>
      </c>
      <c r="G107" t="s">
        <v>3715</v>
      </c>
      <c r="I107" s="117"/>
    </row>
    <row r="108" spans="1:9" ht="15" customHeight="1">
      <c r="A108">
        <v>3009</v>
      </c>
      <c r="B108" t="s">
        <v>570</v>
      </c>
      <c r="C108" t="s">
        <v>3936</v>
      </c>
      <c r="D108" t="str">
        <f t="shared" si="1"/>
        <v>3009 INSTITUT ZA MIGRACIJE I NARODNOSTI</v>
      </c>
      <c r="E108" t="s">
        <v>4093</v>
      </c>
      <c r="F108" t="s">
        <v>572</v>
      </c>
      <c r="G108" t="s">
        <v>3715</v>
      </c>
      <c r="I108" s="117"/>
    </row>
    <row r="109" spans="1:9" ht="15" customHeight="1">
      <c r="A109">
        <v>3025</v>
      </c>
      <c r="B109" t="s">
        <v>559</v>
      </c>
      <c r="C109" t="s">
        <v>3936</v>
      </c>
      <c r="D109" t="str">
        <f t="shared" si="1"/>
        <v>3025 INSTITUT ZA JADRANSKE KULTURE I MELIORACIJU KRŠA</v>
      </c>
      <c r="E109" t="s">
        <v>4090</v>
      </c>
      <c r="F109" t="s">
        <v>561</v>
      </c>
      <c r="G109" t="s">
        <v>3715</v>
      </c>
      <c r="I109" s="117"/>
    </row>
    <row r="110" spans="1:9" ht="15" customHeight="1">
      <c r="A110">
        <v>3041</v>
      </c>
      <c r="B110" t="s">
        <v>535</v>
      </c>
      <c r="C110" t="s">
        <v>3936</v>
      </c>
      <c r="D110" t="str">
        <f t="shared" si="1"/>
        <v>3041 INSTITUT RUĐER BOŠKOVIĆ</v>
      </c>
      <c r="E110" t="s">
        <v>4081</v>
      </c>
      <c r="F110" t="s">
        <v>537</v>
      </c>
      <c r="G110" t="s">
        <v>3715</v>
      </c>
      <c r="I110" s="117"/>
    </row>
    <row r="111" spans="1:9" ht="15" customHeight="1">
      <c r="A111">
        <v>3050</v>
      </c>
      <c r="B111" t="s">
        <v>2398</v>
      </c>
      <c r="C111" t="s">
        <v>3936</v>
      </c>
      <c r="D111" t="str">
        <f t="shared" si="1"/>
        <v>3050 INSTITUT ZA DRUŠTVENA ISTRAŽIVANJA U ZAGREBU</v>
      </c>
      <c r="E111" t="s">
        <v>4098</v>
      </c>
      <c r="F111" t="s">
        <v>545</v>
      </c>
      <c r="G111" t="s">
        <v>3715</v>
      </c>
      <c r="I111" s="117"/>
    </row>
    <row r="112" spans="1:9" ht="15" customHeight="1">
      <c r="A112">
        <v>3068</v>
      </c>
      <c r="B112" t="s">
        <v>582</v>
      </c>
      <c r="C112" t="s">
        <v>3936</v>
      </c>
      <c r="D112" t="str">
        <f t="shared" si="1"/>
        <v>3068 INSTITUT ZA TURIZAM</v>
      </c>
      <c r="E112" t="s">
        <v>4075</v>
      </c>
      <c r="F112" t="s">
        <v>584</v>
      </c>
      <c r="G112" t="s">
        <v>3715</v>
      </c>
      <c r="I112" s="117"/>
    </row>
    <row r="113" spans="1:9" ht="15" customHeight="1">
      <c r="A113">
        <v>3076</v>
      </c>
      <c r="B113" t="s">
        <v>575</v>
      </c>
      <c r="C113" t="s">
        <v>3936</v>
      </c>
      <c r="D113" t="str">
        <f t="shared" si="1"/>
        <v>3076 INSTITUT ZA POLJOPRIVREDU I TURIZAM</v>
      </c>
      <c r="E113" t="s">
        <v>4080</v>
      </c>
      <c r="F113" t="s">
        <v>578</v>
      </c>
      <c r="G113" t="s">
        <v>3715</v>
      </c>
      <c r="I113" s="117"/>
    </row>
    <row r="114" spans="1:9" ht="15" customHeight="1">
      <c r="A114">
        <v>3084</v>
      </c>
      <c r="B114" t="s">
        <v>546</v>
      </c>
      <c r="C114" t="s">
        <v>3936</v>
      </c>
      <c r="D114" t="str">
        <f t="shared" si="1"/>
        <v>3084 INSTITUT ZA ETNOLOGIJU I FOLKLORISTIKU</v>
      </c>
      <c r="E114" t="s">
        <v>4086</v>
      </c>
      <c r="F114" t="s">
        <v>548</v>
      </c>
      <c r="G114" t="s">
        <v>3715</v>
      </c>
      <c r="I114" s="117"/>
    </row>
    <row r="115" spans="1:9" ht="15" customHeight="1">
      <c r="A115">
        <v>3092</v>
      </c>
      <c r="B115" t="s">
        <v>549</v>
      </c>
      <c r="C115" t="s">
        <v>3936</v>
      </c>
      <c r="D115" t="str">
        <f t="shared" si="1"/>
        <v>3092 INSTITUT ZA FILOZOFIJU</v>
      </c>
      <c r="E115" t="s">
        <v>4091</v>
      </c>
      <c r="F115" t="s">
        <v>550</v>
      </c>
      <c r="G115" t="s">
        <v>3715</v>
      </c>
      <c r="I115" s="117"/>
    </row>
    <row r="116" spans="1:9" ht="15" customHeight="1">
      <c r="A116">
        <v>3105</v>
      </c>
      <c r="B116" t="s">
        <v>4087</v>
      </c>
      <c r="C116" t="s">
        <v>3936</v>
      </c>
      <c r="D116" t="str">
        <f t="shared" si="1"/>
        <v>3105 INSTITUT DRUŠTVENIH ZNANOSTI  IVO PILAR</v>
      </c>
      <c r="E116" t="s">
        <v>4088</v>
      </c>
      <c r="F116" t="s">
        <v>534</v>
      </c>
      <c r="G116" t="s">
        <v>3715</v>
      </c>
      <c r="I116" s="117"/>
    </row>
    <row r="117" spans="1:9" s="117" customFormat="1" ht="15" customHeight="1">
      <c r="A117">
        <v>3113</v>
      </c>
      <c r="B117" t="s">
        <v>538</v>
      </c>
      <c r="C117" t="s">
        <v>3936</v>
      </c>
      <c r="D117" t="str">
        <f t="shared" si="1"/>
        <v>3113 INSTITUT ZA ANTROPOLOGIJU</v>
      </c>
      <c r="E117" t="s">
        <v>4074</v>
      </c>
      <c r="F117" t="s">
        <v>540</v>
      </c>
      <c r="G117" t="s">
        <v>3715</v>
      </c>
    </row>
    <row r="118" spans="1:9" ht="15" customHeight="1">
      <c r="A118">
        <v>3121</v>
      </c>
      <c r="B118" t="s">
        <v>541</v>
      </c>
      <c r="C118" t="s">
        <v>3936</v>
      </c>
      <c r="D118" t="str">
        <f t="shared" si="1"/>
        <v>3121 INSTITUT ZA ARHEOLOGIJU</v>
      </c>
      <c r="E118" t="s">
        <v>4078</v>
      </c>
      <c r="F118" t="s">
        <v>542</v>
      </c>
      <c r="G118" t="s">
        <v>3715</v>
      </c>
      <c r="I118" s="117"/>
    </row>
    <row r="119" spans="1:9" ht="15" customHeight="1">
      <c r="A119">
        <v>3148</v>
      </c>
      <c r="B119" t="s">
        <v>2608</v>
      </c>
      <c r="C119" t="s">
        <v>4325</v>
      </c>
      <c r="D119" t="str">
        <f t="shared" si="1"/>
        <v>3148 ZATVORSKA BOLNICA U ZAGREBU</v>
      </c>
      <c r="E119" t="s">
        <v>4351</v>
      </c>
      <c r="F119" t="s">
        <v>2609</v>
      </c>
      <c r="G119" t="s">
        <v>3715</v>
      </c>
      <c r="I119" s="117"/>
    </row>
    <row r="120" spans="1:9">
      <c r="A120">
        <v>3156</v>
      </c>
      <c r="B120" t="s">
        <v>2580</v>
      </c>
      <c r="C120" t="s">
        <v>4325</v>
      </c>
      <c r="D120" t="str">
        <f t="shared" si="1"/>
        <v>3156 ODGOJNI ZAVOD TUROPOLJE</v>
      </c>
      <c r="E120" t="s">
        <v>4338</v>
      </c>
      <c r="F120" t="s">
        <v>2581</v>
      </c>
      <c r="G120" t="s">
        <v>3715</v>
      </c>
      <c r="I120" s="117"/>
    </row>
    <row r="121" spans="1:9" s="117" customFormat="1" ht="15" customHeight="1">
      <c r="A121">
        <v>3164</v>
      </c>
      <c r="B121" t="s">
        <v>2571</v>
      </c>
      <c r="C121" t="s">
        <v>4325</v>
      </c>
      <c r="D121" t="str">
        <f t="shared" si="1"/>
        <v>3164 KAZNIONICA U LEPOGLAVI</v>
      </c>
      <c r="E121" t="s">
        <v>4344</v>
      </c>
      <c r="F121" t="s">
        <v>2572</v>
      </c>
      <c r="G121" t="s">
        <v>3715</v>
      </c>
    </row>
    <row r="122" spans="1:9" ht="15" customHeight="1">
      <c r="A122">
        <v>3172</v>
      </c>
      <c r="B122" t="s">
        <v>2573</v>
      </c>
      <c r="C122" t="s">
        <v>4325</v>
      </c>
      <c r="D122" t="str">
        <f t="shared" si="1"/>
        <v>3172 KAZNIONICA U LIPOVICI - POPOVAČA</v>
      </c>
      <c r="E122" t="s">
        <v>4340</v>
      </c>
      <c r="F122" t="s">
        <v>2574</v>
      </c>
      <c r="G122" t="s">
        <v>3715</v>
      </c>
      <c r="I122" s="117"/>
    </row>
    <row r="123" spans="1:9" ht="15" customHeight="1">
      <c r="A123">
        <v>3197</v>
      </c>
      <c r="B123" t="s">
        <v>4335</v>
      </c>
      <c r="C123" t="s">
        <v>4325</v>
      </c>
      <c r="D123" t="str">
        <f t="shared" si="1"/>
        <v>3197 KAZNIONICA U  TUROPOLJU</v>
      </c>
      <c r="E123" t="s">
        <v>4336</v>
      </c>
      <c r="F123" t="s">
        <v>2577</v>
      </c>
      <c r="G123" t="s">
        <v>3715</v>
      </c>
      <c r="I123" s="117"/>
    </row>
    <row r="124" spans="1:9" ht="15" customHeight="1">
      <c r="A124">
        <v>3201</v>
      </c>
      <c r="B124" t="s">
        <v>2578</v>
      </c>
      <c r="C124" t="s">
        <v>4325</v>
      </c>
      <c r="D124" t="str">
        <f t="shared" si="1"/>
        <v>3201 KAZNIONICA U VALTURI</v>
      </c>
      <c r="E124" t="s">
        <v>4333</v>
      </c>
      <c r="F124" t="s">
        <v>2579</v>
      </c>
      <c r="G124" t="s">
        <v>3715</v>
      </c>
      <c r="I124" s="117"/>
    </row>
    <row r="125" spans="1:9" ht="15" customHeight="1">
      <c r="A125">
        <v>3210</v>
      </c>
      <c r="B125" t="s">
        <v>4352</v>
      </c>
      <c r="C125" t="s">
        <v>4325</v>
      </c>
      <c r="D125" t="str">
        <f t="shared" si="1"/>
        <v>3210 ZATVOR U  BJELOVARU</v>
      </c>
      <c r="E125" t="s">
        <v>4353</v>
      </c>
      <c r="F125" t="s">
        <v>2584</v>
      </c>
      <c r="G125" t="s">
        <v>3715</v>
      </c>
      <c r="I125" s="117"/>
    </row>
    <row r="126" spans="1:9" ht="15" customHeight="1">
      <c r="A126">
        <v>3228</v>
      </c>
      <c r="B126" t="s">
        <v>4341</v>
      </c>
      <c r="C126" t="s">
        <v>4325</v>
      </c>
      <c r="D126" t="str">
        <f t="shared" si="1"/>
        <v>3228 ZATVOR U DUBROVNIKU</v>
      </c>
      <c r="E126" t="s">
        <v>4342</v>
      </c>
      <c r="F126" t="s">
        <v>2585</v>
      </c>
      <c r="G126" t="s">
        <v>3715</v>
      </c>
      <c r="I126" s="117"/>
    </row>
    <row r="127" spans="1:9" ht="15" customHeight="1">
      <c r="A127">
        <v>3236</v>
      </c>
      <c r="B127" t="s">
        <v>2586</v>
      </c>
      <c r="C127" t="s">
        <v>4325</v>
      </c>
      <c r="D127" t="str">
        <f t="shared" si="1"/>
        <v>3236 ZATVOR U GOSPIĆU</v>
      </c>
      <c r="E127" t="s">
        <v>4343</v>
      </c>
      <c r="F127" t="s">
        <v>2587</v>
      </c>
      <c r="G127" t="s">
        <v>3715</v>
      </c>
      <c r="I127" s="117"/>
    </row>
    <row r="128" spans="1:9" ht="15" customHeight="1">
      <c r="A128">
        <v>3244</v>
      </c>
      <c r="B128" t="s">
        <v>2588</v>
      </c>
      <c r="C128" t="s">
        <v>4325</v>
      </c>
      <c r="D128" t="str">
        <f t="shared" si="1"/>
        <v>3244 ZATVOR U KARLOVCU</v>
      </c>
      <c r="E128" t="s">
        <v>4350</v>
      </c>
      <c r="F128" t="s">
        <v>2589</v>
      </c>
      <c r="G128" t="s">
        <v>3715</v>
      </c>
      <c r="I128" s="117"/>
    </row>
    <row r="129" spans="1:9" ht="15" customHeight="1">
      <c r="A129">
        <v>3252</v>
      </c>
      <c r="B129" t="s">
        <v>2590</v>
      </c>
      <c r="C129" t="s">
        <v>4325</v>
      </c>
      <c r="D129" t="str">
        <f t="shared" si="1"/>
        <v>3252 ZATVOR U OSIJEKU</v>
      </c>
      <c r="E129" t="s">
        <v>4339</v>
      </c>
      <c r="F129" t="s">
        <v>2591</v>
      </c>
      <c r="G129" t="s">
        <v>3715</v>
      </c>
      <c r="I129" s="117"/>
    </row>
    <row r="130" spans="1:9" ht="15" customHeight="1">
      <c r="A130">
        <v>3277</v>
      </c>
      <c r="B130" t="s">
        <v>4331</v>
      </c>
      <c r="C130" t="s">
        <v>4325</v>
      </c>
      <c r="D130" t="str">
        <f t="shared" ref="D130:D193" si="2">A130&amp;" "&amp;B130</f>
        <v>3277 ZATVOR U PULI-POLA</v>
      </c>
      <c r="E130" t="s">
        <v>4332</v>
      </c>
      <c r="F130" t="s">
        <v>2594</v>
      </c>
      <c r="G130" t="s">
        <v>3715</v>
      </c>
      <c r="I130" s="117"/>
    </row>
    <row r="131" spans="1:9" ht="15" customHeight="1">
      <c r="A131">
        <v>3285</v>
      </c>
      <c r="B131" t="s">
        <v>2595</v>
      </c>
      <c r="C131" t="s">
        <v>4325</v>
      </c>
      <c r="D131" t="str">
        <f t="shared" si="2"/>
        <v>3285 ZATVOR U RIJECI</v>
      </c>
      <c r="E131" t="s">
        <v>4347</v>
      </c>
      <c r="F131" t="s">
        <v>2596</v>
      </c>
      <c r="G131" t="s">
        <v>3715</v>
      </c>
      <c r="I131" s="117"/>
    </row>
    <row r="132" spans="1:9" ht="15" customHeight="1">
      <c r="A132">
        <v>3293</v>
      </c>
      <c r="B132" t="s">
        <v>2597</v>
      </c>
      <c r="C132" t="s">
        <v>4325</v>
      </c>
      <c r="D132" t="str">
        <f t="shared" si="2"/>
        <v>3293 ZATVOR U SISKU</v>
      </c>
      <c r="E132" t="s">
        <v>4337</v>
      </c>
      <c r="F132" t="s">
        <v>2598</v>
      </c>
      <c r="G132" t="s">
        <v>3715</v>
      </c>
      <c r="I132" s="117"/>
    </row>
    <row r="133" spans="1:9" ht="15" customHeight="1">
      <c r="A133">
        <v>3308</v>
      </c>
      <c r="B133" t="s">
        <v>2599</v>
      </c>
      <c r="C133" t="s">
        <v>4325</v>
      </c>
      <c r="D133" t="str">
        <f t="shared" si="2"/>
        <v>3308 ZATVOR U SPLITU</v>
      </c>
      <c r="E133" t="s">
        <v>4334</v>
      </c>
      <c r="F133" t="s">
        <v>2600</v>
      </c>
      <c r="G133" t="s">
        <v>3715</v>
      </c>
      <c r="I133" s="117"/>
    </row>
    <row r="134" spans="1:9" ht="15" customHeight="1">
      <c r="A134">
        <v>3316</v>
      </c>
      <c r="B134" t="s">
        <v>2601</v>
      </c>
      <c r="C134" t="s">
        <v>4325</v>
      </c>
      <c r="D134" t="str">
        <f t="shared" si="2"/>
        <v>3316 ZATVOR U ŠIBENIKU</v>
      </c>
      <c r="E134" t="s">
        <v>4327</v>
      </c>
      <c r="F134" t="s">
        <v>2602</v>
      </c>
      <c r="G134" t="s">
        <v>3715</v>
      </c>
      <c r="I134" s="117"/>
    </row>
    <row r="135" spans="1:9" ht="15" customHeight="1">
      <c r="A135">
        <v>3324</v>
      </c>
      <c r="B135" t="s">
        <v>2603</v>
      </c>
      <c r="C135" t="s">
        <v>4325</v>
      </c>
      <c r="D135" t="str">
        <f t="shared" si="2"/>
        <v>3324 ZATVOR U VARAŽDINU</v>
      </c>
      <c r="E135" t="s">
        <v>4328</v>
      </c>
      <c r="F135" t="s">
        <v>2604</v>
      </c>
      <c r="G135" t="s">
        <v>3715</v>
      </c>
      <c r="I135" s="117"/>
    </row>
    <row r="136" spans="1:9" ht="15" customHeight="1">
      <c r="A136">
        <v>3332</v>
      </c>
      <c r="B136" t="s">
        <v>2605</v>
      </c>
      <c r="C136" t="s">
        <v>4325</v>
      </c>
      <c r="D136" t="str">
        <f t="shared" si="2"/>
        <v>3332 ZATVOR U ZADRU</v>
      </c>
      <c r="E136" t="s">
        <v>4329</v>
      </c>
      <c r="F136" t="s">
        <v>2606</v>
      </c>
      <c r="G136" t="s">
        <v>3715</v>
      </c>
      <c r="I136" s="117"/>
    </row>
    <row r="137" spans="1:9" ht="15" customHeight="1">
      <c r="A137">
        <v>3349</v>
      </c>
      <c r="B137" t="s">
        <v>4345</v>
      </c>
      <c r="C137" t="s">
        <v>4325</v>
      </c>
      <c r="D137" t="str">
        <f t="shared" si="2"/>
        <v>3349 ZATVOR U  ZAGREBU</v>
      </c>
      <c r="E137" t="s">
        <v>4346</v>
      </c>
      <c r="F137" t="s">
        <v>2607</v>
      </c>
      <c r="G137" t="s">
        <v>3715</v>
      </c>
      <c r="I137" s="117"/>
    </row>
    <row r="138" spans="1:9" ht="15" customHeight="1">
      <c r="A138">
        <v>3357</v>
      </c>
      <c r="B138" t="s">
        <v>2610</v>
      </c>
      <c r="C138" t="s">
        <v>4325</v>
      </c>
      <c r="D138" t="str">
        <f t="shared" si="2"/>
        <v>3357 VRHOVNI SUD REPUBLIKE HRVATSKE</v>
      </c>
      <c r="E138" t="s">
        <v>4358</v>
      </c>
      <c r="F138" t="s">
        <v>2611</v>
      </c>
      <c r="G138" t="s">
        <v>3715</v>
      </c>
      <c r="I138" s="117"/>
    </row>
    <row r="139" spans="1:9" ht="15" customHeight="1">
      <c r="A139">
        <v>3365</v>
      </c>
      <c r="B139" t="s">
        <v>2624</v>
      </c>
      <c r="C139" t="s">
        <v>4325</v>
      </c>
      <c r="D139" t="str">
        <f t="shared" si="2"/>
        <v>3365 DRŽAVNO ODVJETNIŠTVO REPUBLIKE HRVATSKE</v>
      </c>
      <c r="E139" t="s">
        <v>4365</v>
      </c>
      <c r="F139" t="s">
        <v>2625</v>
      </c>
      <c r="G139" t="s">
        <v>3715</v>
      </c>
      <c r="I139" s="117"/>
    </row>
    <row r="140" spans="1:9" ht="15" customHeight="1">
      <c r="A140">
        <v>3381</v>
      </c>
      <c r="B140" t="s">
        <v>4368</v>
      </c>
      <c r="C140" t="s">
        <v>4325</v>
      </c>
      <c r="D140" t="str">
        <f t="shared" si="2"/>
        <v>3381 VISOKI PREKRŠAJNI SUD REPUBLIKE HRVATSKE</v>
      </c>
      <c r="E140" t="s">
        <v>4369</v>
      </c>
      <c r="F140" t="s">
        <v>2630</v>
      </c>
      <c r="G140" t="s">
        <v>3715</v>
      </c>
      <c r="I140" s="117"/>
    </row>
    <row r="141" spans="1:9" ht="15" customHeight="1">
      <c r="A141">
        <v>3390</v>
      </c>
      <c r="B141" t="s">
        <v>2635</v>
      </c>
      <c r="C141" t="s">
        <v>4325</v>
      </c>
      <c r="D141" t="str">
        <f t="shared" si="2"/>
        <v>3390 ŽUPANIJSKI SUD U DUBROVNIKU</v>
      </c>
      <c r="E141" t="s">
        <v>4376</v>
      </c>
      <c r="F141" t="s">
        <v>2636</v>
      </c>
      <c r="G141" t="s">
        <v>3715</v>
      </c>
      <c r="I141" s="117"/>
    </row>
    <row r="142" spans="1:9" s="117" customFormat="1" ht="15" customHeight="1">
      <c r="A142">
        <v>3412</v>
      </c>
      <c r="B142" t="s">
        <v>2637</v>
      </c>
      <c r="C142" t="s">
        <v>4325</v>
      </c>
      <c r="D142" t="str">
        <f t="shared" si="2"/>
        <v>3412 ŽUPANIJSKI SUD U KARLOVCU</v>
      </c>
      <c r="E142" t="s">
        <v>4377</v>
      </c>
      <c r="F142" t="s">
        <v>2638</v>
      </c>
      <c r="G142" t="s">
        <v>3715</v>
      </c>
    </row>
    <row r="143" spans="1:9" s="117" customFormat="1" ht="15" customHeight="1">
      <c r="A143">
        <v>3429</v>
      </c>
      <c r="B143" t="s">
        <v>2639</v>
      </c>
      <c r="C143" t="s">
        <v>4325</v>
      </c>
      <c r="D143" t="str">
        <f t="shared" si="2"/>
        <v>3429 ŽUPANIJSKI SUD U OSIJEKU</v>
      </c>
      <c r="E143" t="s">
        <v>4378</v>
      </c>
      <c r="F143" t="s">
        <v>2640</v>
      </c>
      <c r="G143" t="s">
        <v>3715</v>
      </c>
    </row>
    <row r="144" spans="1:9" s="117" customFormat="1" ht="15" customHeight="1">
      <c r="A144">
        <v>3445</v>
      </c>
      <c r="B144" t="s">
        <v>2641</v>
      </c>
      <c r="C144" t="s">
        <v>4325</v>
      </c>
      <c r="D144" t="str">
        <f t="shared" si="2"/>
        <v>3445 ŽUPANIJSKI SUD U PULI - POLA</v>
      </c>
      <c r="E144" t="s">
        <v>4379</v>
      </c>
      <c r="F144" t="s">
        <v>2642</v>
      </c>
      <c r="G144" t="s">
        <v>3715</v>
      </c>
    </row>
    <row r="145" spans="1:9" ht="15" customHeight="1">
      <c r="A145">
        <v>3453</v>
      </c>
      <c r="B145" t="s">
        <v>2643</v>
      </c>
      <c r="C145" t="s">
        <v>4325</v>
      </c>
      <c r="D145" t="str">
        <f t="shared" si="2"/>
        <v>3453 ŽUPANIJSKI SUD U RIJECI</v>
      </c>
      <c r="E145" t="s">
        <v>4380</v>
      </c>
      <c r="F145" t="s">
        <v>2644</v>
      </c>
      <c r="G145" t="s">
        <v>3715</v>
      </c>
      <c r="I145" s="117"/>
    </row>
    <row r="146" spans="1:9" ht="15" customHeight="1">
      <c r="A146">
        <v>3461</v>
      </c>
      <c r="B146" t="s">
        <v>2645</v>
      </c>
      <c r="C146" t="s">
        <v>4325</v>
      </c>
      <c r="D146" t="str">
        <f t="shared" si="2"/>
        <v>3461 ŽUPANIJSKI SUD U SISKU</v>
      </c>
      <c r="E146" t="s">
        <v>4381</v>
      </c>
      <c r="F146" t="s">
        <v>2646</v>
      </c>
      <c r="G146" t="s">
        <v>3715</v>
      </c>
      <c r="I146" s="117"/>
    </row>
    <row r="147" spans="1:9" ht="15" customHeight="1">
      <c r="A147">
        <v>3470</v>
      </c>
      <c r="B147" t="s">
        <v>2649</v>
      </c>
      <c r="C147" t="s">
        <v>4325</v>
      </c>
      <c r="D147" t="str">
        <f t="shared" si="2"/>
        <v>3470 ŽUPANIJSKI SUD U SPLITU</v>
      </c>
      <c r="E147" t="s">
        <v>4383</v>
      </c>
      <c r="F147" t="s">
        <v>2650</v>
      </c>
      <c r="G147" t="s">
        <v>3715</v>
      </c>
      <c r="I147" s="117"/>
    </row>
    <row r="148" spans="1:9" s="117" customFormat="1" ht="15" customHeight="1">
      <c r="A148">
        <v>3488</v>
      </c>
      <c r="B148" t="s">
        <v>2653</v>
      </c>
      <c r="C148" t="s">
        <v>4325</v>
      </c>
      <c r="D148" t="str">
        <f t="shared" si="2"/>
        <v>3488 ŽUPANIJSKI SUD U VARAŽDINU</v>
      </c>
      <c r="E148" t="s">
        <v>4385</v>
      </c>
      <c r="F148" t="s">
        <v>2654</v>
      </c>
      <c r="G148" t="s">
        <v>3715</v>
      </c>
    </row>
    <row r="149" spans="1:9" s="117" customFormat="1" ht="15" customHeight="1">
      <c r="A149">
        <v>3496</v>
      </c>
      <c r="B149" t="s">
        <v>2659</v>
      </c>
      <c r="C149" t="s">
        <v>4325</v>
      </c>
      <c r="D149" t="str">
        <f t="shared" si="2"/>
        <v>3496 ŽUPANIJSKI SUD U ZADRU</v>
      </c>
      <c r="E149" t="s">
        <v>4372</v>
      </c>
      <c r="F149" t="s">
        <v>2660</v>
      </c>
      <c r="G149" t="s">
        <v>3715</v>
      </c>
    </row>
    <row r="150" spans="1:9" ht="15" customHeight="1">
      <c r="A150">
        <v>3507</v>
      </c>
      <c r="B150" t="s">
        <v>4373</v>
      </c>
      <c r="C150" t="s">
        <v>4325</v>
      </c>
      <c r="D150" t="str">
        <f t="shared" si="2"/>
        <v>3507 ŽUPANIJSKI SUD U  ZAGREBU</v>
      </c>
      <c r="E150" t="s">
        <v>4374</v>
      </c>
      <c r="F150" t="s">
        <v>2661</v>
      </c>
      <c r="G150" t="s">
        <v>3715</v>
      </c>
      <c r="I150" s="117"/>
    </row>
    <row r="151" spans="1:9" ht="15" customHeight="1">
      <c r="A151">
        <v>3515</v>
      </c>
      <c r="B151" t="s">
        <v>2662</v>
      </c>
      <c r="C151" t="s">
        <v>4325</v>
      </c>
      <c r="D151" t="str">
        <f t="shared" si="2"/>
        <v>3515 TRGOVAČKI SUD U BJELOVARU</v>
      </c>
      <c r="E151" t="s">
        <v>4388</v>
      </c>
      <c r="F151" t="s">
        <v>2663</v>
      </c>
      <c r="G151" t="s">
        <v>3715</v>
      </c>
      <c r="I151" s="117"/>
    </row>
    <row r="152" spans="1:9" ht="15" customHeight="1">
      <c r="A152">
        <v>3531</v>
      </c>
      <c r="B152" t="s">
        <v>2667</v>
      </c>
      <c r="C152" t="s">
        <v>4325</v>
      </c>
      <c r="D152" t="str">
        <f t="shared" si="2"/>
        <v>3531 TRGOVAČKI SUD U OSIJEKU</v>
      </c>
      <c r="E152" t="s">
        <v>4389</v>
      </c>
      <c r="F152" t="s">
        <v>2668</v>
      </c>
      <c r="G152" t="s">
        <v>3715</v>
      </c>
      <c r="I152" s="117"/>
    </row>
    <row r="153" spans="1:9" ht="24" customHeight="1">
      <c r="A153">
        <v>3540</v>
      </c>
      <c r="B153" t="s">
        <v>2671</v>
      </c>
      <c r="C153" t="s">
        <v>4325</v>
      </c>
      <c r="D153" t="str">
        <f t="shared" si="2"/>
        <v>3540 TRGOVAČKI SUD U RIJECI</v>
      </c>
      <c r="E153" t="s">
        <v>4391</v>
      </c>
      <c r="F153" t="s">
        <v>2672</v>
      </c>
      <c r="G153" t="s">
        <v>3715</v>
      </c>
      <c r="I153" s="117"/>
    </row>
    <row r="154" spans="1:9" ht="15" customHeight="1">
      <c r="A154">
        <v>3566</v>
      </c>
      <c r="B154" t="s">
        <v>2673</v>
      </c>
      <c r="C154" t="s">
        <v>4325</v>
      </c>
      <c r="D154" t="str">
        <f t="shared" si="2"/>
        <v>3566 TRGOVAČKI SUD U SPLITU</v>
      </c>
      <c r="E154" t="s">
        <v>4392</v>
      </c>
      <c r="F154" t="s">
        <v>2674</v>
      </c>
      <c r="G154" t="s">
        <v>3715</v>
      </c>
      <c r="I154" s="117"/>
    </row>
    <row r="155" spans="1:9">
      <c r="A155">
        <v>3574</v>
      </c>
      <c r="B155" t="s">
        <v>2675</v>
      </c>
      <c r="C155" t="s">
        <v>4325</v>
      </c>
      <c r="D155" t="str">
        <f t="shared" si="2"/>
        <v>3574 TRGOVAČKI SUD U VARAŽDINU</v>
      </c>
      <c r="E155" t="s">
        <v>4393</v>
      </c>
      <c r="F155" t="s">
        <v>2676</v>
      </c>
      <c r="G155" t="s">
        <v>3715</v>
      </c>
      <c r="I155" s="117"/>
    </row>
    <row r="156" spans="1:9">
      <c r="A156">
        <v>3582</v>
      </c>
      <c r="B156" t="s">
        <v>2612</v>
      </c>
      <c r="C156" t="s">
        <v>4325</v>
      </c>
      <c r="D156" t="str">
        <f t="shared" si="2"/>
        <v>3582 VISOKI TRGOVAČKI SUD REPUBLIKE HRVATSKE</v>
      </c>
      <c r="E156" t="s">
        <v>4359</v>
      </c>
      <c r="F156" t="s">
        <v>2613</v>
      </c>
      <c r="G156" t="s">
        <v>3715</v>
      </c>
      <c r="I156" s="117"/>
    </row>
    <row r="157" spans="1:9" s="117" customFormat="1">
      <c r="A157">
        <v>3599</v>
      </c>
      <c r="B157" t="s">
        <v>2683</v>
      </c>
      <c r="C157" t="s">
        <v>4325</v>
      </c>
      <c r="D157" t="str">
        <f t="shared" si="2"/>
        <v>3599 ŽUPANIJSKO DRŽAVNO ODVJETNIŠTVO U DUBROVNIKU</v>
      </c>
      <c r="E157" t="s">
        <v>4402</v>
      </c>
      <c r="F157" t="s">
        <v>2684</v>
      </c>
      <c r="G157" t="s">
        <v>3715</v>
      </c>
    </row>
    <row r="158" spans="1:9">
      <c r="A158">
        <v>3611</v>
      </c>
      <c r="B158" t="s">
        <v>2685</v>
      </c>
      <c r="C158" t="s">
        <v>4325</v>
      </c>
      <c r="D158" t="str">
        <f t="shared" si="2"/>
        <v>3611 ŽUPANIJSKO DRŽAVNO ODVJETNIŠTVO U KARLOVCU</v>
      </c>
      <c r="E158" t="s">
        <v>4406</v>
      </c>
      <c r="F158" t="s">
        <v>2686</v>
      </c>
      <c r="G158" t="s">
        <v>3715</v>
      </c>
      <c r="I158" s="117"/>
    </row>
    <row r="159" spans="1:9" ht="15" customHeight="1">
      <c r="A159">
        <v>3620</v>
      </c>
      <c r="B159" t="s">
        <v>2687</v>
      </c>
      <c r="C159" t="s">
        <v>4325</v>
      </c>
      <c r="D159" t="str">
        <f t="shared" si="2"/>
        <v>3620 ŽUPANIJSKO DRŽAVNO ODVJETNIŠTVO U OSIJEKU</v>
      </c>
      <c r="E159" t="s">
        <v>4400</v>
      </c>
      <c r="F159" t="s">
        <v>2688</v>
      </c>
      <c r="G159" t="s">
        <v>3715</v>
      </c>
      <c r="I159" s="117"/>
    </row>
    <row r="160" spans="1:9" ht="15" customHeight="1">
      <c r="A160">
        <v>3646</v>
      </c>
      <c r="B160" t="s">
        <v>2689</v>
      </c>
      <c r="C160" t="s">
        <v>4325</v>
      </c>
      <c r="D160" t="str">
        <f t="shared" si="2"/>
        <v>3646 ŽUPANIJSKO DRŽAVNO ODVJETNIŠTVO U PULI - POLA</v>
      </c>
      <c r="E160" t="s">
        <v>4407</v>
      </c>
      <c r="F160" t="s">
        <v>2690</v>
      </c>
      <c r="G160" t="s">
        <v>3715</v>
      </c>
      <c r="I160" s="117"/>
    </row>
    <row r="161" spans="1:9">
      <c r="A161">
        <v>3654</v>
      </c>
      <c r="B161" t="s">
        <v>2691</v>
      </c>
      <c r="C161" t="s">
        <v>4325</v>
      </c>
      <c r="D161" t="str">
        <f t="shared" si="2"/>
        <v>3654 ŽUPANIJSKO DRŽAVNO ODVJETNIŠTVO U RIJECI</v>
      </c>
      <c r="E161" t="s">
        <v>4404</v>
      </c>
      <c r="F161" t="s">
        <v>2692</v>
      </c>
      <c r="G161" t="s">
        <v>3715</v>
      </c>
      <c r="I161" s="117"/>
    </row>
    <row r="162" spans="1:9" s="117" customFormat="1" ht="15" customHeight="1">
      <c r="A162">
        <v>3662</v>
      </c>
      <c r="B162" t="s">
        <v>2693</v>
      </c>
      <c r="C162" t="s">
        <v>4325</v>
      </c>
      <c r="D162" t="str">
        <f t="shared" si="2"/>
        <v>3662 ŽUPANIJSKO DRŽAVNO ODVJETNIŠTVO U SISKU</v>
      </c>
      <c r="E162" t="s">
        <v>4397</v>
      </c>
      <c r="F162" t="s">
        <v>2694</v>
      </c>
      <c r="G162" t="s">
        <v>3715</v>
      </c>
    </row>
    <row r="163" spans="1:9" ht="15" customHeight="1">
      <c r="A163">
        <v>3679</v>
      </c>
      <c r="B163" t="s">
        <v>2697</v>
      </c>
      <c r="C163" t="s">
        <v>4325</v>
      </c>
      <c r="D163" t="str">
        <f t="shared" si="2"/>
        <v>3679 ŽUPANIJSKO DRŽAVNO ODVJETNIŠTVO U SPLITU</v>
      </c>
      <c r="E163" t="s">
        <v>4395</v>
      </c>
      <c r="F163" t="s">
        <v>2698</v>
      </c>
      <c r="G163" t="s">
        <v>3715</v>
      </c>
      <c r="I163" s="117"/>
    </row>
    <row r="164" spans="1:9" ht="15" customHeight="1">
      <c r="A164">
        <v>3687</v>
      </c>
      <c r="B164" t="s">
        <v>2699</v>
      </c>
      <c r="C164" t="s">
        <v>4325</v>
      </c>
      <c r="D164" t="str">
        <f t="shared" si="2"/>
        <v>3687 ŽUPANIJSKO DRŽAVNO ODVJETNIŠTVO U ŠIBENIKU</v>
      </c>
      <c r="E164" t="s">
        <v>4401</v>
      </c>
      <c r="F164" t="s">
        <v>2700</v>
      </c>
      <c r="G164" t="s">
        <v>3715</v>
      </c>
      <c r="I164" s="117"/>
    </row>
    <row r="165" spans="1:9" s="117" customFormat="1" ht="15" customHeight="1">
      <c r="A165">
        <v>3695</v>
      </c>
      <c r="B165" t="s">
        <v>2701</v>
      </c>
      <c r="C165" t="s">
        <v>4325</v>
      </c>
      <c r="D165" t="str">
        <f t="shared" si="2"/>
        <v>3695 ŽUPANIJSKO DRŽAVNO ODVJETNIŠTVO U VARAŽDINU</v>
      </c>
      <c r="E165" t="s">
        <v>4403</v>
      </c>
      <c r="F165" t="s">
        <v>2702</v>
      </c>
      <c r="G165" t="s">
        <v>3715</v>
      </c>
    </row>
    <row r="166" spans="1:9" ht="15" customHeight="1">
      <c r="A166">
        <v>3700</v>
      </c>
      <c r="B166" t="s">
        <v>2707</v>
      </c>
      <c r="C166" t="s">
        <v>4325</v>
      </c>
      <c r="D166" t="str">
        <f t="shared" si="2"/>
        <v>3700 ŽUPANIJSKO DRŽAVNO ODVJETNIŠTVO U ZADRU</v>
      </c>
      <c r="E166" t="s">
        <v>4398</v>
      </c>
      <c r="F166" t="s">
        <v>2708</v>
      </c>
      <c r="G166" t="s">
        <v>3715</v>
      </c>
      <c r="I166" s="117"/>
    </row>
    <row r="167" spans="1:9" s="252" customFormat="1" ht="15" customHeight="1">
      <c r="A167">
        <v>3718</v>
      </c>
      <c r="B167" t="s">
        <v>2709</v>
      </c>
      <c r="C167" t="s">
        <v>4325</v>
      </c>
      <c r="D167" t="str">
        <f t="shared" si="2"/>
        <v>3718 ŽUPANIJSKO DRŽAVNO ODVJETNIŠTVO U ZAGREBU</v>
      </c>
      <c r="E167" t="s">
        <v>4405</v>
      </c>
      <c r="F167" t="s">
        <v>2710</v>
      </c>
      <c r="G167" t="s">
        <v>3715</v>
      </c>
      <c r="I167" s="253"/>
    </row>
    <row r="168" spans="1:9" s="252" customFormat="1" ht="15" customHeight="1">
      <c r="A168">
        <v>3742</v>
      </c>
      <c r="B168" t="s">
        <v>2721</v>
      </c>
      <c r="C168" t="s">
        <v>4325</v>
      </c>
      <c r="D168" t="str">
        <f t="shared" si="2"/>
        <v>3742 OPĆINSKI SUD U BJELOVARU</v>
      </c>
      <c r="E168" t="s">
        <v>4416</v>
      </c>
      <c r="F168" t="s">
        <v>2722</v>
      </c>
      <c r="G168" t="s">
        <v>3715</v>
      </c>
      <c r="I168" s="253"/>
    </row>
    <row r="169" spans="1:9" s="117" customFormat="1" ht="15" customHeight="1">
      <c r="A169">
        <v>3783</v>
      </c>
      <c r="B169" t="s">
        <v>2726</v>
      </c>
      <c r="C169" t="s">
        <v>4325</v>
      </c>
      <c r="D169" t="str">
        <f t="shared" si="2"/>
        <v>3783 OPĆINSKI SUD U ČAKOVCU</v>
      </c>
      <c r="E169" t="s">
        <v>4417</v>
      </c>
      <c r="F169" t="s">
        <v>2727</v>
      </c>
      <c r="G169" t="s">
        <v>3715</v>
      </c>
    </row>
    <row r="170" spans="1:9" s="117" customFormat="1" ht="15" customHeight="1">
      <c r="A170">
        <v>3847</v>
      </c>
      <c r="B170" t="s">
        <v>2728</v>
      </c>
      <c r="C170" t="s">
        <v>4325</v>
      </c>
      <c r="D170" t="str">
        <f t="shared" si="2"/>
        <v>3847 OPĆINSKI SUD U DUBROVNIKU</v>
      </c>
      <c r="E170" t="s">
        <v>4418</v>
      </c>
      <c r="F170" t="s">
        <v>2729</v>
      </c>
      <c r="G170" t="s">
        <v>3715</v>
      </c>
    </row>
    <row r="171" spans="1:9" s="119" customFormat="1" ht="15" customHeight="1">
      <c r="A171">
        <v>3919</v>
      </c>
      <c r="B171" t="s">
        <v>2733</v>
      </c>
      <c r="C171" t="s">
        <v>4325</v>
      </c>
      <c r="D171" t="str">
        <f t="shared" si="2"/>
        <v>3919 OPĆINSKI SUD U GOSPIĆU</v>
      </c>
      <c r="E171" t="s">
        <v>4419</v>
      </c>
      <c r="F171" t="s">
        <v>2734</v>
      </c>
      <c r="G171" t="s">
        <v>3715</v>
      </c>
      <c r="I171" s="117"/>
    </row>
    <row r="172" spans="1:9" s="117" customFormat="1" ht="15" customHeight="1">
      <c r="A172">
        <v>3994</v>
      </c>
      <c r="B172" t="s">
        <v>2737</v>
      </c>
      <c r="C172" t="s">
        <v>4325</v>
      </c>
      <c r="D172" t="str">
        <f t="shared" si="2"/>
        <v>3994 OPĆINSKI SUD U KOPRIVNICI</v>
      </c>
      <c r="E172" t="s">
        <v>4421</v>
      </c>
      <c r="F172" t="s">
        <v>2738</v>
      </c>
      <c r="G172" t="s">
        <v>3715</v>
      </c>
    </row>
    <row r="173" spans="1:9" ht="15" customHeight="1">
      <c r="A173">
        <v>4132</v>
      </c>
      <c r="B173" t="s">
        <v>2750</v>
      </c>
      <c r="C173" t="s">
        <v>4325</v>
      </c>
      <c r="D173" t="str">
        <f t="shared" si="2"/>
        <v>4132 OPĆINSKI SUD U OSIJEKU</v>
      </c>
      <c r="E173" t="s">
        <v>4422</v>
      </c>
      <c r="F173" t="s">
        <v>2751</v>
      </c>
      <c r="G173" t="s">
        <v>3715</v>
      </c>
      <c r="I173" s="117"/>
    </row>
    <row r="174" spans="1:9" ht="15" customHeight="1">
      <c r="A174">
        <v>4212</v>
      </c>
      <c r="B174" t="s">
        <v>4423</v>
      </c>
      <c r="C174" t="s">
        <v>4325</v>
      </c>
      <c r="D174" t="str">
        <f t="shared" si="2"/>
        <v>4212 OPĆINSKI SUD  U POŽEGI</v>
      </c>
      <c r="E174" t="s">
        <v>4424</v>
      </c>
      <c r="F174" t="s">
        <v>2755</v>
      </c>
      <c r="G174" t="s">
        <v>3715</v>
      </c>
      <c r="I174" s="117"/>
    </row>
    <row r="175" spans="1:9" ht="15" customHeight="1">
      <c r="A175">
        <v>4237</v>
      </c>
      <c r="B175" t="s">
        <v>2756</v>
      </c>
      <c r="C175" t="s">
        <v>4325</v>
      </c>
      <c r="D175" t="str">
        <f t="shared" si="2"/>
        <v>4237 OPĆINSKI SUD U PULI - POLA</v>
      </c>
      <c r="E175" t="s">
        <v>4425</v>
      </c>
      <c r="F175" t="s">
        <v>2757</v>
      </c>
      <c r="G175" t="s">
        <v>3715</v>
      </c>
      <c r="I175" s="117"/>
    </row>
    <row r="176" spans="1:9" ht="15" customHeight="1">
      <c r="A176">
        <v>4253</v>
      </c>
      <c r="B176" t="s">
        <v>2758</v>
      </c>
      <c r="C176" t="s">
        <v>4325</v>
      </c>
      <c r="D176" t="str">
        <f t="shared" si="2"/>
        <v>4253 OPĆINSKI SUD U RIJECI</v>
      </c>
      <c r="E176" t="s">
        <v>4426</v>
      </c>
      <c r="F176" t="s">
        <v>2759</v>
      </c>
      <c r="G176" t="s">
        <v>3715</v>
      </c>
      <c r="I176" s="117"/>
    </row>
    <row r="177" spans="1:9" s="117" customFormat="1" ht="15" customHeight="1">
      <c r="A177">
        <v>4307</v>
      </c>
      <c r="B177" t="s">
        <v>2763</v>
      </c>
      <c r="C177" t="s">
        <v>4325</v>
      </c>
      <c r="D177" t="str">
        <f t="shared" si="2"/>
        <v>4307 OPĆINSKI SUD U SISKU</v>
      </c>
      <c r="E177" t="s">
        <v>4427</v>
      </c>
      <c r="F177" t="s">
        <v>2764</v>
      </c>
      <c r="G177" t="s">
        <v>3715</v>
      </c>
    </row>
    <row r="178" spans="1:9" ht="15" customHeight="1">
      <c r="A178">
        <v>4323</v>
      </c>
      <c r="B178" t="s">
        <v>2765</v>
      </c>
      <c r="C178" t="s">
        <v>4325</v>
      </c>
      <c r="D178" t="str">
        <f t="shared" si="2"/>
        <v>4323 OPĆINSKI SUD U SLAVONSKOM BRODU</v>
      </c>
      <c r="E178" t="s">
        <v>4428</v>
      </c>
      <c r="F178" t="s">
        <v>2766</v>
      </c>
      <c r="G178" t="s">
        <v>3715</v>
      </c>
      <c r="I178" s="117"/>
    </row>
    <row r="179" spans="1:9" ht="15" customHeight="1">
      <c r="A179">
        <v>4340</v>
      </c>
      <c r="B179" t="s">
        <v>2769</v>
      </c>
      <c r="C179" t="s">
        <v>4325</v>
      </c>
      <c r="D179" t="str">
        <f t="shared" si="2"/>
        <v>4340 OPĆINSKI SUD U ŠIBENIKU</v>
      </c>
      <c r="E179" t="s">
        <v>4430</v>
      </c>
      <c r="F179" t="s">
        <v>2770</v>
      </c>
      <c r="G179" t="s">
        <v>3715</v>
      </c>
      <c r="I179" s="117"/>
    </row>
    <row r="180" spans="1:9" s="117" customFormat="1" ht="15" customHeight="1">
      <c r="A180">
        <v>4366</v>
      </c>
      <c r="B180" t="s">
        <v>2771</v>
      </c>
      <c r="C180" t="s">
        <v>4325</v>
      </c>
      <c r="D180" t="str">
        <f t="shared" si="2"/>
        <v>4366 OPĆINSKI SUD U VARAŽDINU</v>
      </c>
      <c r="E180" t="s">
        <v>4431</v>
      </c>
      <c r="F180" t="s">
        <v>2772</v>
      </c>
      <c r="G180" t="s">
        <v>3715</v>
      </c>
    </row>
    <row r="181" spans="1:9" ht="15" customHeight="1">
      <c r="A181">
        <v>4374</v>
      </c>
      <c r="B181" t="s">
        <v>2773</v>
      </c>
      <c r="C181" t="s">
        <v>4325</v>
      </c>
      <c r="D181" t="str">
        <f t="shared" si="2"/>
        <v>4374 OPĆINSKI SUD U VELIKOJ GORICI</v>
      </c>
      <c r="E181" t="s">
        <v>4432</v>
      </c>
      <c r="F181" t="s">
        <v>2774</v>
      </c>
      <c r="G181" t="s">
        <v>3715</v>
      </c>
      <c r="I181" s="117"/>
    </row>
    <row r="182" spans="1:9" ht="15" customHeight="1">
      <c r="A182">
        <v>4399</v>
      </c>
      <c r="B182" t="s">
        <v>2778</v>
      </c>
      <c r="C182" t="s">
        <v>4325</v>
      </c>
      <c r="D182" t="str">
        <f t="shared" si="2"/>
        <v>4399 OPĆINSKI SUD U VIROVITICI</v>
      </c>
      <c r="E182" t="s">
        <v>4433</v>
      </c>
      <c r="F182" t="s">
        <v>2779</v>
      </c>
      <c r="G182" t="s">
        <v>3715</v>
      </c>
      <c r="I182" s="117"/>
    </row>
    <row r="183" spans="1:9" ht="15" customHeight="1">
      <c r="A183">
        <v>4420</v>
      </c>
      <c r="B183" t="s">
        <v>2780</v>
      </c>
      <c r="C183" t="s">
        <v>4325</v>
      </c>
      <c r="D183" t="str">
        <f t="shared" si="2"/>
        <v>4420 OPĆINSKI SUD U VUKOVARU</v>
      </c>
      <c r="E183" t="s">
        <v>4434</v>
      </c>
      <c r="F183" t="s">
        <v>2781</v>
      </c>
      <c r="G183" t="s">
        <v>3715</v>
      </c>
      <c r="I183" s="117"/>
    </row>
    <row r="184" spans="1:9" ht="15" customHeight="1">
      <c r="A184">
        <v>4446</v>
      </c>
      <c r="B184" t="s">
        <v>2782</v>
      </c>
      <c r="C184" t="s">
        <v>4325</v>
      </c>
      <c r="D184" t="str">
        <f t="shared" si="2"/>
        <v>4446 OPĆINSKI SUD U ZADRU</v>
      </c>
      <c r="E184" t="s">
        <v>4435</v>
      </c>
      <c r="F184" t="s">
        <v>2783</v>
      </c>
      <c r="G184" t="s">
        <v>3715</v>
      </c>
      <c r="I184" s="117"/>
    </row>
    <row r="185" spans="1:9" s="117" customFormat="1" ht="15" customHeight="1">
      <c r="A185">
        <v>4462</v>
      </c>
      <c r="B185" t="s">
        <v>2784</v>
      </c>
      <c r="C185" t="s">
        <v>4325</v>
      </c>
      <c r="D185" t="str">
        <f t="shared" si="2"/>
        <v>4462 OPĆINSKI SUD U ZLATARU</v>
      </c>
      <c r="E185" t="s">
        <v>4436</v>
      </c>
      <c r="F185" t="s">
        <v>2785</v>
      </c>
      <c r="G185" t="s">
        <v>3715</v>
      </c>
    </row>
    <row r="186" spans="1:9" ht="15" customHeight="1">
      <c r="A186">
        <v>4500</v>
      </c>
      <c r="B186" t="s">
        <v>2786</v>
      </c>
      <c r="C186" t="s">
        <v>4325</v>
      </c>
      <c r="D186" t="str">
        <f t="shared" si="2"/>
        <v>4500 OPĆINSKO DRŽAVNO ODVJETNIŠTVO U BJELOVARU</v>
      </c>
      <c r="E186" t="s">
        <v>4449</v>
      </c>
      <c r="F186" t="s">
        <v>2787</v>
      </c>
      <c r="G186" t="s">
        <v>3715</v>
      </c>
      <c r="I186" s="117"/>
    </row>
    <row r="187" spans="1:9" ht="15" customHeight="1">
      <c r="A187">
        <v>4526</v>
      </c>
      <c r="B187" t="s">
        <v>2788</v>
      </c>
      <c r="C187" t="s">
        <v>4325</v>
      </c>
      <c r="D187" t="str">
        <f t="shared" si="2"/>
        <v>4526 OPĆINSKO DRŽAVNO ODVJETNIŠTVO U ČAKOVCU</v>
      </c>
      <c r="E187" t="s">
        <v>4453</v>
      </c>
      <c r="F187" t="s">
        <v>2789</v>
      </c>
      <c r="G187" t="s">
        <v>3715</v>
      </c>
      <c r="I187" s="117"/>
    </row>
    <row r="188" spans="1:9" ht="15" customHeight="1">
      <c r="A188">
        <v>4567</v>
      </c>
      <c r="B188" t="s">
        <v>2790</v>
      </c>
      <c r="C188" t="s">
        <v>4325</v>
      </c>
      <c r="D188" t="str">
        <f t="shared" si="2"/>
        <v>4567 OPĆINSKO DRŽAVNO ODVJETNIŠTVO U DUBROVNIKU</v>
      </c>
      <c r="E188" t="s">
        <v>4452</v>
      </c>
      <c r="F188" t="s">
        <v>2791</v>
      </c>
      <c r="G188" t="s">
        <v>3715</v>
      </c>
      <c r="I188" s="117"/>
    </row>
    <row r="189" spans="1:9" ht="15" customHeight="1">
      <c r="A189">
        <v>4606</v>
      </c>
      <c r="B189" t="s">
        <v>2792</v>
      </c>
      <c r="C189" t="s">
        <v>4325</v>
      </c>
      <c r="D189" t="str">
        <f t="shared" si="2"/>
        <v>4606 OPĆINSKO DRŽAVNO ODVJETNIŠTVO U GOSPIĆU</v>
      </c>
      <c r="E189" t="s">
        <v>4447</v>
      </c>
      <c r="F189" t="s">
        <v>2793</v>
      </c>
      <c r="G189" t="s">
        <v>3715</v>
      </c>
      <c r="I189" s="117"/>
    </row>
    <row r="190" spans="1:9" ht="15" customHeight="1">
      <c r="A190">
        <v>4655</v>
      </c>
      <c r="B190" t="s">
        <v>2796</v>
      </c>
      <c r="C190" t="s">
        <v>4325</v>
      </c>
      <c r="D190" t="str">
        <f t="shared" si="2"/>
        <v>4655 OPĆINSKO DRŽAVNO ODVJETNIŠTVO U KOPRIVNICI</v>
      </c>
      <c r="E190" t="s">
        <v>4438</v>
      </c>
      <c r="F190" t="s">
        <v>2797</v>
      </c>
      <c r="G190" t="s">
        <v>3715</v>
      </c>
      <c r="I190" s="117"/>
    </row>
    <row r="191" spans="1:9" ht="15" customHeight="1">
      <c r="A191">
        <v>4760</v>
      </c>
      <c r="B191" t="s">
        <v>2803</v>
      </c>
      <c r="C191" t="s">
        <v>4325</v>
      </c>
      <c r="D191" t="str">
        <f t="shared" si="2"/>
        <v>4760 OPĆINSKO DRŽAVNO ODVJETNIŠTVO U OSIJEKU</v>
      </c>
      <c r="E191" t="s">
        <v>4458</v>
      </c>
      <c r="F191" t="s">
        <v>2804</v>
      </c>
      <c r="G191" t="s">
        <v>3715</v>
      </c>
      <c r="I191" s="117"/>
    </row>
    <row r="192" spans="1:9" ht="15" customHeight="1">
      <c r="A192">
        <v>4809</v>
      </c>
      <c r="B192" t="s">
        <v>2808</v>
      </c>
      <c r="C192" t="s">
        <v>4325</v>
      </c>
      <c r="D192" t="str">
        <f t="shared" si="2"/>
        <v>4809 OPĆINSKO DRŽAVNO ODVJETNIŠTVO U POŽEGI</v>
      </c>
      <c r="E192" t="s">
        <v>4448</v>
      </c>
      <c r="F192" t="s">
        <v>2809</v>
      </c>
      <c r="G192" t="s">
        <v>3715</v>
      </c>
      <c r="I192" s="117"/>
    </row>
    <row r="193" spans="1:9" ht="15" customHeight="1">
      <c r="A193">
        <v>4817</v>
      </c>
      <c r="B193" t="s">
        <v>2810</v>
      </c>
      <c r="C193" t="s">
        <v>4325</v>
      </c>
      <c r="D193" t="str">
        <f t="shared" si="2"/>
        <v>4817 OPĆINSKO DRŽAVNO ODVJETNIŠTVO U PULI - POLA</v>
      </c>
      <c r="E193" t="s">
        <v>4445</v>
      </c>
      <c r="F193" t="s">
        <v>2811</v>
      </c>
      <c r="G193" t="s">
        <v>3715</v>
      </c>
      <c r="I193" s="117"/>
    </row>
    <row r="194" spans="1:9" ht="15" customHeight="1">
      <c r="A194">
        <v>4825</v>
      </c>
      <c r="B194" t="s">
        <v>2812</v>
      </c>
      <c r="C194" t="s">
        <v>4325</v>
      </c>
      <c r="D194" t="str">
        <f t="shared" ref="D194:D257" si="3">A194&amp;" "&amp;B194</f>
        <v>4825 OPĆINSKO DRŽAVNO ODVJETNIŠTVO U RIJECI</v>
      </c>
      <c r="E194" t="s">
        <v>4444</v>
      </c>
      <c r="F194" t="s">
        <v>2813</v>
      </c>
      <c r="G194" t="s">
        <v>3715</v>
      </c>
      <c r="I194" s="117"/>
    </row>
    <row r="195" spans="1:9" ht="15" customHeight="1">
      <c r="A195">
        <v>4868</v>
      </c>
      <c r="B195" t="s">
        <v>2814</v>
      </c>
      <c r="C195" t="s">
        <v>4325</v>
      </c>
      <c r="D195" t="str">
        <f t="shared" si="3"/>
        <v>4868 OPĆINSKO DRŽAVNO ODVJETNIŠTVO U SISKU</v>
      </c>
      <c r="E195" t="s">
        <v>4439</v>
      </c>
      <c r="F195" t="s">
        <v>2815</v>
      </c>
      <c r="G195" t="s">
        <v>3715</v>
      </c>
      <c r="I195" s="117"/>
    </row>
    <row r="196" spans="1:9" ht="15" customHeight="1">
      <c r="A196">
        <v>4876</v>
      </c>
      <c r="B196" t="s">
        <v>2816</v>
      </c>
      <c r="C196" t="s">
        <v>4325</v>
      </c>
      <c r="D196" t="str">
        <f t="shared" si="3"/>
        <v>4876 OPĆINSKO DRŽAVNO ODVJETNIŠTVO U SLAVONSKOM BRODU</v>
      </c>
      <c r="E196" t="s">
        <v>4450</v>
      </c>
      <c r="F196" t="s">
        <v>2817</v>
      </c>
      <c r="G196" t="s">
        <v>3715</v>
      </c>
      <c r="I196" s="117"/>
    </row>
    <row r="197" spans="1:9" ht="15" customHeight="1">
      <c r="A197">
        <v>4884</v>
      </c>
      <c r="B197" t="s">
        <v>2818</v>
      </c>
      <c r="C197" t="s">
        <v>4325</v>
      </c>
      <c r="D197" t="str">
        <f t="shared" si="3"/>
        <v>4884 OPĆINSKO DRŽAVNO ODVJETNIŠTVO U SPLITU</v>
      </c>
      <c r="E197" t="s">
        <v>4456</v>
      </c>
      <c r="F197" t="s">
        <v>2819</v>
      </c>
      <c r="G197" t="s">
        <v>3715</v>
      </c>
      <c r="I197" s="117"/>
    </row>
    <row r="198" spans="1:9" ht="15" customHeight="1">
      <c r="A198">
        <v>4892</v>
      </c>
      <c r="B198" t="s">
        <v>2820</v>
      </c>
      <c r="C198" t="s">
        <v>4325</v>
      </c>
      <c r="D198" t="str">
        <f t="shared" si="3"/>
        <v>4892 OPĆINSKO DRŽAVNO ODVJETNIŠTVO U ŠIBENIKU</v>
      </c>
      <c r="E198" t="s">
        <v>4442</v>
      </c>
      <c r="F198" t="s">
        <v>2821</v>
      </c>
      <c r="G198" t="s">
        <v>3715</v>
      </c>
      <c r="I198" s="117"/>
    </row>
    <row r="199" spans="1:9" ht="15" customHeight="1">
      <c r="A199">
        <v>4913</v>
      </c>
      <c r="B199" t="s">
        <v>2822</v>
      </c>
      <c r="C199" t="s">
        <v>4325</v>
      </c>
      <c r="D199" t="str">
        <f t="shared" si="3"/>
        <v>4913 OPĆINSKO DRŽAVNO ODVJETNIŠTVO U VARAŽDINU</v>
      </c>
      <c r="E199" t="s">
        <v>4451</v>
      </c>
      <c r="F199" t="s">
        <v>2823</v>
      </c>
      <c r="G199" t="s">
        <v>3715</v>
      </c>
      <c r="I199" s="117"/>
    </row>
    <row r="200" spans="1:9" ht="15" customHeight="1">
      <c r="A200">
        <v>4921</v>
      </c>
      <c r="B200" t="s">
        <v>2824</v>
      </c>
      <c r="C200" t="s">
        <v>4325</v>
      </c>
      <c r="D200" t="str">
        <f t="shared" si="3"/>
        <v>4921 OPĆINSKO DRŽAVNO ODVJETNIŠTVO U VELIKOJ GORICI</v>
      </c>
      <c r="E200" t="s">
        <v>4446</v>
      </c>
      <c r="F200" t="s">
        <v>2825</v>
      </c>
      <c r="G200" t="s">
        <v>3715</v>
      </c>
      <c r="I200" s="117"/>
    </row>
    <row r="201" spans="1:9" ht="15" customHeight="1">
      <c r="A201">
        <v>4948</v>
      </c>
      <c r="B201" t="s">
        <v>2829</v>
      </c>
      <c r="C201" t="s">
        <v>4325</v>
      </c>
      <c r="D201" t="str">
        <f t="shared" si="3"/>
        <v>4948 OPĆINSKO DRŽAVNO ODVJETNIŠTVO U VIROVITICI</v>
      </c>
      <c r="E201" t="s">
        <v>4437</v>
      </c>
      <c r="F201" t="s">
        <v>2830</v>
      </c>
      <c r="G201" t="s">
        <v>3715</v>
      </c>
      <c r="I201" s="117"/>
    </row>
    <row r="202" spans="1:9" ht="15" customHeight="1">
      <c r="A202">
        <v>4956</v>
      </c>
      <c r="B202" t="s">
        <v>2831</v>
      </c>
      <c r="C202" t="s">
        <v>4325</v>
      </c>
      <c r="D202" t="str">
        <f t="shared" si="3"/>
        <v>4956 OPĆINSKO DRŽAVNO ODVJETNIŠTVO U VUKOVARU</v>
      </c>
      <c r="E202" t="s">
        <v>4454</v>
      </c>
      <c r="F202" t="s">
        <v>2832</v>
      </c>
      <c r="G202" t="s">
        <v>3715</v>
      </c>
      <c r="I202" s="117"/>
    </row>
    <row r="203" spans="1:9" ht="15" customHeight="1">
      <c r="A203">
        <v>4972</v>
      </c>
      <c r="B203" t="s">
        <v>2833</v>
      </c>
      <c r="C203" t="s">
        <v>4325</v>
      </c>
      <c r="D203" t="str">
        <f t="shared" si="3"/>
        <v>4972 OPĆINSKO DRŽAVNO ODVJETNIŠTVO U ZADRU</v>
      </c>
      <c r="E203" t="s">
        <v>4440</v>
      </c>
      <c r="F203" t="s">
        <v>2834</v>
      </c>
      <c r="G203" t="s">
        <v>3715</v>
      </c>
      <c r="I203" s="117"/>
    </row>
    <row r="204" spans="1:9" ht="15" customHeight="1">
      <c r="A204">
        <v>4989</v>
      </c>
      <c r="B204" t="s">
        <v>2835</v>
      </c>
      <c r="C204" t="s">
        <v>4325</v>
      </c>
      <c r="D204" t="str">
        <f t="shared" si="3"/>
        <v>4989 OPĆINSKO KAZNENO DRŽAVNO ODVJETNIŠTVO U ZAGREBU</v>
      </c>
      <c r="E204" t="s">
        <v>4443</v>
      </c>
      <c r="F204" t="s">
        <v>2836</v>
      </c>
      <c r="G204" t="s">
        <v>3715</v>
      </c>
      <c r="I204" s="117"/>
    </row>
    <row r="205" spans="1:9" ht="15" customHeight="1">
      <c r="A205">
        <v>4997</v>
      </c>
      <c r="B205" t="s">
        <v>2837</v>
      </c>
      <c r="C205" t="s">
        <v>4325</v>
      </c>
      <c r="D205" t="str">
        <f t="shared" si="3"/>
        <v>4997 OPĆINSKO DRŽAVNO ODVJETNIŠTVO U ZLATARU</v>
      </c>
      <c r="E205" t="s">
        <v>4457</v>
      </c>
      <c r="F205" t="s">
        <v>2838</v>
      </c>
      <c r="G205" t="s">
        <v>3715</v>
      </c>
      <c r="I205" s="117"/>
    </row>
    <row r="206" spans="1:9" ht="15" customHeight="1">
      <c r="A206">
        <v>6031</v>
      </c>
      <c r="B206" t="s">
        <v>3718</v>
      </c>
      <c r="C206" t="s">
        <v>3713</v>
      </c>
      <c r="D206" t="str">
        <f t="shared" si="3"/>
        <v>6031 USTAVNI SUD RH</v>
      </c>
      <c r="E206" t="s">
        <v>3719</v>
      </c>
      <c r="F206" t="s">
        <v>2150</v>
      </c>
      <c r="G206" t="s">
        <v>3715</v>
      </c>
      <c r="I206" s="117"/>
    </row>
    <row r="207" spans="1:9" ht="15" customHeight="1">
      <c r="A207">
        <v>6040</v>
      </c>
      <c r="B207" t="s">
        <v>3748</v>
      </c>
      <c r="C207" t="s">
        <v>3713</v>
      </c>
      <c r="D207" t="str">
        <f t="shared" si="3"/>
        <v>6040 PUČKI PRAVOBRANITELJ</v>
      </c>
      <c r="E207" t="s">
        <v>3749</v>
      </c>
      <c r="F207" t="s">
        <v>2844</v>
      </c>
      <c r="G207" t="s">
        <v>3715</v>
      </c>
      <c r="I207" s="117"/>
    </row>
    <row r="208" spans="1:9" ht="15" customHeight="1">
      <c r="A208">
        <v>6066</v>
      </c>
      <c r="B208" t="s">
        <v>2320</v>
      </c>
      <c r="C208" t="s">
        <v>3879</v>
      </c>
      <c r="D208" t="str">
        <f t="shared" si="3"/>
        <v>6066 HRVATSKI HIDROGRAFSKI INSTITUT</v>
      </c>
      <c r="E208" t="s">
        <v>3882</v>
      </c>
      <c r="F208" t="s">
        <v>2321</v>
      </c>
      <c r="G208" t="s">
        <v>3715</v>
      </c>
      <c r="I208" s="117"/>
    </row>
    <row r="209" spans="1:9" ht="15" customHeight="1">
      <c r="A209">
        <v>6082</v>
      </c>
      <c r="B209" t="s">
        <v>3890</v>
      </c>
      <c r="C209" t="s">
        <v>3889</v>
      </c>
      <c r="D209" t="str">
        <f t="shared" si="3"/>
        <v>6082 DRŽAVNI ZAVOD ZA  MJERITELJSTVO</v>
      </c>
      <c r="E209" t="s">
        <v>3891</v>
      </c>
      <c r="F209" t="s">
        <v>2388</v>
      </c>
      <c r="G209" t="s">
        <v>3715</v>
      </c>
      <c r="I209" s="117"/>
    </row>
    <row r="210" spans="1:9" ht="15" customHeight="1">
      <c r="A210">
        <v>6099</v>
      </c>
      <c r="B210" t="s">
        <v>2850</v>
      </c>
      <c r="C210" t="s">
        <v>3713</v>
      </c>
      <c r="D210" t="str">
        <f t="shared" si="3"/>
        <v>6099 DRŽAVNI ZAVOD ZA STATISTIKU</v>
      </c>
      <c r="E210" t="s">
        <v>3754</v>
      </c>
      <c r="F210" t="s">
        <v>2851</v>
      </c>
      <c r="G210" t="s">
        <v>3715</v>
      </c>
      <c r="I210" s="117"/>
    </row>
    <row r="211" spans="1:9" ht="15" customHeight="1">
      <c r="A211">
        <v>6120</v>
      </c>
      <c r="B211" t="s">
        <v>2357</v>
      </c>
      <c r="C211" t="s">
        <v>3885</v>
      </c>
      <c r="D211" t="str">
        <f t="shared" si="3"/>
        <v>6120 DRŽAVNA GEODETSKA UPRAVA</v>
      </c>
      <c r="E211" t="s">
        <v>3887</v>
      </c>
      <c r="F211" t="s">
        <v>2358</v>
      </c>
      <c r="G211" t="s">
        <v>3715</v>
      </c>
      <c r="I211" s="117"/>
    </row>
    <row r="212" spans="1:9" ht="15" customHeight="1">
      <c r="A212">
        <v>6138</v>
      </c>
      <c r="B212" t="s">
        <v>2852</v>
      </c>
      <c r="C212" t="s">
        <v>3713</v>
      </c>
      <c r="D212" t="str">
        <f t="shared" si="3"/>
        <v>6138 DRŽAVNI URED ZA REVIZIJU</v>
      </c>
      <c r="E212" t="s">
        <v>3755</v>
      </c>
      <c r="F212" t="s">
        <v>2853</v>
      </c>
      <c r="G212" t="s">
        <v>3715</v>
      </c>
      <c r="I212" s="117"/>
    </row>
    <row r="213" spans="1:9" ht="15" customHeight="1">
      <c r="A213">
        <v>6146</v>
      </c>
      <c r="B213" t="s">
        <v>2260</v>
      </c>
      <c r="C213" t="s">
        <v>3810</v>
      </c>
      <c r="D213" t="str">
        <f t="shared" si="3"/>
        <v>6146 HRVATSKI MUZEJ NAIVNE UMJETNOSTI</v>
      </c>
      <c r="E213" t="s">
        <v>3832</v>
      </c>
      <c r="F213" t="s">
        <v>2261</v>
      </c>
      <c r="G213" t="s">
        <v>3715</v>
      </c>
      <c r="I213" s="117"/>
    </row>
    <row r="214" spans="1:9" ht="15" customHeight="1">
      <c r="A214">
        <v>6154</v>
      </c>
      <c r="B214" t="s">
        <v>1189</v>
      </c>
      <c r="C214" t="s">
        <v>3936</v>
      </c>
      <c r="D214" t="str">
        <f t="shared" si="3"/>
        <v>6154 SVEUČILIŠTE U ZAGREBU - FAKULTET FILOZOFIJE I RELIGIJSKIH ZNANOSTI</v>
      </c>
      <c r="E214" t="s">
        <v>4018</v>
      </c>
      <c r="F214" t="s">
        <v>410</v>
      </c>
      <c r="G214" t="s">
        <v>3715</v>
      </c>
      <c r="I214" s="117"/>
    </row>
    <row r="215" spans="1:9" ht="15" customHeight="1">
      <c r="A215">
        <v>6179</v>
      </c>
      <c r="B215" t="s">
        <v>593</v>
      </c>
      <c r="C215" t="s">
        <v>3936</v>
      </c>
      <c r="D215" t="str">
        <f t="shared" si="3"/>
        <v>6179 DRŽAVNI ZAVOD ZA INTELEKTUALNO VLASNIŠTVO</v>
      </c>
      <c r="E215" t="s">
        <v>4100</v>
      </c>
      <c r="F215" t="s">
        <v>595</v>
      </c>
      <c r="G215" t="s">
        <v>3715</v>
      </c>
      <c r="I215" s="117"/>
    </row>
    <row r="216" spans="1:9" ht="15" customHeight="1">
      <c r="A216">
        <v>7083</v>
      </c>
      <c r="B216" t="s">
        <v>4127</v>
      </c>
      <c r="C216" t="s">
        <v>4119</v>
      </c>
      <c r="D216" t="str">
        <f t="shared" si="3"/>
        <v>7083 CENTAR ZA PRUŽANJE USLUGA U ZAJEDNICI MASLINA</v>
      </c>
      <c r="E216" t="s">
        <v>4128</v>
      </c>
      <c r="F216" t="s">
        <v>2478</v>
      </c>
      <c r="G216" t="s">
        <v>3715</v>
      </c>
      <c r="I216" s="117"/>
    </row>
    <row r="217" spans="1:9" ht="15" customHeight="1">
      <c r="A217">
        <v>7091</v>
      </c>
      <c r="B217" t="s">
        <v>2451</v>
      </c>
      <c r="C217" t="s">
        <v>4119</v>
      </c>
      <c r="D217" t="str">
        <f t="shared" si="3"/>
        <v>7091 CENTAR ZA PRUŽANJE USLUGA U ZAJEDNICI VLADIMIR NAZOR</v>
      </c>
      <c r="E217" t="s">
        <v>4213</v>
      </c>
      <c r="F217" t="s">
        <v>2452</v>
      </c>
      <c r="G217" t="s">
        <v>3715</v>
      </c>
      <c r="I217" s="117"/>
    </row>
    <row r="218" spans="1:9" ht="15" customHeight="1">
      <c r="A218">
        <v>7106</v>
      </c>
      <c r="B218" t="s">
        <v>2449</v>
      </c>
      <c r="C218" t="s">
        <v>4119</v>
      </c>
      <c r="D218" t="str">
        <f t="shared" si="3"/>
        <v>7106 CENTAR ZA PRUŽANJE USLUGA U ZAJEDNICI SVITANJE</v>
      </c>
      <c r="E218" t="s">
        <v>4221</v>
      </c>
      <c r="F218" t="s">
        <v>2450</v>
      </c>
      <c r="G218" t="s">
        <v>3715</v>
      </c>
      <c r="I218" s="117"/>
    </row>
    <row r="219" spans="1:9" ht="15" customHeight="1">
      <c r="A219">
        <v>7114</v>
      </c>
      <c r="B219" t="s">
        <v>2440</v>
      </c>
      <c r="C219" t="s">
        <v>4119</v>
      </c>
      <c r="D219" t="str">
        <f t="shared" si="3"/>
        <v>7114 CENTAR ZA PRUŽANJE USLUGA U ZAJEDNICI LIPIK</v>
      </c>
      <c r="E219" t="s">
        <v>4201</v>
      </c>
      <c r="F219" t="s">
        <v>2441</v>
      </c>
      <c r="G219" t="s">
        <v>3715</v>
      </c>
      <c r="I219" s="117"/>
    </row>
    <row r="220" spans="1:9" ht="15" customHeight="1">
      <c r="A220">
        <v>7122</v>
      </c>
      <c r="B220" t="s">
        <v>4193</v>
      </c>
      <c r="C220" t="s">
        <v>4119</v>
      </c>
      <c r="D220" t="str">
        <f t="shared" si="3"/>
        <v>7122 Centar za pružanje usluga u zajednici Ivana Brlić Mažuranić</v>
      </c>
      <c r="E220" t="s">
        <v>4194</v>
      </c>
      <c r="F220" t="s">
        <v>2472</v>
      </c>
      <c r="G220" t="s">
        <v>3715</v>
      </c>
      <c r="I220" s="117"/>
    </row>
    <row r="221" spans="1:9" ht="15" customHeight="1">
      <c r="A221">
        <v>7147</v>
      </c>
      <c r="B221" t="s">
        <v>2437</v>
      </c>
      <c r="C221" t="s">
        <v>4119</v>
      </c>
      <c r="D221" t="str">
        <f t="shared" si="3"/>
        <v>7147 CENTAR ZA PRUŽANJE USLUGA U ZAJEDNICI KLASJE OSIJEK</v>
      </c>
      <c r="E221" t="s">
        <v>4214</v>
      </c>
      <c r="F221" t="s">
        <v>2438</v>
      </c>
      <c r="G221" t="s">
        <v>3715</v>
      </c>
      <c r="I221" s="117"/>
    </row>
    <row r="222" spans="1:9" ht="15" customHeight="1">
      <c r="A222">
        <v>7155</v>
      </c>
      <c r="B222" t="s">
        <v>4129</v>
      </c>
      <c r="C222" t="s">
        <v>4119</v>
      </c>
      <c r="D222" t="str">
        <f t="shared" si="3"/>
        <v>7155 CENTAR ZA PRUŽANJE USLUGA U ZAJEDNICI RUŽA PETROVIĆ</v>
      </c>
      <c r="E222" t="s">
        <v>4130</v>
      </c>
      <c r="F222" t="s">
        <v>2480</v>
      </c>
      <c r="G222" t="s">
        <v>3715</v>
      </c>
      <c r="I222" s="117"/>
    </row>
    <row r="223" spans="1:9" ht="15" customHeight="1">
      <c r="A223">
        <v>7163</v>
      </c>
      <c r="B223" t="s">
        <v>2435</v>
      </c>
      <c r="C223" t="s">
        <v>4119</v>
      </c>
      <c r="D223" t="str">
        <f t="shared" si="3"/>
        <v>7163 CENTAR ZA PRUŽANJE USLUGA U ZAJEDNICI IZVOR, SELCE</v>
      </c>
      <c r="E223" t="s">
        <v>4222</v>
      </c>
      <c r="F223" t="s">
        <v>2436</v>
      </c>
      <c r="G223" t="s">
        <v>3715</v>
      </c>
      <c r="I223" s="117"/>
    </row>
    <row r="224" spans="1:9" ht="15" customHeight="1">
      <c r="A224">
        <v>7171</v>
      </c>
      <c r="B224" t="s">
        <v>4195</v>
      </c>
      <c r="C224" t="s">
        <v>4119</v>
      </c>
      <c r="D224" t="str">
        <f t="shared" si="3"/>
        <v>7171 CENTAR ZA PRUŽANJE USLUGA U ZAJEDNICI VRBINA SISAK</v>
      </c>
      <c r="E224" t="s">
        <v>4196</v>
      </c>
      <c r="F224" t="s">
        <v>2474</v>
      </c>
      <c r="G224" t="s">
        <v>3715</v>
      </c>
      <c r="I224" s="117"/>
    </row>
    <row r="225" spans="1:9" ht="15" customHeight="1">
      <c r="A225">
        <v>7180</v>
      </c>
      <c r="B225" t="s">
        <v>4215</v>
      </c>
      <c r="C225" t="s">
        <v>4119</v>
      </c>
      <c r="D225" t="str">
        <f t="shared" si="3"/>
        <v>7180 CENTAR ZA PRUŽANJE USLUGA U ZAJEDNICI KUĆA SRETNIH CIGLICA</v>
      </c>
      <c r="E225" t="s">
        <v>4216</v>
      </c>
      <c r="F225" t="s">
        <v>2439</v>
      </c>
      <c r="G225" t="s">
        <v>3715</v>
      </c>
      <c r="I225" s="117"/>
    </row>
    <row r="226" spans="1:9" ht="15" customHeight="1">
      <c r="A226">
        <v>7198</v>
      </c>
      <c r="B226" t="s">
        <v>4131</v>
      </c>
      <c r="C226" t="s">
        <v>4119</v>
      </c>
      <c r="D226" t="str">
        <f t="shared" si="3"/>
        <v>7198 Centar za pružanje usluga u zajednici Maestral</v>
      </c>
      <c r="E226" t="s">
        <v>4132</v>
      </c>
      <c r="F226" t="s">
        <v>2479</v>
      </c>
      <c r="G226" t="s">
        <v>3715</v>
      </c>
      <c r="I226" s="117"/>
    </row>
    <row r="227" spans="1:9" ht="15" customHeight="1">
      <c r="A227">
        <v>7202</v>
      </c>
      <c r="B227" t="s">
        <v>4207</v>
      </c>
      <c r="C227" t="s">
        <v>4119</v>
      </c>
      <c r="D227" t="str">
        <f t="shared" si="3"/>
        <v>7202 DJEČJI DOM SV. ANA VINKOVCI</v>
      </c>
      <c r="E227" t="s">
        <v>4208</v>
      </c>
      <c r="F227" t="s">
        <v>2473</v>
      </c>
      <c r="G227" t="s">
        <v>3715</v>
      </c>
      <c r="I227" s="117"/>
    </row>
    <row r="228" spans="1:9" ht="15" customHeight="1">
      <c r="A228">
        <v>7219</v>
      </c>
      <c r="B228" t="s">
        <v>4133</v>
      </c>
      <c r="C228" t="s">
        <v>4119</v>
      </c>
      <c r="D228" t="str">
        <f t="shared" si="3"/>
        <v>7219 CENTAR ZA PRUŽANJE USLUGA U ZAJEDNICI ZAGREB</v>
      </c>
      <c r="E228" t="s">
        <v>4134</v>
      </c>
      <c r="F228" t="s">
        <v>2481</v>
      </c>
      <c r="G228" t="s">
        <v>3715</v>
      </c>
      <c r="I228" s="117"/>
    </row>
    <row r="229" spans="1:9" ht="15" customHeight="1">
      <c r="A229">
        <v>7227</v>
      </c>
      <c r="B229" t="s">
        <v>4135</v>
      </c>
      <c r="C229" t="s">
        <v>4119</v>
      </c>
      <c r="D229" t="str">
        <f t="shared" si="3"/>
        <v>7227 CENTAR ZA PRUŽANJE USLUGA U ZAJEDNICI ZAGORJE</v>
      </c>
      <c r="E229" t="s">
        <v>4136</v>
      </c>
      <c r="F229" t="s">
        <v>2482</v>
      </c>
      <c r="G229" t="s">
        <v>3715</v>
      </c>
      <c r="I229" s="117"/>
    </row>
    <row r="230" spans="1:9" ht="15" customHeight="1">
      <c r="A230">
        <v>7243</v>
      </c>
      <c r="B230" t="s">
        <v>4137</v>
      </c>
      <c r="C230" t="s">
        <v>4119</v>
      </c>
      <c r="D230" t="str">
        <f t="shared" si="3"/>
        <v>7243 CENTAR ZA PRUŽANJE USLUGA U ZAJEDNICI IVANEC</v>
      </c>
      <c r="E230" t="s">
        <v>4138</v>
      </c>
      <c r="F230" t="s">
        <v>2521</v>
      </c>
      <c r="G230" t="s">
        <v>3715</v>
      </c>
      <c r="I230" s="117"/>
    </row>
    <row r="231" spans="1:9" ht="15" customHeight="1">
      <c r="A231">
        <v>7251</v>
      </c>
      <c r="B231" t="s">
        <v>4139</v>
      </c>
      <c r="C231" t="s">
        <v>4119</v>
      </c>
      <c r="D231" t="str">
        <f t="shared" si="3"/>
        <v>7251 CENTAR ZA PRUŽANJE USLUGA U ZAJEDNICI BANIJA- KARLOVAC</v>
      </c>
      <c r="E231" t="s">
        <v>4140</v>
      </c>
      <c r="F231" t="s">
        <v>2483</v>
      </c>
      <c r="G231" t="s">
        <v>3715</v>
      </c>
      <c r="I231" s="117"/>
    </row>
    <row r="232" spans="1:9" ht="15" customHeight="1">
      <c r="A232">
        <v>7260</v>
      </c>
      <c r="B232" t="s">
        <v>2522</v>
      </c>
      <c r="C232" t="s">
        <v>4119</v>
      </c>
      <c r="D232" t="str">
        <f t="shared" si="3"/>
        <v>7260 ODGOJNI DOM MALI LOŠINJ</v>
      </c>
      <c r="E232" t="s">
        <v>4141</v>
      </c>
      <c r="F232" t="s">
        <v>2523</v>
      </c>
      <c r="G232" t="s">
        <v>3715</v>
      </c>
      <c r="I232" s="117"/>
    </row>
    <row r="233" spans="1:9" ht="15" customHeight="1">
      <c r="A233">
        <v>7278</v>
      </c>
      <c r="B233" t="s">
        <v>4142</v>
      </c>
      <c r="C233" t="s">
        <v>4119</v>
      </c>
      <c r="D233" t="str">
        <f t="shared" si="3"/>
        <v>7278 CENTAR ZA PRUŽANJE USLUGA U ZAJEDNICI OSIJEK</v>
      </c>
      <c r="E233" t="s">
        <v>4143</v>
      </c>
      <c r="F233" t="s">
        <v>2484</v>
      </c>
      <c r="G233" t="s">
        <v>3715</v>
      </c>
      <c r="I233" s="117"/>
    </row>
    <row r="234" spans="1:9" ht="15" customHeight="1">
      <c r="A234">
        <v>7286</v>
      </c>
      <c r="B234" t="s">
        <v>4144</v>
      </c>
      <c r="C234" t="s">
        <v>4119</v>
      </c>
      <c r="D234" t="str">
        <f t="shared" si="3"/>
        <v>7286 CENTAR ZA PRUŽANJE USLUGA U ZAJEDNICI PULA-POLA</v>
      </c>
      <c r="E234" t="s">
        <v>4145</v>
      </c>
      <c r="F234" t="s">
        <v>2485</v>
      </c>
      <c r="G234" t="s">
        <v>3715</v>
      </c>
      <c r="I234" s="117"/>
    </row>
    <row r="235" spans="1:9" ht="15" customHeight="1">
      <c r="A235">
        <v>7294</v>
      </c>
      <c r="B235" t="s">
        <v>4217</v>
      </c>
      <c r="C235" t="s">
        <v>4119</v>
      </c>
      <c r="D235" t="str">
        <f t="shared" si="3"/>
        <v>7294 CENTAR ZA PRUŽANJE USLUGA U ZAJEDNICI RIJEKA</v>
      </c>
      <c r="E235" t="s">
        <v>4218</v>
      </c>
      <c r="F235" t="s">
        <v>2486</v>
      </c>
      <c r="G235" t="s">
        <v>3715</v>
      </c>
      <c r="I235" s="117"/>
    </row>
    <row r="236" spans="1:9">
      <c r="A236">
        <v>7309</v>
      </c>
      <c r="B236" t="s">
        <v>2447</v>
      </c>
      <c r="C236" t="s">
        <v>4119</v>
      </c>
      <c r="D236" t="str">
        <f t="shared" si="3"/>
        <v>7309 CENTAR ZA PRUŽANJE USLUGA U ZAJEDNICI SPLIT</v>
      </c>
      <c r="E236" t="s">
        <v>4198</v>
      </c>
      <c r="F236" t="s">
        <v>2448</v>
      </c>
      <c r="G236" t="s">
        <v>3715</v>
      </c>
      <c r="I236" s="117"/>
    </row>
    <row r="237" spans="1:9" ht="15" customHeight="1">
      <c r="A237">
        <v>7317</v>
      </c>
      <c r="B237" t="s">
        <v>4146</v>
      </c>
      <c r="C237" t="s">
        <v>4119</v>
      </c>
      <c r="D237" t="str">
        <f t="shared" si="3"/>
        <v>7317 CENTAR ZA PRUŽANJE USLUGA U ZAJEDNICI ZADAR</v>
      </c>
      <c r="E237" t="s">
        <v>4147</v>
      </c>
      <c r="F237" t="s">
        <v>2487</v>
      </c>
      <c r="G237" t="s">
        <v>3715</v>
      </c>
      <c r="I237" s="117"/>
    </row>
    <row r="238" spans="1:9" ht="15" customHeight="1">
      <c r="A238">
        <v>7325</v>
      </c>
      <c r="B238" t="s">
        <v>4223</v>
      </c>
      <c r="C238" t="s">
        <v>4119</v>
      </c>
      <c r="D238" t="str">
        <f t="shared" si="3"/>
        <v>7325 CENTAR ZA PRUŽANJE USLUGA U ZAJEDNICI ZAGREB-DUGAVE</v>
      </c>
      <c r="E238" t="s">
        <v>4224</v>
      </c>
      <c r="F238" t="s">
        <v>2488</v>
      </c>
      <c r="G238" t="s">
        <v>3715</v>
      </c>
      <c r="I238" s="117"/>
    </row>
    <row r="239" spans="1:9" ht="15" customHeight="1">
      <c r="A239">
        <v>7333</v>
      </c>
      <c r="B239" t="s">
        <v>2414</v>
      </c>
      <c r="C239" t="s">
        <v>4119</v>
      </c>
      <c r="D239" t="str">
        <f t="shared" si="3"/>
        <v>7333 CENTAR RUDOLF STEINER DARUVAR</v>
      </c>
      <c r="E239" t="s">
        <v>4148</v>
      </c>
      <c r="F239" t="s">
        <v>2415</v>
      </c>
      <c r="G239" t="s">
        <v>3715</v>
      </c>
      <c r="I239" s="117"/>
    </row>
    <row r="240" spans="1:9" ht="15" customHeight="1">
      <c r="A240">
        <v>7341</v>
      </c>
      <c r="B240" t="s">
        <v>4149</v>
      </c>
      <c r="C240" t="s">
        <v>4119</v>
      </c>
      <c r="D240" t="str">
        <f t="shared" si="3"/>
        <v>7341 Centar za rehabilitaciju Sveti Filip i Jakov</v>
      </c>
      <c r="E240" t="s">
        <v>4150</v>
      </c>
      <c r="F240" t="s">
        <v>2469</v>
      </c>
      <c r="G240" t="s">
        <v>3715</v>
      </c>
      <c r="I240" s="117"/>
    </row>
    <row r="241" spans="1:9" ht="15" customHeight="1">
      <c r="A241">
        <v>7350</v>
      </c>
      <c r="B241" t="s">
        <v>2445</v>
      </c>
      <c r="C241" t="s">
        <v>4119</v>
      </c>
      <c r="D241" t="str">
        <f t="shared" si="3"/>
        <v>7350 CENTAR ZA PRUŽANJE USLUGA U ZAJEDNICI OZALJ</v>
      </c>
      <c r="E241" t="s">
        <v>4197</v>
      </c>
      <c r="F241" t="s">
        <v>2446</v>
      </c>
      <c r="G241" t="s">
        <v>3715</v>
      </c>
      <c r="I241" s="117"/>
    </row>
    <row r="242" spans="1:9" ht="15" customHeight="1">
      <c r="A242">
        <v>7376</v>
      </c>
      <c r="B242" t="s">
        <v>4151</v>
      </c>
      <c r="C242" t="s">
        <v>4119</v>
      </c>
      <c r="D242" t="str">
        <f t="shared" si="3"/>
        <v>7376 CENTAR ZA REHABILITACIJU SLAVA RAŠKAJ RIJEKA</v>
      </c>
      <c r="E242" t="s">
        <v>4152</v>
      </c>
      <c r="F242" t="s">
        <v>2475</v>
      </c>
      <c r="G242" t="s">
        <v>3715</v>
      </c>
      <c r="I242" s="117"/>
    </row>
    <row r="243" spans="1:9" ht="15" customHeight="1">
      <c r="A243">
        <v>7384</v>
      </c>
      <c r="B243" t="s">
        <v>2464</v>
      </c>
      <c r="C243" t="s">
        <v>4119</v>
      </c>
      <c r="D243" t="str">
        <f t="shared" si="3"/>
        <v>7384 CENTAR ZA REHABILITACIJU RIJEKA</v>
      </c>
      <c r="E243" t="s">
        <v>4153</v>
      </c>
      <c r="F243" t="s">
        <v>2465</v>
      </c>
      <c r="G243" t="s">
        <v>3715</v>
      </c>
      <c r="I243" s="117"/>
    </row>
    <row r="244" spans="1:9" ht="15" customHeight="1">
      <c r="A244">
        <v>7392</v>
      </c>
      <c r="B244" t="s">
        <v>4154</v>
      </c>
      <c r="C244" t="s">
        <v>4119</v>
      </c>
      <c r="D244" t="str">
        <f t="shared" si="3"/>
        <v>7392 CENTAR ZA ODGOJ I OBRAZOVANJE SLAVA RAŠKAJ SPLIT</v>
      </c>
      <c r="E244" t="s">
        <v>4155</v>
      </c>
      <c r="F244" t="s">
        <v>2421</v>
      </c>
      <c r="G244" t="s">
        <v>3715</v>
      </c>
      <c r="I244" s="117"/>
    </row>
    <row r="245" spans="1:9" ht="15" customHeight="1">
      <c r="A245">
        <v>7405</v>
      </c>
      <c r="B245" t="s">
        <v>2417</v>
      </c>
      <c r="C245" t="s">
        <v>4119</v>
      </c>
      <c r="D245" t="str">
        <f t="shared" si="3"/>
        <v>7405 CENTAR ZA ODGOJ I OBRAZOVANJE JURAJ BONAČI</v>
      </c>
      <c r="E245" t="s">
        <v>4156</v>
      </c>
      <c r="F245" t="s">
        <v>2418</v>
      </c>
      <c r="G245" t="s">
        <v>3715</v>
      </c>
      <c r="I245" s="117"/>
    </row>
    <row r="246" spans="1:9" ht="15" customHeight="1">
      <c r="A246">
        <v>7413</v>
      </c>
      <c r="B246" t="s">
        <v>4209</v>
      </c>
      <c r="C246" t="s">
        <v>4119</v>
      </c>
      <c r="D246" t="str">
        <f t="shared" si="3"/>
        <v>7413 CENTAR ZA  REHABILITACIJU STANČIĆ</v>
      </c>
      <c r="E246" t="s">
        <v>4210</v>
      </c>
      <c r="F246" t="s">
        <v>2468</v>
      </c>
      <c r="G246" t="s">
        <v>3715</v>
      </c>
      <c r="I246" s="117"/>
    </row>
    <row r="247" spans="1:9" ht="15" customHeight="1">
      <c r="A247">
        <v>7421</v>
      </c>
      <c r="B247" t="s">
        <v>2424</v>
      </c>
      <c r="C247" t="s">
        <v>4119</v>
      </c>
      <c r="D247" t="str">
        <f t="shared" si="3"/>
        <v>7421 CENTAR ZA ODGOJ I OBRAZOVANJE ŠUBIĆEVAC</v>
      </c>
      <c r="E247" t="s">
        <v>4157</v>
      </c>
      <c r="F247" t="s">
        <v>2425</v>
      </c>
      <c r="G247" t="s">
        <v>3715</v>
      </c>
      <c r="I247" s="117"/>
    </row>
    <row r="248" spans="1:9" ht="15" customHeight="1">
      <c r="A248">
        <v>7430</v>
      </c>
      <c r="B248" t="s">
        <v>4158</v>
      </c>
      <c r="C248" t="s">
        <v>4119</v>
      </c>
      <c r="D248" t="str">
        <f t="shared" si="3"/>
        <v>7430 CENTAR ZA REHABILITACIJU PULA</v>
      </c>
      <c r="E248" t="s">
        <v>4159</v>
      </c>
      <c r="F248" t="s">
        <v>2463</v>
      </c>
      <c r="G248" t="s">
        <v>3715</v>
      </c>
      <c r="I248" s="117"/>
    </row>
    <row r="249" spans="1:9" ht="15" customHeight="1">
      <c r="A249">
        <v>7456</v>
      </c>
      <c r="B249" t="s">
        <v>2419</v>
      </c>
      <c r="C249" t="s">
        <v>4119</v>
      </c>
      <c r="D249" t="str">
        <f t="shared" si="3"/>
        <v>7456 CENTAR ZA ODGOJ I OBRAZOVANJE LUG</v>
      </c>
      <c r="E249" t="s">
        <v>4211</v>
      </c>
      <c r="F249" t="s">
        <v>2420</v>
      </c>
      <c r="G249" t="s">
        <v>3715</v>
      </c>
      <c r="I249" s="117"/>
    </row>
    <row r="250" spans="1:9" ht="15" customHeight="1">
      <c r="A250">
        <v>7464</v>
      </c>
      <c r="B250" t="s">
        <v>2470</v>
      </c>
      <c r="C250" t="s">
        <v>4119</v>
      </c>
      <c r="D250" t="str">
        <f t="shared" si="3"/>
        <v>7464 CENTAR ZA REHABILITACIJU ZAGREB</v>
      </c>
      <c r="E250" t="s">
        <v>4160</v>
      </c>
      <c r="F250" t="s">
        <v>2471</v>
      </c>
      <c r="G250" t="s">
        <v>3715</v>
      </c>
      <c r="I250" s="117"/>
    </row>
    <row r="251" spans="1:9" ht="15" customHeight="1">
      <c r="A251">
        <v>7472</v>
      </c>
      <c r="B251" t="s">
        <v>4161</v>
      </c>
      <c r="C251" t="s">
        <v>4119</v>
      </c>
      <c r="D251" t="str">
        <f t="shared" si="3"/>
        <v>7472 CENTAR ZA ODGOJ I OBRAZOVANJE DUBRAVA</v>
      </c>
      <c r="E251" t="s">
        <v>4162</v>
      </c>
      <c r="F251" t="s">
        <v>2416</v>
      </c>
      <c r="G251" t="s">
        <v>3715</v>
      </c>
      <c r="I251" s="117"/>
    </row>
    <row r="252" spans="1:9" ht="15" customHeight="1">
      <c r="A252">
        <v>7489</v>
      </c>
      <c r="B252" t="s">
        <v>2422</v>
      </c>
      <c r="C252" t="s">
        <v>4119</v>
      </c>
      <c r="D252" t="str">
        <f t="shared" si="3"/>
        <v>7489 CENTAR ZA ODGOJ I OBRAZOVANJE SLAVA RAŠKAJ ZAGREB</v>
      </c>
      <c r="E252" t="s">
        <v>4163</v>
      </c>
      <c r="F252" t="s">
        <v>2423</v>
      </c>
      <c r="G252" t="s">
        <v>3715</v>
      </c>
      <c r="I252" s="117"/>
    </row>
    <row r="253" spans="1:9" ht="15" customHeight="1">
      <c r="A253">
        <v>7497</v>
      </c>
      <c r="B253" t="s">
        <v>2429</v>
      </c>
      <c r="C253" t="s">
        <v>4119</v>
      </c>
      <c r="D253" t="str">
        <f t="shared" si="3"/>
        <v>7497 CENTAR ZA ODGOJ I OBRAZOVANJE VINKO BEK</v>
      </c>
      <c r="E253" t="s">
        <v>4164</v>
      </c>
      <c r="F253" t="s">
        <v>2430</v>
      </c>
      <c r="G253" t="s">
        <v>3715</v>
      </c>
      <c r="I253" s="117"/>
    </row>
    <row r="254" spans="1:9" ht="15" customHeight="1">
      <c r="A254">
        <v>7501</v>
      </c>
      <c r="B254" t="s">
        <v>4199</v>
      </c>
      <c r="C254" t="s">
        <v>4119</v>
      </c>
      <c r="D254" t="str">
        <f t="shared" si="3"/>
        <v>7501 CENTAR ZA ODGOJ I OBRAZOVANJE VELIKA GORICA</v>
      </c>
      <c r="E254" t="s">
        <v>4200</v>
      </c>
      <c r="F254" t="s">
        <v>2428</v>
      </c>
      <c r="G254" t="s">
        <v>3715</v>
      </c>
      <c r="I254" s="117"/>
    </row>
    <row r="255" spans="1:9" ht="15" customHeight="1">
      <c r="A255">
        <v>7528</v>
      </c>
      <c r="B255" t="s">
        <v>2426</v>
      </c>
      <c r="C255" t="s">
        <v>4119</v>
      </c>
      <c r="D255" t="str">
        <f t="shared" si="3"/>
        <v>7528 CENTAR ZA ODGOJ I OBRAZOVANJE TUŠKANAC</v>
      </c>
      <c r="E255" t="s">
        <v>4205</v>
      </c>
      <c r="F255" t="s">
        <v>2427</v>
      </c>
      <c r="G255" t="s">
        <v>3715</v>
      </c>
      <c r="I255" s="117"/>
    </row>
    <row r="256" spans="1:9" ht="15" customHeight="1">
      <c r="A256">
        <v>7536</v>
      </c>
      <c r="B256" t="s">
        <v>2431</v>
      </c>
      <c r="C256" t="s">
        <v>4119</v>
      </c>
      <c r="D256" t="str">
        <f t="shared" si="3"/>
        <v>7536 CENTAR ZA ODGOJ I OBRAZOVANJE ZAJEZDA</v>
      </c>
      <c r="E256" t="s">
        <v>4165</v>
      </c>
      <c r="F256" t="s">
        <v>2432</v>
      </c>
      <c r="G256" t="s">
        <v>3715</v>
      </c>
      <c r="I256" s="117"/>
    </row>
    <row r="257" spans="1:9" ht="15" customHeight="1">
      <c r="A257">
        <v>7544</v>
      </c>
      <c r="B257" t="s">
        <v>4166</v>
      </c>
      <c r="C257" t="s">
        <v>4119</v>
      </c>
      <c r="D257" t="str">
        <f t="shared" si="3"/>
        <v>7544 DOM ZA  ODRASLE OSOBE BJELOVAR</v>
      </c>
      <c r="E257" t="s">
        <v>4167</v>
      </c>
      <c r="F257" t="s">
        <v>2503</v>
      </c>
      <c r="G257" t="s">
        <v>3715</v>
      </c>
      <c r="I257" s="117"/>
    </row>
    <row r="258" spans="1:9" ht="15" customHeight="1">
      <c r="A258">
        <v>7569</v>
      </c>
      <c r="B258" t="s">
        <v>2504</v>
      </c>
      <c r="C258" t="s">
        <v>4119</v>
      </c>
      <c r="D258" t="str">
        <f t="shared" ref="D258:D321" si="4">A258&amp;" "&amp;B258</f>
        <v>7569 DOM ZA PSIHIČKI BOLESNE ODRASLE OSOBE BLATO</v>
      </c>
      <c r="E258" t="s">
        <v>4168</v>
      </c>
      <c r="F258" t="s">
        <v>2505</v>
      </c>
      <c r="G258" t="s">
        <v>3715</v>
      </c>
      <c r="I258" s="117"/>
    </row>
    <row r="259" spans="1:9" ht="15" customHeight="1">
      <c r="A259">
        <v>7624</v>
      </c>
      <c r="B259" t="s">
        <v>4169</v>
      </c>
      <c r="C259" t="s">
        <v>4119</v>
      </c>
      <c r="D259" t="str">
        <f t="shared" si="4"/>
        <v>7624 DOM ZA  ODRASLE OSOBE JALŽABET</v>
      </c>
      <c r="E259" t="s">
        <v>4170</v>
      </c>
      <c r="F259" t="s">
        <v>2506</v>
      </c>
      <c r="G259" t="s">
        <v>3715</v>
      </c>
      <c r="I259" s="117"/>
    </row>
    <row r="260" spans="1:9" ht="15" customHeight="1">
      <c r="A260">
        <v>7665</v>
      </c>
      <c r="B260" t="s">
        <v>2476</v>
      </c>
      <c r="C260" t="s">
        <v>4119</v>
      </c>
      <c r="D260" t="str">
        <f t="shared" si="4"/>
        <v>7665 DOM ZA ODRASLE OSOBE LOBOR-GRAD</v>
      </c>
      <c r="E260" t="s">
        <v>4171</v>
      </c>
      <c r="F260" t="s">
        <v>2477</v>
      </c>
      <c r="G260" t="s">
        <v>3715</v>
      </c>
      <c r="I260" s="117"/>
    </row>
    <row r="261" spans="1:9" ht="15" customHeight="1">
      <c r="A261">
        <v>7673</v>
      </c>
      <c r="B261" t="s">
        <v>2495</v>
      </c>
      <c r="C261" t="s">
        <v>4119</v>
      </c>
      <c r="D261" t="str">
        <f t="shared" si="4"/>
        <v>7673 DOM ZA ODRASLE OSOBE LJESKOVICA</v>
      </c>
      <c r="E261" t="s">
        <v>4189</v>
      </c>
      <c r="F261" t="s">
        <v>2496</v>
      </c>
      <c r="G261" t="s">
        <v>3715</v>
      </c>
      <c r="I261" s="117"/>
    </row>
    <row r="262" spans="1:9" ht="15" customHeight="1">
      <c r="A262">
        <v>7690</v>
      </c>
      <c r="B262" t="s">
        <v>2507</v>
      </c>
      <c r="C262" t="s">
        <v>4119</v>
      </c>
      <c r="D262" t="str">
        <f t="shared" si="4"/>
        <v>7690 DOM ZA PSIHIČKI BOLESNE ODRASLE OSOBE MOTOVUN</v>
      </c>
      <c r="E262" t="s">
        <v>4172</v>
      </c>
      <c r="F262" t="s">
        <v>2508</v>
      </c>
      <c r="G262" t="s">
        <v>3715</v>
      </c>
      <c r="I262" s="117"/>
    </row>
    <row r="263" spans="1:9" ht="15" customHeight="1">
      <c r="A263">
        <v>7704</v>
      </c>
      <c r="B263" t="s">
        <v>4173</v>
      </c>
      <c r="C263" t="s">
        <v>4119</v>
      </c>
      <c r="D263" t="str">
        <f t="shared" si="4"/>
        <v>7704 DOM ZA ODRASLE OSOBE NEDEŠĆINA</v>
      </c>
      <c r="E263" t="s">
        <v>4174</v>
      </c>
      <c r="F263" t="s">
        <v>2510</v>
      </c>
      <c r="G263" t="s">
        <v>3715</v>
      </c>
      <c r="I263" s="117"/>
    </row>
    <row r="264" spans="1:9" ht="15" customHeight="1">
      <c r="A264">
        <v>7729</v>
      </c>
      <c r="B264" t="s">
        <v>2497</v>
      </c>
      <c r="C264" t="s">
        <v>4119</v>
      </c>
      <c r="D264" t="str">
        <f t="shared" si="4"/>
        <v>7729 DOM ZA ODRASLE OSOBE NUŠTAR</v>
      </c>
      <c r="E264" t="s">
        <v>4192</v>
      </c>
      <c r="F264" t="s">
        <v>2498</v>
      </c>
      <c r="G264" t="s">
        <v>3715</v>
      </c>
      <c r="I264" s="117"/>
    </row>
    <row r="265" spans="1:9" ht="15" customHeight="1">
      <c r="A265">
        <v>7745</v>
      </c>
      <c r="B265" t="s">
        <v>2499</v>
      </c>
      <c r="C265" t="s">
        <v>4119</v>
      </c>
      <c r="D265" t="str">
        <f t="shared" si="4"/>
        <v>7745 DOM ZA ODRASLE OSOBE OREHOVICA</v>
      </c>
      <c r="E265" t="s">
        <v>4187</v>
      </c>
      <c r="F265" t="s">
        <v>2500</v>
      </c>
      <c r="G265" t="s">
        <v>3715</v>
      </c>
      <c r="I265" s="117"/>
    </row>
    <row r="266" spans="1:9" ht="15" customHeight="1">
      <c r="A266">
        <v>7761</v>
      </c>
      <c r="B266" t="s">
        <v>2443</v>
      </c>
      <c r="C266" t="s">
        <v>4119</v>
      </c>
      <c r="D266" t="str">
        <f t="shared" si="4"/>
        <v>7761 CENTAR ZA PRUŽANJE USLUGA U ZAJEDNICI OSIJEK - JA KAO I TI</v>
      </c>
      <c r="E266" t="s">
        <v>4186</v>
      </c>
      <c r="F266" t="s">
        <v>2444</v>
      </c>
      <c r="G266" t="s">
        <v>3715</v>
      </c>
      <c r="I266" s="117"/>
    </row>
    <row r="267" spans="1:9" ht="15" customHeight="1">
      <c r="A267">
        <v>7840</v>
      </c>
      <c r="B267" t="s">
        <v>2491</v>
      </c>
      <c r="C267" t="s">
        <v>4119</v>
      </c>
      <c r="D267" t="str">
        <f t="shared" si="4"/>
        <v>7840 DOM ZA ODRASLE OSOBE BOROVA</v>
      </c>
      <c r="E267" t="s">
        <v>4188</v>
      </c>
      <c r="F267" t="s">
        <v>2492</v>
      </c>
      <c r="G267" t="s">
        <v>3715</v>
      </c>
      <c r="I267" s="117"/>
    </row>
    <row r="268" spans="1:9" ht="15" customHeight="1">
      <c r="A268">
        <v>7866</v>
      </c>
      <c r="B268" t="s">
        <v>2511</v>
      </c>
      <c r="C268" t="s">
        <v>4119</v>
      </c>
      <c r="D268" t="str">
        <f t="shared" si="4"/>
        <v>7866 DOM ZA PSIHIČKI BOLESNE ODRASLE OSOBE TROGIR</v>
      </c>
      <c r="E268" t="s">
        <v>4175</v>
      </c>
      <c r="F268" t="s">
        <v>2512</v>
      </c>
      <c r="G268" t="s">
        <v>3715</v>
      </c>
      <c r="I268" s="117"/>
    </row>
    <row r="269" spans="1:9" ht="15" customHeight="1">
      <c r="A269">
        <v>7938</v>
      </c>
      <c r="B269" t="s">
        <v>4219</v>
      </c>
      <c r="C269" t="s">
        <v>4119</v>
      </c>
      <c r="D269" t="str">
        <f t="shared" si="4"/>
        <v>7938 DOM ZA ODRASLE OSOBE SVETI FRANE ZADAR</v>
      </c>
      <c r="E269" t="s">
        <v>4220</v>
      </c>
      <c r="F269" t="s">
        <v>2509</v>
      </c>
      <c r="G269" t="s">
        <v>3715</v>
      </c>
      <c r="I269" s="117"/>
    </row>
    <row r="270" spans="1:9" ht="15" customHeight="1">
      <c r="A270">
        <v>8051</v>
      </c>
      <c r="B270" t="s">
        <v>2514</v>
      </c>
      <c r="C270" t="s">
        <v>4119</v>
      </c>
      <c r="D270" t="str">
        <f t="shared" si="4"/>
        <v>8051 DOM ZA PSIHIČKI BOLESNE ODRASLE OSOBE ZAGREB</v>
      </c>
      <c r="E270" t="s">
        <v>4176</v>
      </c>
      <c r="F270" t="s">
        <v>2515</v>
      </c>
      <c r="G270" t="s">
        <v>3715</v>
      </c>
      <c r="I270" s="117"/>
    </row>
    <row r="271" spans="1:9" ht="15" customHeight="1">
      <c r="A271">
        <v>20157</v>
      </c>
      <c r="B271" t="s">
        <v>2176</v>
      </c>
      <c r="C271" t="s">
        <v>3713</v>
      </c>
      <c r="D271" t="str">
        <f t="shared" si="4"/>
        <v>20157 MINISTARSTVO FINANCIJA</v>
      </c>
      <c r="E271" t="s">
        <v>3722</v>
      </c>
      <c r="F271" t="s">
        <v>2177</v>
      </c>
      <c r="G271" t="s">
        <v>3715</v>
      </c>
      <c r="I271" s="117"/>
    </row>
    <row r="272" spans="1:9" ht="15" customHeight="1">
      <c r="A272">
        <v>20165</v>
      </c>
      <c r="B272" t="s">
        <v>3791</v>
      </c>
      <c r="C272" t="s">
        <v>3792</v>
      </c>
      <c r="D272" t="str">
        <f t="shared" si="4"/>
        <v>20165 CARINSKA UPRAVA, SREDIŠNJI URED</v>
      </c>
      <c r="E272" t="s">
        <v>3722</v>
      </c>
      <c r="F272" t="s">
        <v>2177</v>
      </c>
      <c r="G272" t="s">
        <v>3715</v>
      </c>
      <c r="I272" s="117"/>
    </row>
    <row r="273" spans="1:9" ht="15" customHeight="1">
      <c r="A273">
        <v>20181</v>
      </c>
      <c r="B273" t="s">
        <v>3793</v>
      </c>
      <c r="C273" t="s">
        <v>3792</v>
      </c>
      <c r="D273" t="str">
        <f t="shared" si="4"/>
        <v>20181 POREZNA UPRAVA</v>
      </c>
      <c r="E273" t="s">
        <v>3722</v>
      </c>
      <c r="F273" t="s">
        <v>2177</v>
      </c>
      <c r="G273" t="s">
        <v>3715</v>
      </c>
      <c r="I273" s="117"/>
    </row>
    <row r="274" spans="1:9" ht="15" customHeight="1">
      <c r="A274">
        <v>20270</v>
      </c>
      <c r="B274" t="s">
        <v>2794</v>
      </c>
      <c r="C274" t="s">
        <v>4325</v>
      </c>
      <c r="D274" t="str">
        <f t="shared" si="4"/>
        <v>20270 OPĆINSKO DRŽAVNO ODVJETNIŠTVO U KARLOVCU</v>
      </c>
      <c r="E274" t="s">
        <v>4441</v>
      </c>
      <c r="F274" t="s">
        <v>2795</v>
      </c>
      <c r="G274" t="s">
        <v>3715</v>
      </c>
      <c r="I274" s="117"/>
    </row>
    <row r="275" spans="1:9" ht="15" customHeight="1">
      <c r="A275">
        <v>20454</v>
      </c>
      <c r="B275" t="s">
        <v>2717</v>
      </c>
      <c r="C275" t="s">
        <v>4325</v>
      </c>
      <c r="D275" t="str">
        <f t="shared" si="4"/>
        <v>20454 OPĆINSKI PREKRŠAJNI SUD U ZAGREBU</v>
      </c>
      <c r="E275" t="s">
        <v>4412</v>
      </c>
      <c r="F275" t="s">
        <v>2718</v>
      </c>
      <c r="G275" t="s">
        <v>3715</v>
      </c>
      <c r="I275" s="117"/>
    </row>
    <row r="276" spans="1:9" ht="15" customHeight="1">
      <c r="A276">
        <v>20622</v>
      </c>
      <c r="B276" t="s">
        <v>2715</v>
      </c>
      <c r="C276" t="s">
        <v>4325</v>
      </c>
      <c r="D276" t="str">
        <f t="shared" si="4"/>
        <v>20622 OPĆINSKI PREKRŠAJNI SUD U SPLITU</v>
      </c>
      <c r="E276" t="s">
        <v>4411</v>
      </c>
      <c r="F276" t="s">
        <v>2716</v>
      </c>
      <c r="G276" t="s">
        <v>3715</v>
      </c>
      <c r="I276" s="117"/>
    </row>
    <row r="277" spans="1:9" ht="15" customHeight="1">
      <c r="A277">
        <v>20639</v>
      </c>
      <c r="B277" t="s">
        <v>2614</v>
      </c>
      <c r="C277" t="s">
        <v>4325</v>
      </c>
      <c r="D277" t="str">
        <f t="shared" si="4"/>
        <v>20639 VISOKI UPRAVNI SUD REPUBLIKE HRVATSKE</v>
      </c>
      <c r="E277" t="s">
        <v>4360</v>
      </c>
      <c r="F277" t="s">
        <v>2615</v>
      </c>
      <c r="G277" t="s">
        <v>3715</v>
      </c>
      <c r="I277" s="117"/>
    </row>
    <row r="278" spans="1:9" ht="15" customHeight="1">
      <c r="A278">
        <v>20647</v>
      </c>
      <c r="B278" t="s">
        <v>2681</v>
      </c>
      <c r="C278" t="s">
        <v>4325</v>
      </c>
      <c r="D278" t="str">
        <f t="shared" si="4"/>
        <v>20647 ŽUPANIJSKO DRŽAVNO ODVJETNIŠTVO U BJELOVARU</v>
      </c>
      <c r="E278" t="s">
        <v>4399</v>
      </c>
      <c r="F278" t="s">
        <v>2682</v>
      </c>
      <c r="G278" t="s">
        <v>3715</v>
      </c>
      <c r="I278" s="117"/>
    </row>
    <row r="279" spans="1:9" ht="15" customHeight="1">
      <c r="A279">
        <v>20727</v>
      </c>
      <c r="B279" t="s">
        <v>2569</v>
      </c>
      <c r="C279" t="s">
        <v>4325</v>
      </c>
      <c r="D279" t="str">
        <f t="shared" si="4"/>
        <v>20727 KAZNIONICA U GLINI</v>
      </c>
      <c r="E279" t="s">
        <v>4330</v>
      </c>
      <c r="F279" t="s">
        <v>2570</v>
      </c>
      <c r="G279" t="s">
        <v>3715</v>
      </c>
      <c r="I279" s="117"/>
    </row>
    <row r="280" spans="1:9" ht="15" customHeight="1">
      <c r="A280">
        <v>20735</v>
      </c>
      <c r="B280" t="s">
        <v>2679</v>
      </c>
      <c r="C280" t="s">
        <v>4325</v>
      </c>
      <c r="D280" t="str">
        <f t="shared" si="4"/>
        <v>20735 TRGOVAČKI SUD U ZAGREBU</v>
      </c>
      <c r="E280" t="s">
        <v>4394</v>
      </c>
      <c r="F280" t="s">
        <v>2680</v>
      </c>
      <c r="G280" t="s">
        <v>3715</v>
      </c>
      <c r="I280" s="117"/>
    </row>
    <row r="281" spans="1:9" ht="15" customHeight="1">
      <c r="A281">
        <v>20743</v>
      </c>
      <c r="B281" t="s">
        <v>2633</v>
      </c>
      <c r="C281" t="s">
        <v>4325</v>
      </c>
      <c r="D281" t="str">
        <f t="shared" si="4"/>
        <v>20743 ŽUPANIJSKI SUD U BJELOVARU</v>
      </c>
      <c r="E281" t="s">
        <v>4375</v>
      </c>
      <c r="F281" t="s">
        <v>2634</v>
      </c>
      <c r="G281" t="s">
        <v>3715</v>
      </c>
      <c r="I281" s="117"/>
    </row>
    <row r="282" spans="1:9" ht="15" customHeight="1">
      <c r="A282">
        <v>20778</v>
      </c>
      <c r="B282" t="s">
        <v>2647</v>
      </c>
      <c r="C282" t="s">
        <v>4325</v>
      </c>
      <c r="D282" t="str">
        <f t="shared" si="4"/>
        <v>20778 ŽUPANIJSKI SUD U SLAVONSKOM BRODU</v>
      </c>
      <c r="E282" t="s">
        <v>4382</v>
      </c>
      <c r="F282" t="s">
        <v>2648</v>
      </c>
      <c r="G282" t="s">
        <v>3715</v>
      </c>
      <c r="I282" s="117"/>
    </row>
    <row r="283" spans="1:9" s="117" customFormat="1" ht="15" customHeight="1">
      <c r="A283">
        <v>20786</v>
      </c>
      <c r="B283" t="s">
        <v>2651</v>
      </c>
      <c r="C283" t="s">
        <v>4325</v>
      </c>
      <c r="D283" t="str">
        <f t="shared" si="4"/>
        <v>20786 ŽUPANIJSKI SUD U ŠIBENIKU</v>
      </c>
      <c r="E283" t="s">
        <v>4384</v>
      </c>
      <c r="F283" t="s">
        <v>2652</v>
      </c>
      <c r="G283" t="s">
        <v>3715</v>
      </c>
    </row>
    <row r="284" spans="1:9" s="117" customFormat="1" ht="15" customHeight="1">
      <c r="A284">
        <v>20809</v>
      </c>
      <c r="B284" t="s">
        <v>2657</v>
      </c>
      <c r="C284" t="s">
        <v>4325</v>
      </c>
      <c r="D284" t="str">
        <f t="shared" si="4"/>
        <v>20809 ŽUPANIJSKI SUD U VUKOVARU</v>
      </c>
      <c r="E284" t="s">
        <v>4371</v>
      </c>
      <c r="F284" t="s">
        <v>2658</v>
      </c>
      <c r="G284" t="s">
        <v>3715</v>
      </c>
    </row>
    <row r="285" spans="1:9">
      <c r="A285">
        <v>20833</v>
      </c>
      <c r="B285" t="s">
        <v>2151</v>
      </c>
      <c r="C285" t="s">
        <v>3713</v>
      </c>
      <c r="D285" t="str">
        <f t="shared" si="4"/>
        <v>20833 AGENCIJA ZA ZAŠTITU TRŽIŠNOG NATJECANJA</v>
      </c>
      <c r="E285" t="s">
        <v>3720</v>
      </c>
      <c r="F285" t="s">
        <v>2152</v>
      </c>
      <c r="G285" t="s">
        <v>3715</v>
      </c>
      <c r="I285" s="117"/>
    </row>
    <row r="286" spans="1:9" ht="15" customHeight="1">
      <c r="A286">
        <v>20892</v>
      </c>
      <c r="B286" t="s">
        <v>2735</v>
      </c>
      <c r="C286" t="s">
        <v>4325</v>
      </c>
      <c r="D286" t="str">
        <f t="shared" si="4"/>
        <v>20892 OPĆINSKI SUD U KARLOVCU</v>
      </c>
      <c r="E286" t="s">
        <v>4420</v>
      </c>
      <c r="F286" t="s">
        <v>2736</v>
      </c>
      <c r="G286" t="s">
        <v>3715</v>
      </c>
      <c r="I286" s="117"/>
    </row>
    <row r="287" spans="1:9" ht="15" customHeight="1">
      <c r="A287">
        <v>21004</v>
      </c>
      <c r="B287" t="s">
        <v>2767</v>
      </c>
      <c r="C287" t="s">
        <v>4325</v>
      </c>
      <c r="D287" t="str">
        <f t="shared" si="4"/>
        <v>21004 OPĆINSKI SUD U SPLITU</v>
      </c>
      <c r="E287" t="s">
        <v>4429</v>
      </c>
      <c r="F287" t="s">
        <v>2768</v>
      </c>
      <c r="G287" t="s">
        <v>3715</v>
      </c>
      <c r="I287" s="117"/>
    </row>
    <row r="288" spans="1:9" ht="15" customHeight="1">
      <c r="A288">
        <v>21053</v>
      </c>
      <c r="B288" t="s">
        <v>501</v>
      </c>
      <c r="C288" t="s">
        <v>3936</v>
      </c>
      <c r="D288" t="str">
        <f t="shared" si="4"/>
        <v>21053 VELEUČILIŠTE U KARLOVCU</v>
      </c>
      <c r="E288" t="s">
        <v>3981</v>
      </c>
      <c r="F288" t="s">
        <v>504</v>
      </c>
      <c r="G288" t="s">
        <v>3715</v>
      </c>
      <c r="I288" s="117"/>
    </row>
    <row r="289" spans="1:9" ht="15" customHeight="1">
      <c r="A289">
        <v>21061</v>
      </c>
      <c r="B289" t="s">
        <v>556</v>
      </c>
      <c r="C289" t="s">
        <v>3936</v>
      </c>
      <c r="D289" t="str">
        <f t="shared" si="4"/>
        <v>21061 INSTITUT ZA HRVATSKI JEZIK I JEZIKOSLOVLJE</v>
      </c>
      <c r="E289" t="s">
        <v>4083</v>
      </c>
      <c r="F289" t="s">
        <v>558</v>
      </c>
      <c r="G289" t="s">
        <v>3715</v>
      </c>
      <c r="I289" s="117"/>
    </row>
    <row r="290" spans="1:9" ht="15" customHeight="1">
      <c r="A290">
        <v>21070</v>
      </c>
      <c r="B290" t="s">
        <v>585</v>
      </c>
      <c r="C290" t="s">
        <v>3936</v>
      </c>
      <c r="D290" t="str">
        <f t="shared" si="4"/>
        <v>21070 STAROSLAVENSKI INSTITUT</v>
      </c>
      <c r="E290" t="s">
        <v>4092</v>
      </c>
      <c r="F290" t="s">
        <v>587</v>
      </c>
      <c r="G290" t="s">
        <v>3715</v>
      </c>
      <c r="I290" s="117"/>
    </row>
    <row r="291" spans="1:9" ht="15" customHeight="1">
      <c r="A291">
        <v>21609</v>
      </c>
      <c r="B291" t="s">
        <v>2380</v>
      </c>
      <c r="C291" t="s">
        <v>3889</v>
      </c>
      <c r="D291" t="str">
        <f t="shared" si="4"/>
        <v>21609 DRŽAVNI HIDROMETEOROLOŠKI ZAVOD</v>
      </c>
      <c r="E291" t="s">
        <v>3932</v>
      </c>
      <c r="F291" t="s">
        <v>2381</v>
      </c>
      <c r="G291" t="s">
        <v>3715</v>
      </c>
      <c r="I291" s="117"/>
    </row>
    <row r="292" spans="1:9" ht="15" customHeight="1">
      <c r="A292">
        <v>21789</v>
      </c>
      <c r="B292" t="s">
        <v>2466</v>
      </c>
      <c r="C292" t="s">
        <v>4119</v>
      </c>
      <c r="D292" t="str">
        <f t="shared" si="4"/>
        <v>21789 CENTAR ZA REHABILITACIJU SAMARITANAC SPLIT</v>
      </c>
      <c r="E292" t="s">
        <v>4177</v>
      </c>
      <c r="F292" t="s">
        <v>2467</v>
      </c>
      <c r="G292" t="s">
        <v>3715</v>
      </c>
      <c r="I292" s="117"/>
    </row>
    <row r="293" spans="1:9" ht="15" customHeight="1">
      <c r="A293">
        <v>21797</v>
      </c>
      <c r="B293" t="s">
        <v>2455</v>
      </c>
      <c r="C293" t="s">
        <v>4119</v>
      </c>
      <c r="D293" t="str">
        <f t="shared" si="4"/>
        <v>21797 CENTAR ZA REHABILITACIJU JOSIPOVAC</v>
      </c>
      <c r="E293" t="s">
        <v>4178</v>
      </c>
      <c r="F293" t="s">
        <v>2456</v>
      </c>
      <c r="G293" t="s">
        <v>3715</v>
      </c>
      <c r="I293" s="117"/>
    </row>
    <row r="294" spans="1:9" ht="15" customHeight="1">
      <c r="A294">
        <v>21801</v>
      </c>
      <c r="B294" t="s">
        <v>2453</v>
      </c>
      <c r="C294" t="s">
        <v>4119</v>
      </c>
      <c r="D294" t="str">
        <f t="shared" si="4"/>
        <v>21801 CENTAR ZA REHABILITACIJU FRA ANTE SEKELEZ</v>
      </c>
      <c r="E294" t="s">
        <v>4179</v>
      </c>
      <c r="F294" t="s">
        <v>2454</v>
      </c>
      <c r="G294" t="s">
        <v>3715</v>
      </c>
      <c r="I294" s="117"/>
    </row>
    <row r="295" spans="1:9" ht="15" customHeight="1">
      <c r="A295">
        <v>21810</v>
      </c>
      <c r="B295" t="s">
        <v>2461</v>
      </c>
      <c r="C295" t="s">
        <v>4119</v>
      </c>
      <c r="D295" t="str">
        <f t="shared" si="4"/>
        <v>21810 CENTAR ZA REHABILITACIJU MIR</v>
      </c>
      <c r="E295" t="s">
        <v>4180</v>
      </c>
      <c r="F295" t="s">
        <v>2462</v>
      </c>
      <c r="G295" t="s">
        <v>3715</v>
      </c>
      <c r="I295" s="117"/>
    </row>
    <row r="296" spans="1:9" ht="15" customHeight="1">
      <c r="A296">
        <v>21828</v>
      </c>
      <c r="B296" t="s">
        <v>2560</v>
      </c>
      <c r="C296" t="s">
        <v>3713</v>
      </c>
      <c r="D296" t="str">
        <f t="shared" si="4"/>
        <v>21828 HRVATSKA AKADEMIJA ZNANOSTI I UMJETNOSTI</v>
      </c>
      <c r="E296" t="s">
        <v>3747</v>
      </c>
      <c r="F296" t="s">
        <v>2561</v>
      </c>
      <c r="G296" t="s">
        <v>3715</v>
      </c>
      <c r="I296" s="117"/>
    </row>
    <row r="297" spans="1:9" ht="15" customHeight="1">
      <c r="A297">
        <v>21836</v>
      </c>
      <c r="B297" t="s">
        <v>596</v>
      </c>
      <c r="C297" t="s">
        <v>3936</v>
      </c>
      <c r="D297" t="str">
        <f t="shared" si="4"/>
        <v>21836 NACIONALNA I SVEUČILIŠNA KNJIŽNICA U ZAGREBU</v>
      </c>
      <c r="E297" t="s">
        <v>4109</v>
      </c>
      <c r="F297" t="s">
        <v>598</v>
      </c>
      <c r="G297" t="s">
        <v>3715</v>
      </c>
      <c r="I297" s="117"/>
    </row>
    <row r="298" spans="1:9" ht="15" customHeight="1">
      <c r="A298">
        <v>21852</v>
      </c>
      <c r="B298" t="s">
        <v>4110</v>
      </c>
      <c r="C298" t="s">
        <v>3936</v>
      </c>
      <c r="D298" t="str">
        <f t="shared" si="4"/>
        <v>21852 HRVATSKA AKADEMSKA ISTRAŽIVAČKA MREŽA - CARNET</v>
      </c>
      <c r="E298" t="s">
        <v>4111</v>
      </c>
      <c r="F298" t="s">
        <v>601</v>
      </c>
      <c r="G298" t="s">
        <v>3715</v>
      </c>
      <c r="I298" s="117"/>
    </row>
    <row r="299" spans="1:9" ht="15" customHeight="1">
      <c r="A299">
        <v>21869</v>
      </c>
      <c r="B299" t="s">
        <v>602</v>
      </c>
      <c r="C299" t="s">
        <v>3936</v>
      </c>
      <c r="D299" t="str">
        <f t="shared" si="4"/>
        <v>21869 LEKSIKOGRAFSKI ZAVOD MIROSLAV KRLEŽA</v>
      </c>
      <c r="E299" t="s">
        <v>4107</v>
      </c>
      <c r="F299" t="s">
        <v>604</v>
      </c>
      <c r="G299" t="s">
        <v>3715</v>
      </c>
      <c r="I299" s="117"/>
    </row>
    <row r="300" spans="1:9" ht="15" customHeight="1">
      <c r="A300">
        <v>21949</v>
      </c>
      <c r="B300" t="s">
        <v>2705</v>
      </c>
      <c r="C300" t="s">
        <v>4325</v>
      </c>
      <c r="D300" t="str">
        <f t="shared" si="4"/>
        <v>21949 ŽUPANIJSKO DRŽAVNO ODVJETNIŠTVO U VUKOVARU</v>
      </c>
      <c r="E300" t="s">
        <v>4408</v>
      </c>
      <c r="F300" t="s">
        <v>2706</v>
      </c>
      <c r="G300" t="s">
        <v>3715</v>
      </c>
      <c r="I300" s="117"/>
    </row>
    <row r="301" spans="1:9" ht="15" customHeight="1">
      <c r="A301">
        <v>22058</v>
      </c>
      <c r="B301" t="s">
        <v>2355</v>
      </c>
      <c r="C301" t="s">
        <v>3885</v>
      </c>
      <c r="D301" t="str">
        <f t="shared" si="4"/>
        <v>22058 AGENCIJA ZA PRAVNI PROMET I POSREDOVANJE NEKRETNINAMA</v>
      </c>
      <c r="E301" t="s">
        <v>3886</v>
      </c>
      <c r="F301" t="s">
        <v>2356</v>
      </c>
      <c r="G301" t="s">
        <v>3715</v>
      </c>
      <c r="I301" s="117"/>
    </row>
    <row r="302" spans="1:9" ht="15" customHeight="1">
      <c r="A302">
        <v>22138</v>
      </c>
      <c r="B302" t="s">
        <v>3899</v>
      </c>
      <c r="C302" t="s">
        <v>3889</v>
      </c>
      <c r="D302" t="str">
        <f t="shared" si="4"/>
        <v>22138 JAVNA USTANOVA NACIONALNI PARK  KORNATI</v>
      </c>
      <c r="E302" t="s">
        <v>3900</v>
      </c>
      <c r="F302" t="s">
        <v>2361</v>
      </c>
      <c r="G302" t="s">
        <v>3715</v>
      </c>
      <c r="I302" s="117"/>
    </row>
    <row r="303" spans="1:9" ht="15" customHeight="1">
      <c r="A303">
        <v>22154</v>
      </c>
      <c r="B303" t="s">
        <v>3901</v>
      </c>
      <c r="C303" t="s">
        <v>3889</v>
      </c>
      <c r="D303" t="str">
        <f t="shared" si="4"/>
        <v>22154 J. U.  PARK PRIRODE KOPAČKI RIT</v>
      </c>
      <c r="E303" t="s">
        <v>3902</v>
      </c>
      <c r="F303" t="s">
        <v>2370</v>
      </c>
      <c r="G303" t="s">
        <v>3715</v>
      </c>
      <c r="I303" s="117"/>
    </row>
    <row r="304" spans="1:9" ht="15" customHeight="1">
      <c r="A304">
        <v>22162</v>
      </c>
      <c r="B304" t="s">
        <v>3921</v>
      </c>
      <c r="C304" t="s">
        <v>3889</v>
      </c>
      <c r="D304" t="str">
        <f t="shared" si="4"/>
        <v>22162 JAVNA USTANOVA NACIONALNI PARK BRIJUNI</v>
      </c>
      <c r="E304" t="s">
        <v>3922</v>
      </c>
      <c r="F304" t="s">
        <v>2360</v>
      </c>
      <c r="G304" t="s">
        <v>3715</v>
      </c>
      <c r="I304" s="117"/>
    </row>
    <row r="305" spans="1:9" ht="15" customHeight="1">
      <c r="A305">
        <v>22179</v>
      </c>
      <c r="B305" t="s">
        <v>3903</v>
      </c>
      <c r="C305" t="s">
        <v>3889</v>
      </c>
      <c r="D305" t="str">
        <f t="shared" si="4"/>
        <v>22179 J. U.  N. P.  MLJET</v>
      </c>
      <c r="E305" t="s">
        <v>3904</v>
      </c>
      <c r="F305" t="s">
        <v>2363</v>
      </c>
      <c r="G305" t="s">
        <v>3715</v>
      </c>
      <c r="I305" s="117"/>
    </row>
    <row r="306" spans="1:9" ht="15" customHeight="1">
      <c r="A306">
        <v>22187</v>
      </c>
      <c r="B306" t="s">
        <v>3905</v>
      </c>
      <c r="C306" t="s">
        <v>3889</v>
      </c>
      <c r="D306" t="str">
        <f t="shared" si="4"/>
        <v>22187 J. U.  N. P.  RISNJAK</v>
      </c>
      <c r="E306" t="s">
        <v>3906</v>
      </c>
      <c r="F306" t="s">
        <v>2366</v>
      </c>
      <c r="G306" t="s">
        <v>3715</v>
      </c>
      <c r="I306" s="117"/>
    </row>
    <row r="307" spans="1:9" ht="15" customHeight="1">
      <c r="A307">
        <v>22195</v>
      </c>
      <c r="B307" t="s">
        <v>3907</v>
      </c>
      <c r="C307" t="s">
        <v>3889</v>
      </c>
      <c r="D307" t="str">
        <f t="shared" si="4"/>
        <v>22195 J. U.  PARK PRIRODE TELAŠĆICA</v>
      </c>
      <c r="E307" t="s">
        <v>3908</v>
      </c>
      <c r="F307" t="s">
        <v>2375</v>
      </c>
      <c r="G307" t="s">
        <v>3715</v>
      </c>
      <c r="I307" s="117"/>
    </row>
    <row r="308" spans="1:9" ht="15" customHeight="1">
      <c r="A308">
        <v>22200</v>
      </c>
      <c r="B308" t="s">
        <v>3909</v>
      </c>
      <c r="C308" t="s">
        <v>3889</v>
      </c>
      <c r="D308" t="str">
        <f t="shared" si="4"/>
        <v>22200 J. U.  N. P.  PAKLENICA</v>
      </c>
      <c r="E308" t="s">
        <v>3910</v>
      </c>
      <c r="F308" t="s">
        <v>2364</v>
      </c>
      <c r="G308" t="s">
        <v>3715</v>
      </c>
      <c r="I308" s="117"/>
    </row>
    <row r="309" spans="1:9" ht="15" customHeight="1">
      <c r="A309">
        <v>22218</v>
      </c>
      <c r="B309" t="s">
        <v>3911</v>
      </c>
      <c r="C309" t="s">
        <v>3889</v>
      </c>
      <c r="D309" t="str">
        <f t="shared" si="4"/>
        <v>22218 Javna ustanova Nacionalni park Plitvička jezera</v>
      </c>
      <c r="E309" t="s">
        <v>3912</v>
      </c>
      <c r="F309" t="s">
        <v>2365</v>
      </c>
      <c r="G309" t="s">
        <v>3715</v>
      </c>
      <c r="I309" s="117"/>
    </row>
    <row r="310" spans="1:9" ht="15" customHeight="1">
      <c r="A310">
        <v>22226</v>
      </c>
      <c r="B310" t="s">
        <v>3913</v>
      </c>
      <c r="C310" t="s">
        <v>3889</v>
      </c>
      <c r="D310" t="str">
        <f t="shared" si="4"/>
        <v>22226 JAVNA USTANOVA  PARK PRIRODE LONJSKO POLJE</v>
      </c>
      <c r="E310" t="s">
        <v>3914</v>
      </c>
      <c r="F310" t="s">
        <v>2372</v>
      </c>
      <c r="G310" t="s">
        <v>3715</v>
      </c>
      <c r="I310" s="117"/>
    </row>
    <row r="311" spans="1:9" ht="15" customHeight="1">
      <c r="A311">
        <v>22234</v>
      </c>
      <c r="B311" t="s">
        <v>3915</v>
      </c>
      <c r="C311" t="s">
        <v>3889</v>
      </c>
      <c r="D311" t="str">
        <f t="shared" si="4"/>
        <v>22234 J. U.  N. P.  KRKA</v>
      </c>
      <c r="E311" t="s">
        <v>3916</v>
      </c>
      <c r="F311" t="s">
        <v>2362</v>
      </c>
      <c r="G311" t="s">
        <v>3715</v>
      </c>
      <c r="I311" s="117"/>
    </row>
    <row r="312" spans="1:9" ht="15" customHeight="1">
      <c r="A312">
        <v>22242</v>
      </c>
      <c r="B312" t="s">
        <v>3841</v>
      </c>
      <c r="C312" t="s">
        <v>3810</v>
      </c>
      <c r="D312" t="str">
        <f t="shared" si="4"/>
        <v>22242 GALERIJA KLOVIĆEVI DVORI ZAGREB</v>
      </c>
      <c r="E312" t="s">
        <v>3842</v>
      </c>
      <c r="F312" t="s">
        <v>2259</v>
      </c>
      <c r="G312" t="s">
        <v>3715</v>
      </c>
      <c r="I312" s="117"/>
    </row>
    <row r="313" spans="1:9" ht="15" customHeight="1">
      <c r="A313">
        <v>22275</v>
      </c>
      <c r="B313" t="s">
        <v>2157</v>
      </c>
      <c r="C313" t="s">
        <v>3773</v>
      </c>
      <c r="D313" t="str">
        <f t="shared" si="4"/>
        <v>22275 URED ZA UDRUGE</v>
      </c>
      <c r="E313" t="s">
        <v>3775</v>
      </c>
      <c r="F313" t="s">
        <v>2158</v>
      </c>
      <c r="G313" t="s">
        <v>3715</v>
      </c>
      <c r="I313" s="117"/>
    </row>
    <row r="314" spans="1:9" ht="15" customHeight="1">
      <c r="A314">
        <v>22283</v>
      </c>
      <c r="B314" t="s">
        <v>2489</v>
      </c>
      <c r="C314" t="s">
        <v>4119</v>
      </c>
      <c r="D314" t="str">
        <f t="shared" si="4"/>
        <v>22283 DOM ZA ODRASLE OSOBE BIDRUŽICA</v>
      </c>
      <c r="E314" t="s">
        <v>4190</v>
      </c>
      <c r="F314" t="s">
        <v>2490</v>
      </c>
      <c r="G314" t="s">
        <v>3715</v>
      </c>
      <c r="I314" s="117"/>
    </row>
    <row r="315" spans="1:9" ht="15" customHeight="1">
      <c r="A315">
        <v>22322</v>
      </c>
      <c r="B315" t="s">
        <v>4181</v>
      </c>
      <c r="C315" t="s">
        <v>4119</v>
      </c>
      <c r="D315" t="str">
        <f t="shared" si="4"/>
        <v>22322 CENTAR ZA PRUŽANJE USLUGA U ZAJEDNICI ZEMUNIK</v>
      </c>
      <c r="E315" t="s">
        <v>4182</v>
      </c>
      <c r="F315" t="s">
        <v>2516</v>
      </c>
      <c r="G315" t="s">
        <v>3715</v>
      </c>
      <c r="I315" s="117"/>
    </row>
    <row r="316" spans="1:9">
      <c r="A316">
        <v>22339</v>
      </c>
      <c r="B316" t="s">
        <v>2292</v>
      </c>
      <c r="C316" t="s">
        <v>3810</v>
      </c>
      <c r="D316" t="str">
        <f t="shared" si="4"/>
        <v>22339 HRVATSKI RESTAURATORSKI ZAVOD</v>
      </c>
      <c r="E316" t="s">
        <v>3866</v>
      </c>
      <c r="F316" t="s">
        <v>2293</v>
      </c>
      <c r="G316" t="s">
        <v>3715</v>
      </c>
      <c r="I316" s="117"/>
    </row>
    <row r="317" spans="1:9" ht="15" customHeight="1">
      <c r="A317">
        <v>22347</v>
      </c>
      <c r="B317" t="s">
        <v>3855</v>
      </c>
      <c r="C317" t="s">
        <v>3810</v>
      </c>
      <c r="D317" t="str">
        <f t="shared" si="4"/>
        <v>22347 Javna ustanova Zbirka umjetnina Ante i Wiltrude Topić Mimara-Muzej Mimara</v>
      </c>
      <c r="E317" t="s">
        <v>3856</v>
      </c>
      <c r="F317" t="s">
        <v>2270</v>
      </c>
      <c r="G317" t="s">
        <v>3715</v>
      </c>
      <c r="I317" s="117"/>
    </row>
    <row r="318" spans="1:9" ht="15" customHeight="1">
      <c r="A318">
        <v>22371</v>
      </c>
      <c r="B318" t="s">
        <v>4023</v>
      </c>
      <c r="C318" t="s">
        <v>3936</v>
      </c>
      <c r="D318" t="str">
        <f t="shared" si="4"/>
        <v>22371 VELEUČILIŠTE U KRIŽEVCIMA</v>
      </c>
      <c r="E318" t="s">
        <v>4024</v>
      </c>
      <c r="F318" t="s">
        <v>519</v>
      </c>
      <c r="G318" t="s">
        <v>3715</v>
      </c>
      <c r="I318" s="117"/>
    </row>
    <row r="319" spans="1:9" ht="15" customHeight="1">
      <c r="A319">
        <v>22427</v>
      </c>
      <c r="B319" t="s">
        <v>486</v>
      </c>
      <c r="C319" t="s">
        <v>3936</v>
      </c>
      <c r="D319" t="str">
        <f t="shared" si="4"/>
        <v>22427 TEHNIČKO VELEUČILIŠTE U ZAGREBU</v>
      </c>
      <c r="E319" t="s">
        <v>4001</v>
      </c>
      <c r="F319" t="s">
        <v>488</v>
      </c>
      <c r="G319" t="s">
        <v>3715</v>
      </c>
      <c r="I319" s="117"/>
    </row>
    <row r="320" spans="1:9" ht="15" customHeight="1">
      <c r="A320">
        <v>22435</v>
      </c>
      <c r="B320" t="s">
        <v>4016</v>
      </c>
      <c r="C320" t="s">
        <v>3936</v>
      </c>
      <c r="D320" t="str">
        <f t="shared" si="4"/>
        <v>22435 SVEUČILIŠTE U SPLITU -  FILOZOFSKI FAKULTET SPLIT</v>
      </c>
      <c r="E320" t="s">
        <v>4017</v>
      </c>
      <c r="F320" t="s">
        <v>360</v>
      </c>
      <c r="G320" t="s">
        <v>3715</v>
      </c>
      <c r="I320" s="117"/>
    </row>
    <row r="321" spans="1:9" ht="15" customHeight="1">
      <c r="A321">
        <v>22451</v>
      </c>
      <c r="B321" t="s">
        <v>371</v>
      </c>
      <c r="C321" t="s">
        <v>3936</v>
      </c>
      <c r="D321" t="str">
        <f t="shared" si="4"/>
        <v>22451 SVEUČILIŠTE U SPLITU - MEDICINSKI FAKULTET</v>
      </c>
      <c r="E321" t="s">
        <v>4009</v>
      </c>
      <c r="F321" t="s">
        <v>373</v>
      </c>
      <c r="G321" t="s">
        <v>3715</v>
      </c>
      <c r="I321" s="117"/>
    </row>
    <row r="322" spans="1:9" ht="15" customHeight="1">
      <c r="A322">
        <v>22460</v>
      </c>
      <c r="B322" t="s">
        <v>374</v>
      </c>
      <c r="C322" t="s">
        <v>3936</v>
      </c>
      <c r="D322" t="str">
        <f t="shared" ref="D322:D385" si="5">A322&amp;" "&amp;B322</f>
        <v>22460 SVEUČILIŠTE U SPLITU - POMORSKI FAKULTET</v>
      </c>
      <c r="E322" t="s">
        <v>4069</v>
      </c>
      <c r="F322" t="s">
        <v>375</v>
      </c>
      <c r="G322" t="s">
        <v>3715</v>
      </c>
      <c r="I322" s="117"/>
    </row>
    <row r="323" spans="1:9" ht="15" customHeight="1">
      <c r="A323">
        <v>22478</v>
      </c>
      <c r="B323" t="s">
        <v>4027</v>
      </c>
      <c r="C323" t="s">
        <v>3936</v>
      </c>
      <c r="D323" t="str">
        <f t="shared" si="5"/>
        <v xml:space="preserve">22478 Sveučilište u Splitu, Umjetnička akademija </v>
      </c>
      <c r="E323" t="s">
        <v>4028</v>
      </c>
      <c r="F323" t="s">
        <v>386</v>
      </c>
      <c r="G323" t="s">
        <v>3715</v>
      </c>
      <c r="I323" s="117"/>
    </row>
    <row r="324" spans="1:9" ht="15" customHeight="1">
      <c r="A324">
        <v>22486</v>
      </c>
      <c r="B324" t="s">
        <v>3992</v>
      </c>
      <c r="C324" t="s">
        <v>3936</v>
      </c>
      <c r="D324" t="str">
        <f t="shared" si="5"/>
        <v>22486 Sveučilište Josipa Jurja Strossmayera u Osijeku, Fakultet za odgojne i obrazovne znanosti</v>
      </c>
      <c r="E324" t="s">
        <v>3993</v>
      </c>
      <c r="F324" t="s">
        <v>287</v>
      </c>
      <c r="G324" t="s">
        <v>3715</v>
      </c>
      <c r="I324" s="117"/>
    </row>
    <row r="325" spans="1:9" ht="15" customHeight="1">
      <c r="A325">
        <v>22494</v>
      </c>
      <c r="B325" t="s">
        <v>506</v>
      </c>
      <c r="C325" t="s">
        <v>3936</v>
      </c>
      <c r="D325" t="str">
        <f t="shared" si="5"/>
        <v>22494 VELEUČILIŠTE U RIJECI</v>
      </c>
      <c r="E325" t="s">
        <v>4032</v>
      </c>
      <c r="F325" t="s">
        <v>508</v>
      </c>
      <c r="G325" t="s">
        <v>3715</v>
      </c>
      <c r="I325" s="117"/>
    </row>
    <row r="326" spans="1:9" ht="15" customHeight="1">
      <c r="A326">
        <v>22525</v>
      </c>
      <c r="B326" t="s">
        <v>4095</v>
      </c>
      <c r="C326" t="s">
        <v>3936</v>
      </c>
      <c r="D326" t="str">
        <f t="shared" si="5"/>
        <v>22525 HRVATSKI GEOLOŠKI INSTITUT</v>
      </c>
      <c r="E326" t="s">
        <v>4096</v>
      </c>
      <c r="F326" t="s">
        <v>555</v>
      </c>
      <c r="G326" t="s">
        <v>3715</v>
      </c>
      <c r="I326" s="117"/>
    </row>
    <row r="327" spans="1:9" ht="15" customHeight="1">
      <c r="A327">
        <v>22568</v>
      </c>
      <c r="B327" t="s">
        <v>2396</v>
      </c>
      <c r="C327" t="s">
        <v>3936</v>
      </c>
      <c r="D327" t="str">
        <f t="shared" si="5"/>
        <v>22568 SVEUČILIŠTE U RIJECI, POMORSKI FAKULTET</v>
      </c>
      <c r="E327" t="s">
        <v>4060</v>
      </c>
      <c r="F327" t="s">
        <v>332</v>
      </c>
      <c r="G327" t="s">
        <v>3715</v>
      </c>
      <c r="I327" s="117"/>
    </row>
    <row r="328" spans="1:9" ht="15" customHeight="1">
      <c r="A328">
        <v>22621</v>
      </c>
      <c r="B328" t="s">
        <v>568</v>
      </c>
      <c r="C328" t="s">
        <v>3936</v>
      </c>
      <c r="D328" t="str">
        <f t="shared" si="5"/>
        <v>22621 INSTITUT ZA RAZVOJ I MEĐUNARODNE ODNOSE</v>
      </c>
      <c r="E328" t="s">
        <v>4097</v>
      </c>
      <c r="F328" t="s">
        <v>569</v>
      </c>
      <c r="G328" t="s">
        <v>3715</v>
      </c>
      <c r="I328" s="117"/>
    </row>
    <row r="329" spans="1:9" ht="15" customHeight="1">
      <c r="A329">
        <v>22824</v>
      </c>
      <c r="B329" t="s">
        <v>509</v>
      </c>
      <c r="C329" t="s">
        <v>3936</v>
      </c>
      <c r="D329" t="str">
        <f t="shared" si="5"/>
        <v>22824 VELEUČILIŠTE U ŠIBENIKU</v>
      </c>
      <c r="E329" t="s">
        <v>4045</v>
      </c>
      <c r="F329" t="s">
        <v>512</v>
      </c>
      <c r="G329" t="s">
        <v>3715</v>
      </c>
      <c r="I329" s="117"/>
    </row>
    <row r="330" spans="1:9" ht="15" customHeight="1">
      <c r="A330">
        <v>22832</v>
      </c>
      <c r="B330" t="s">
        <v>520</v>
      </c>
      <c r="C330" t="s">
        <v>3936</v>
      </c>
      <c r="D330" t="str">
        <f t="shared" si="5"/>
        <v>22832 ZDRAVSTVENO VELEUČILIŠTE</v>
      </c>
      <c r="E330" t="s">
        <v>4012</v>
      </c>
      <c r="F330" t="s">
        <v>522</v>
      </c>
      <c r="G330" t="s">
        <v>3715</v>
      </c>
      <c r="I330" s="117"/>
    </row>
    <row r="331" spans="1:9" ht="15" customHeight="1">
      <c r="A331">
        <v>22849</v>
      </c>
      <c r="B331" t="s">
        <v>4042</v>
      </c>
      <c r="C331" t="s">
        <v>3936</v>
      </c>
      <c r="D331" t="str">
        <f t="shared" si="5"/>
        <v>22849 SVEUČILIŠTE J.J. STROSSMAYERA U OSIJEKU - MEDICINSKI FAKULTET</v>
      </c>
      <c r="E331" t="s">
        <v>4043</v>
      </c>
      <c r="F331" t="s">
        <v>280</v>
      </c>
      <c r="G331" t="s">
        <v>3715</v>
      </c>
      <c r="I331" s="117"/>
    </row>
    <row r="332" spans="1:9" ht="15" customHeight="1">
      <c r="A332">
        <v>22857</v>
      </c>
      <c r="B332" t="s">
        <v>322</v>
      </c>
      <c r="C332" t="s">
        <v>3936</v>
      </c>
      <c r="D332" t="str">
        <f t="shared" si="5"/>
        <v>22857 SVEUČILIŠTE U RIJECI - FILOZOFSKI FAKULTET</v>
      </c>
      <c r="E332" t="s">
        <v>4046</v>
      </c>
      <c r="F332" t="s">
        <v>324</v>
      </c>
      <c r="G332" t="s">
        <v>3715</v>
      </c>
      <c r="I332" s="117"/>
    </row>
    <row r="333" spans="1:9" ht="15" customHeight="1">
      <c r="A333">
        <v>23243</v>
      </c>
      <c r="B333" t="s">
        <v>2368</v>
      </c>
      <c r="C333" t="s">
        <v>3889</v>
      </c>
      <c r="D333" t="str">
        <f t="shared" si="5"/>
        <v>23243 J. U. PARK PRIRODE BIOKOVO</v>
      </c>
      <c r="E333" t="s">
        <v>3927</v>
      </c>
      <c r="F333" t="s">
        <v>2369</v>
      </c>
      <c r="G333" t="s">
        <v>3715</v>
      </c>
      <c r="I333" s="117"/>
    </row>
    <row r="334" spans="1:9" ht="15" customHeight="1">
      <c r="A334">
        <v>23286</v>
      </c>
      <c r="B334" t="s">
        <v>562</v>
      </c>
      <c r="C334" t="s">
        <v>3936</v>
      </c>
      <c r="D334" t="str">
        <f t="shared" si="5"/>
        <v>23286 INSTITUT ZA JAVNE FINANCIJE</v>
      </c>
      <c r="E334" t="s">
        <v>4082</v>
      </c>
      <c r="F334" t="s">
        <v>564</v>
      </c>
      <c r="G334" t="s">
        <v>3715</v>
      </c>
      <c r="I334" s="117"/>
    </row>
    <row r="335" spans="1:9" ht="15" customHeight="1">
      <c r="A335">
        <v>23368</v>
      </c>
      <c r="B335" t="s">
        <v>3945</v>
      </c>
      <c r="C335" t="s">
        <v>3936</v>
      </c>
      <c r="D335" t="str">
        <f t="shared" si="5"/>
        <v>23368 SVEUČILIŠTE U SPLITU , KATOLIČKI BOGOSLOVNI FAKULTET</v>
      </c>
      <c r="E335" t="s">
        <v>3946</v>
      </c>
      <c r="F335" t="s">
        <v>3947</v>
      </c>
      <c r="G335" t="s">
        <v>3715</v>
      </c>
      <c r="I335" s="117"/>
    </row>
    <row r="336" spans="1:9" ht="15" customHeight="1">
      <c r="A336">
        <v>23405</v>
      </c>
      <c r="B336" t="s">
        <v>2677</v>
      </c>
      <c r="C336" t="s">
        <v>4325</v>
      </c>
      <c r="D336" t="str">
        <f t="shared" si="5"/>
        <v>23405 TRGOVAČKI SUD U ZADRU</v>
      </c>
      <c r="E336" t="s">
        <v>4387</v>
      </c>
      <c r="F336" t="s">
        <v>2678</v>
      </c>
      <c r="G336" t="s">
        <v>3715</v>
      </c>
      <c r="I336" s="117"/>
    </row>
    <row r="337" spans="1:9" ht="15" customHeight="1">
      <c r="A337">
        <v>23421</v>
      </c>
      <c r="B337" t="s">
        <v>2655</v>
      </c>
      <c r="C337" t="s">
        <v>4325</v>
      </c>
      <c r="D337" t="str">
        <f t="shared" si="5"/>
        <v>23421 ŽUPANIJSKI SUD U VELIKOJ GORICI</v>
      </c>
      <c r="E337" t="s">
        <v>4386</v>
      </c>
      <c r="F337" t="s">
        <v>2656</v>
      </c>
      <c r="G337" t="s">
        <v>3715</v>
      </c>
      <c r="I337" s="117"/>
    </row>
    <row r="338" spans="1:9" ht="15" customHeight="1">
      <c r="A338">
        <v>23456</v>
      </c>
      <c r="B338" t="s">
        <v>2695</v>
      </c>
      <c r="C338" t="s">
        <v>4325</v>
      </c>
      <c r="D338" t="str">
        <f t="shared" si="5"/>
        <v>23456 ŽUPANIJSKO DRŽAVNO ODVJETNIŠTVO U SLAVONSKOM BRODU</v>
      </c>
      <c r="E338" t="s">
        <v>4396</v>
      </c>
      <c r="F338" t="s">
        <v>2696</v>
      </c>
      <c r="G338" t="s">
        <v>3715</v>
      </c>
      <c r="I338" s="117"/>
    </row>
    <row r="339" spans="1:9" ht="15" customHeight="1">
      <c r="A339">
        <v>23497</v>
      </c>
      <c r="B339" t="s">
        <v>3897</v>
      </c>
      <c r="C339" t="s">
        <v>3889</v>
      </c>
      <c r="D339" t="str">
        <f t="shared" si="5"/>
        <v>23497 J. U.  PARK PRIRODE MEDVEDNICA</v>
      </c>
      <c r="E339" t="s">
        <v>3898</v>
      </c>
      <c r="F339" t="s">
        <v>2373</v>
      </c>
      <c r="G339" t="s">
        <v>3715</v>
      </c>
      <c r="I339" s="117"/>
    </row>
    <row r="340" spans="1:9" ht="15" customHeight="1">
      <c r="A340">
        <v>23569</v>
      </c>
      <c r="B340" t="s">
        <v>2501</v>
      </c>
      <c r="C340" t="s">
        <v>4119</v>
      </c>
      <c r="D340" t="str">
        <f t="shared" si="5"/>
        <v>23569 DOM ZA ODRASLE OSOBE TURNIĆ</v>
      </c>
      <c r="E340" t="s">
        <v>4191</v>
      </c>
      <c r="F340" t="s">
        <v>2502</v>
      </c>
      <c r="G340" t="s">
        <v>3715</v>
      </c>
      <c r="I340" s="117"/>
    </row>
    <row r="341" spans="1:9" ht="15" customHeight="1">
      <c r="A341">
        <v>23577</v>
      </c>
      <c r="B341" t="s">
        <v>2217</v>
      </c>
      <c r="C341" t="s">
        <v>3810</v>
      </c>
      <c r="D341" t="str">
        <f t="shared" si="5"/>
        <v>23577 DRŽAVNI ARHIV U GOSPIĆU</v>
      </c>
      <c r="E341" t="s">
        <v>3819</v>
      </c>
      <c r="F341" t="s">
        <v>2218</v>
      </c>
      <c r="G341" t="s">
        <v>3715</v>
      </c>
      <c r="I341" s="117"/>
    </row>
    <row r="342" spans="1:9" ht="15" customHeight="1">
      <c r="A342">
        <v>23585</v>
      </c>
      <c r="B342" t="s">
        <v>2288</v>
      </c>
      <c r="C342" t="s">
        <v>3810</v>
      </c>
      <c r="D342" t="str">
        <f t="shared" si="5"/>
        <v>23585 HRVATSKA KNJIŽNICA ZA SLIJEPE</v>
      </c>
      <c r="E342" t="s">
        <v>3862</v>
      </c>
      <c r="F342" t="s">
        <v>2289</v>
      </c>
      <c r="G342" t="s">
        <v>3715</v>
      </c>
      <c r="I342" s="117"/>
    </row>
    <row r="343" spans="1:9" ht="15" customHeight="1">
      <c r="A343">
        <v>23593</v>
      </c>
      <c r="B343" t="s">
        <v>2268</v>
      </c>
      <c r="C343" t="s">
        <v>3810</v>
      </c>
      <c r="D343" t="str">
        <f t="shared" si="5"/>
        <v>23593 J. U. SPOMEN PODRUČJE JASENOVAC</v>
      </c>
      <c r="E343" t="s">
        <v>3836</v>
      </c>
      <c r="F343" t="s">
        <v>2269</v>
      </c>
      <c r="G343" t="s">
        <v>3715</v>
      </c>
      <c r="I343" s="117"/>
    </row>
    <row r="344" spans="1:9" ht="15" customHeight="1">
      <c r="A344">
        <v>23616</v>
      </c>
      <c r="B344" t="s">
        <v>2557</v>
      </c>
      <c r="C344" t="s">
        <v>4242</v>
      </c>
      <c r="D344" t="str">
        <f t="shared" si="5"/>
        <v>23616 IMUNOLOŠKI ZAVOD</v>
      </c>
      <c r="E344" t="s">
        <v>2558</v>
      </c>
      <c r="F344" t="s">
        <v>2559</v>
      </c>
      <c r="G344" t="s">
        <v>3715</v>
      </c>
      <c r="I344" s="117"/>
    </row>
    <row r="345" spans="1:9" ht="15" customHeight="1">
      <c r="A345">
        <v>23649</v>
      </c>
      <c r="B345" t="s">
        <v>4459</v>
      </c>
      <c r="C345" t="s">
        <v>4325</v>
      </c>
      <c r="D345" t="str">
        <f t="shared" si="5"/>
        <v>23649 DRŽAVNO ODVJETNIŠTVO URED ZA SUZBIJANJE KORUPCIJE I ORGANIZIRANOG KRIMINALITETA</v>
      </c>
      <c r="E345" t="s">
        <v>4460</v>
      </c>
      <c r="F345" t="s">
        <v>2841</v>
      </c>
      <c r="G345" t="s">
        <v>3715</v>
      </c>
      <c r="I345" s="117"/>
    </row>
    <row r="346" spans="1:9" ht="15" customHeight="1">
      <c r="A346">
        <v>23657</v>
      </c>
      <c r="B346" t="s">
        <v>4183</v>
      </c>
      <c r="C346" t="s">
        <v>4119</v>
      </c>
      <c r="D346" t="str">
        <f t="shared" si="5"/>
        <v xml:space="preserve">23657 DOM ZA ODRASLE OSOBE VILA MARIA </v>
      </c>
      <c r="E346" t="s">
        <v>4184</v>
      </c>
      <c r="F346" t="s">
        <v>2513</v>
      </c>
      <c r="G346" t="s">
        <v>3715</v>
      </c>
      <c r="I346" s="117"/>
    </row>
    <row r="347" spans="1:9" ht="15" customHeight="1">
      <c r="A347">
        <v>23665</v>
      </c>
      <c r="B347" t="s">
        <v>4105</v>
      </c>
      <c r="C347" t="s">
        <v>3936</v>
      </c>
      <c r="D347" t="str">
        <f t="shared" si="5"/>
        <v>23665 SVEUČILIŠTE U ZAGREBU  SVEUČILIŠNI RAČUNSKI CENTAR</v>
      </c>
      <c r="E347" t="s">
        <v>4106</v>
      </c>
      <c r="F347" t="s">
        <v>606</v>
      </c>
      <c r="G347" t="s">
        <v>3715</v>
      </c>
      <c r="I347" s="117"/>
    </row>
    <row r="348" spans="1:9">
      <c r="A348">
        <v>23673</v>
      </c>
      <c r="B348" t="s">
        <v>2165</v>
      </c>
      <c r="C348" t="s">
        <v>3773</v>
      </c>
      <c r="D348" t="str">
        <f t="shared" si="5"/>
        <v>23673 URED ZA PROTOKOL</v>
      </c>
      <c r="E348" t="s">
        <v>3782</v>
      </c>
      <c r="F348" t="s">
        <v>2166</v>
      </c>
      <c r="G348" t="s">
        <v>3715</v>
      </c>
      <c r="I348" s="117"/>
    </row>
    <row r="349" spans="1:9" ht="15" customHeight="1">
      <c r="A349">
        <v>23690</v>
      </c>
      <c r="B349" t="s">
        <v>2168</v>
      </c>
      <c r="C349" t="s">
        <v>3773</v>
      </c>
      <c r="D349" t="str">
        <f t="shared" si="5"/>
        <v>23690 DIREKCIJA ZA KORIŠTENJE SLUŽBENIH ZRAKOPLOVA</v>
      </c>
      <c r="E349" t="s">
        <v>3785</v>
      </c>
      <c r="F349" t="s">
        <v>2169</v>
      </c>
      <c r="G349" t="s">
        <v>3715</v>
      </c>
      <c r="I349" s="117"/>
    </row>
    <row r="350" spans="1:9" ht="15" customHeight="1">
      <c r="A350">
        <v>23745</v>
      </c>
      <c r="B350" t="s">
        <v>3783</v>
      </c>
      <c r="C350" t="s">
        <v>3773</v>
      </c>
      <c r="D350" t="str">
        <f t="shared" si="5"/>
        <v>23745 URED  VLADE RH ZA UNUTARNJU REVIZIJU</v>
      </c>
      <c r="E350" t="s">
        <v>3784</v>
      </c>
      <c r="F350" t="s">
        <v>2167</v>
      </c>
      <c r="G350" t="s">
        <v>3715</v>
      </c>
      <c r="I350" s="117"/>
    </row>
    <row r="351" spans="1:9" ht="15" customHeight="1">
      <c r="A351">
        <v>23753</v>
      </c>
      <c r="B351" t="s">
        <v>3772</v>
      </c>
      <c r="C351" t="s">
        <v>3773</v>
      </c>
      <c r="D351" t="str">
        <f t="shared" si="5"/>
        <v>23753 URED PREDSJEDNIKA VLADE RH</v>
      </c>
      <c r="E351" t="s">
        <v>3774</v>
      </c>
      <c r="F351" t="s">
        <v>2155</v>
      </c>
      <c r="G351" t="s">
        <v>3715</v>
      </c>
      <c r="I351" s="117"/>
    </row>
    <row r="352" spans="1:9" ht="15" customHeight="1">
      <c r="A352">
        <v>23807</v>
      </c>
      <c r="B352" t="s">
        <v>2703</v>
      </c>
      <c r="C352" t="s">
        <v>4325</v>
      </c>
      <c r="D352" t="str">
        <f t="shared" si="5"/>
        <v>23807 ŽUPANIJSKO DRŽAVNO ODVJETNIŠTVO U VELIKOJ GORICI</v>
      </c>
      <c r="E352" t="s">
        <v>4409</v>
      </c>
      <c r="F352" t="s">
        <v>2704</v>
      </c>
      <c r="G352" t="s">
        <v>3715</v>
      </c>
      <c r="I352" s="117"/>
    </row>
    <row r="353" spans="1:9" ht="15" customHeight="1">
      <c r="A353">
        <v>23815</v>
      </c>
      <c r="B353" t="s">
        <v>305</v>
      </c>
      <c r="C353" t="s">
        <v>3936</v>
      </c>
      <c r="D353" t="str">
        <f t="shared" si="5"/>
        <v>23815 SVEUČILIŠTE U ZADRU</v>
      </c>
      <c r="E353" t="s">
        <v>4059</v>
      </c>
      <c r="F353" t="s">
        <v>307</v>
      </c>
      <c r="G353" t="s">
        <v>3715</v>
      </c>
      <c r="I353" s="117"/>
    </row>
    <row r="354" spans="1:9" ht="15" customHeight="1">
      <c r="A354">
        <v>23962</v>
      </c>
      <c r="B354" t="s">
        <v>607</v>
      </c>
      <c r="C354" t="s">
        <v>3936</v>
      </c>
      <c r="D354" t="str">
        <f t="shared" si="5"/>
        <v>23962 AGENCIJA ZA ODGOJ I OBRAZOVANJE</v>
      </c>
      <c r="E354" t="s">
        <v>4101</v>
      </c>
      <c r="F354" t="s">
        <v>608</v>
      </c>
      <c r="G354" t="s">
        <v>3715</v>
      </c>
      <c r="I354" s="117"/>
    </row>
    <row r="355" spans="1:9" ht="15" customHeight="1">
      <c r="A355">
        <v>23979</v>
      </c>
      <c r="B355" t="s">
        <v>2160</v>
      </c>
      <c r="C355" t="s">
        <v>3773</v>
      </c>
      <c r="D355" t="str">
        <f t="shared" si="5"/>
        <v>23979 STRUČNA SLUŽBA SAVJETA ZA NACIONALNE MANJINE</v>
      </c>
      <c r="E355" t="s">
        <v>3778</v>
      </c>
      <c r="F355" t="s">
        <v>2161</v>
      </c>
      <c r="G355" t="s">
        <v>3715</v>
      </c>
      <c r="I355" s="117"/>
    </row>
    <row r="356" spans="1:9" ht="15" customHeight="1">
      <c r="A356">
        <v>24027</v>
      </c>
      <c r="B356" t="s">
        <v>2845</v>
      </c>
      <c r="C356" t="s">
        <v>3713</v>
      </c>
      <c r="D356" t="str">
        <f t="shared" si="5"/>
        <v>24027 PRAVOBRANITELJ ZA DJECU</v>
      </c>
      <c r="E356" t="s">
        <v>3750</v>
      </c>
      <c r="F356" t="s">
        <v>2846</v>
      </c>
      <c r="G356" t="s">
        <v>3715</v>
      </c>
      <c r="I356" s="117"/>
    </row>
    <row r="357" spans="1:9" ht="15" customHeight="1">
      <c r="A357">
        <v>24051</v>
      </c>
      <c r="B357" t="s">
        <v>2174</v>
      </c>
      <c r="C357" t="s">
        <v>3773</v>
      </c>
      <c r="D357" t="str">
        <f t="shared" si="5"/>
        <v>24051 URED ZA RAVNOPRAVNOST SPOLOVA</v>
      </c>
      <c r="E357" t="s">
        <v>3788</v>
      </c>
      <c r="F357" t="s">
        <v>2175</v>
      </c>
      <c r="G357" t="s">
        <v>3715</v>
      </c>
      <c r="I357" s="117"/>
    </row>
    <row r="358" spans="1:9" ht="15" customHeight="1">
      <c r="A358">
        <v>24060</v>
      </c>
      <c r="B358" t="s">
        <v>2847</v>
      </c>
      <c r="C358" t="s">
        <v>3713</v>
      </c>
      <c r="D358" t="str">
        <f t="shared" si="5"/>
        <v>24060 PRAVOBRANITELJ/ICA ZA RAVNOPRAVNOST SPOLOVA</v>
      </c>
      <c r="E358" t="s">
        <v>3751</v>
      </c>
      <c r="F358" t="s">
        <v>2848</v>
      </c>
      <c r="G358" t="s">
        <v>3715</v>
      </c>
      <c r="I358" s="117"/>
    </row>
    <row r="359" spans="1:9" ht="15" customHeight="1">
      <c r="A359">
        <v>24086</v>
      </c>
      <c r="B359" t="s">
        <v>4354</v>
      </c>
      <c r="C359" t="s">
        <v>4325</v>
      </c>
      <c r="D359" t="str">
        <f t="shared" si="5"/>
        <v>24086 CENTAR ZA IZOBRAZBU</v>
      </c>
      <c r="E359" t="s">
        <v>4355</v>
      </c>
      <c r="F359" t="s">
        <v>2568</v>
      </c>
      <c r="G359" t="s">
        <v>3715</v>
      </c>
      <c r="I359" s="117"/>
    </row>
    <row r="360" spans="1:9" ht="15" customHeight="1">
      <c r="A360">
        <v>24094</v>
      </c>
      <c r="B360" t="s">
        <v>2854</v>
      </c>
      <c r="C360" t="s">
        <v>3713</v>
      </c>
      <c r="D360" t="str">
        <f t="shared" si="5"/>
        <v>24094 DRŽAVNA KOMISIJA ZA KONTROLU POSTUPAKA JAVNE NABAVE</v>
      </c>
      <c r="E360" t="s">
        <v>3756</v>
      </c>
      <c r="F360" t="s">
        <v>2855</v>
      </c>
      <c r="G360" t="s">
        <v>3715</v>
      </c>
      <c r="I360" s="117"/>
    </row>
    <row r="361" spans="1:9" ht="15" customHeight="1">
      <c r="A361">
        <v>24141</v>
      </c>
      <c r="B361" t="s">
        <v>301</v>
      </c>
      <c r="C361" t="s">
        <v>3936</v>
      </c>
      <c r="D361" t="str">
        <f t="shared" si="5"/>
        <v>24141 SVEUČILIŠTE U DUBROVNIKU</v>
      </c>
      <c r="E361" t="s">
        <v>3950</v>
      </c>
      <c r="F361" t="s">
        <v>304</v>
      </c>
      <c r="G361" t="s">
        <v>3715</v>
      </c>
      <c r="I361" s="117"/>
    </row>
    <row r="362" spans="1:9" ht="15" customHeight="1">
      <c r="A362">
        <v>24168</v>
      </c>
      <c r="B362" t="s">
        <v>2402</v>
      </c>
      <c r="C362" t="s">
        <v>4119</v>
      </c>
      <c r="D362" t="str">
        <f t="shared" si="5"/>
        <v>24168 SREDIŠNJI REGISTAR OSIGURANIKA</v>
      </c>
      <c r="E362" t="s">
        <v>4121</v>
      </c>
      <c r="F362" t="s">
        <v>2403</v>
      </c>
      <c r="G362" t="s">
        <v>3715</v>
      </c>
      <c r="I362" s="117"/>
    </row>
    <row r="363" spans="1:9" ht="15" customHeight="1">
      <c r="A363">
        <v>25860</v>
      </c>
      <c r="B363" t="s">
        <v>2858</v>
      </c>
      <c r="C363" t="s">
        <v>3713</v>
      </c>
      <c r="D363" t="str">
        <f t="shared" si="5"/>
        <v>25860 AGENCIJA ZA ZAŠTITU OSOBNIH PODATAKA</v>
      </c>
      <c r="E363" t="s">
        <v>3758</v>
      </c>
      <c r="F363" t="s">
        <v>2859</v>
      </c>
      <c r="G363" t="s">
        <v>3715</v>
      </c>
      <c r="I363" s="117"/>
    </row>
    <row r="364" spans="1:9" ht="15" customHeight="1">
      <c r="A364">
        <v>25878</v>
      </c>
      <c r="B364" t="s">
        <v>3863</v>
      </c>
      <c r="C364" t="s">
        <v>3810</v>
      </c>
      <c r="D364" t="str">
        <f t="shared" si="5"/>
        <v>25878 HRVATSKO NARODNO KAZALIŠTE U ZAGREBU</v>
      </c>
      <c r="E364" t="s">
        <v>3864</v>
      </c>
      <c r="F364" t="s">
        <v>2294</v>
      </c>
      <c r="G364" t="s">
        <v>3715</v>
      </c>
      <c r="I364" s="117"/>
    </row>
    <row r="365" spans="1:9" ht="15" customHeight="1">
      <c r="A365">
        <v>25917</v>
      </c>
      <c r="B365" t="s">
        <v>2189</v>
      </c>
      <c r="C365" t="s">
        <v>3799</v>
      </c>
      <c r="D365" t="str">
        <f t="shared" si="5"/>
        <v>25917 HRVATSKA MATICA ISELJENIKA</v>
      </c>
      <c r="E365" t="s">
        <v>3800</v>
      </c>
      <c r="F365" t="s">
        <v>2190</v>
      </c>
      <c r="G365" t="s">
        <v>3715</v>
      </c>
      <c r="I365" s="117"/>
    </row>
    <row r="366" spans="1:9" ht="15" customHeight="1">
      <c r="A366">
        <v>25925</v>
      </c>
      <c r="B366" t="s">
        <v>3917</v>
      </c>
      <c r="C366" t="s">
        <v>3889</v>
      </c>
      <c r="D366" t="str">
        <f t="shared" si="5"/>
        <v>25925 Javna ustanova Park prirode Učka</v>
      </c>
      <c r="E366" t="s">
        <v>3918</v>
      </c>
      <c r="F366" t="s">
        <v>2376</v>
      </c>
      <c r="G366" t="s">
        <v>3715</v>
      </c>
      <c r="I366" s="117"/>
    </row>
    <row r="367" spans="1:9" ht="15" customHeight="1">
      <c r="A367">
        <v>25933</v>
      </c>
      <c r="B367" t="s">
        <v>3895</v>
      </c>
      <c r="C367" t="s">
        <v>3889</v>
      </c>
      <c r="D367" t="str">
        <f t="shared" si="5"/>
        <v>25933 Javna ustanova PARK PRIRODE VELEBIT</v>
      </c>
      <c r="E367" t="s">
        <v>3896</v>
      </c>
      <c r="F367" t="s">
        <v>2377</v>
      </c>
      <c r="G367" t="s">
        <v>3715</v>
      </c>
      <c r="I367" s="117"/>
    </row>
    <row r="368" spans="1:9" ht="15" customHeight="1">
      <c r="A368">
        <v>25968</v>
      </c>
      <c r="B368" t="s">
        <v>4322</v>
      </c>
      <c r="C368" t="s">
        <v>4242</v>
      </c>
      <c r="D368" t="str">
        <f t="shared" si="5"/>
        <v>25968 KLINIČKA BOLNICA SVETI DUH</v>
      </c>
      <c r="E368" t="s">
        <v>4323</v>
      </c>
      <c r="F368" t="s">
        <v>4324</v>
      </c>
      <c r="G368" t="s">
        <v>3715</v>
      </c>
      <c r="I368" s="117"/>
    </row>
    <row r="369" spans="1:9" ht="15" customHeight="1">
      <c r="A369">
        <v>26346</v>
      </c>
      <c r="B369" t="s">
        <v>2553</v>
      </c>
      <c r="C369" t="s">
        <v>4242</v>
      </c>
      <c r="D369" t="str">
        <f t="shared" si="5"/>
        <v>26346 HRVATSKI ZAVOD ZA JAVNO ZDRAVSTVO</v>
      </c>
      <c r="E369" t="s">
        <v>4258</v>
      </c>
      <c r="F369" t="s">
        <v>2554</v>
      </c>
      <c r="G369" t="s">
        <v>3715</v>
      </c>
      <c r="I369" s="117"/>
    </row>
    <row r="370" spans="1:9" ht="15" customHeight="1">
      <c r="A370">
        <v>26354</v>
      </c>
      <c r="B370" t="s">
        <v>2555</v>
      </c>
      <c r="C370" t="s">
        <v>4242</v>
      </c>
      <c r="D370" t="str">
        <f t="shared" si="5"/>
        <v>26354 HRVATSKI ZAVOD ZA TRANSFUZIJSKU MEDICINU</v>
      </c>
      <c r="E370" t="s">
        <v>4256</v>
      </c>
      <c r="F370" t="s">
        <v>2556</v>
      </c>
      <c r="G370" t="s">
        <v>3715</v>
      </c>
      <c r="I370" s="117"/>
    </row>
    <row r="371" spans="1:9" ht="15" customHeight="1">
      <c r="A371">
        <v>26379</v>
      </c>
      <c r="B371" t="s">
        <v>2534</v>
      </c>
      <c r="C371" t="s">
        <v>4242</v>
      </c>
      <c r="D371" t="str">
        <f t="shared" si="5"/>
        <v>26379 KLINIČKI BOLNIČKI CENTAR RIJEKA</v>
      </c>
      <c r="E371" t="s">
        <v>4247</v>
      </c>
      <c r="F371" t="s">
        <v>2535</v>
      </c>
      <c r="G371" t="s">
        <v>3715</v>
      </c>
      <c r="I371" s="117"/>
    </row>
    <row r="372" spans="1:9" ht="15" customHeight="1">
      <c r="A372">
        <v>26387</v>
      </c>
      <c r="B372" t="s">
        <v>2530</v>
      </c>
      <c r="C372" t="s">
        <v>4242</v>
      </c>
      <c r="D372" t="str">
        <f t="shared" si="5"/>
        <v>26387 KLINIČKA BOLNICA MERKUR</v>
      </c>
      <c r="E372" t="s">
        <v>4248</v>
      </c>
      <c r="F372" t="s">
        <v>2531</v>
      </c>
      <c r="G372" t="s">
        <v>3715</v>
      </c>
      <c r="I372" s="117"/>
    </row>
    <row r="373" spans="1:9" ht="15" customHeight="1">
      <c r="A373">
        <v>26395</v>
      </c>
      <c r="B373" t="s">
        <v>2536</v>
      </c>
      <c r="C373" t="s">
        <v>4242</v>
      </c>
      <c r="D373" t="str">
        <f t="shared" si="5"/>
        <v>26395 KLINIČKI BOLNIČKI CENTAR SESTRE MILOSRDNICE</v>
      </c>
      <c r="E373" t="s">
        <v>4249</v>
      </c>
      <c r="F373" t="s">
        <v>2537</v>
      </c>
      <c r="G373" t="s">
        <v>3715</v>
      </c>
      <c r="I373" s="117"/>
    </row>
    <row r="374" spans="1:9" ht="15" customHeight="1">
      <c r="A374">
        <v>26400</v>
      </c>
      <c r="B374" t="s">
        <v>2532</v>
      </c>
      <c r="C374" t="s">
        <v>4242</v>
      </c>
      <c r="D374" t="str">
        <f t="shared" si="5"/>
        <v>26400 KLINIČKI BOLNIČKI CENTAR OSIJEK</v>
      </c>
      <c r="E374" t="s">
        <v>4250</v>
      </c>
      <c r="F374" t="s">
        <v>2533</v>
      </c>
      <c r="G374" t="s">
        <v>3715</v>
      </c>
      <c r="I374" s="117"/>
    </row>
    <row r="375" spans="1:9" ht="15" customHeight="1">
      <c r="A375">
        <v>26418</v>
      </c>
      <c r="B375" t="s">
        <v>2538</v>
      </c>
      <c r="C375" t="s">
        <v>4242</v>
      </c>
      <c r="D375" t="str">
        <f t="shared" si="5"/>
        <v>26418 KLINIČKI BOLNIČKI CENTAR SPLIT</v>
      </c>
      <c r="E375" t="s">
        <v>4243</v>
      </c>
      <c r="F375" t="s">
        <v>2539</v>
      </c>
      <c r="G375" t="s">
        <v>3715</v>
      </c>
      <c r="I375" s="117"/>
    </row>
    <row r="376" spans="1:9" ht="15" customHeight="1">
      <c r="A376">
        <v>26426</v>
      </c>
      <c r="B376" t="s">
        <v>2546</v>
      </c>
      <c r="C376" t="s">
        <v>4242</v>
      </c>
      <c r="D376" t="str">
        <f t="shared" si="5"/>
        <v>26426 KLINIKA ZA ORTOPEDIJU LOVRAN</v>
      </c>
      <c r="E376" t="s">
        <v>4251</v>
      </c>
      <c r="F376" t="s">
        <v>2547</v>
      </c>
      <c r="G376" t="s">
        <v>3715</v>
      </c>
      <c r="I376" s="117"/>
    </row>
    <row r="377" spans="1:9" ht="15" customHeight="1">
      <c r="A377">
        <v>26459</v>
      </c>
      <c r="B377" t="s">
        <v>2544</v>
      </c>
      <c r="C377" t="s">
        <v>4242</v>
      </c>
      <c r="D377" t="str">
        <f t="shared" si="5"/>
        <v>26459 KLINIKA ZA INFEKTIVNE BOLESTI DR. FRAN MIHALJEVIĆ</v>
      </c>
      <c r="E377" t="s">
        <v>4252</v>
      </c>
      <c r="F377" t="s">
        <v>2545</v>
      </c>
      <c r="G377" t="s">
        <v>3715</v>
      </c>
      <c r="I377" s="117"/>
    </row>
    <row r="378" spans="1:9" ht="15" customHeight="1">
      <c r="A378">
        <v>26506</v>
      </c>
      <c r="B378" t="s">
        <v>3923</v>
      </c>
      <c r="C378" t="s">
        <v>3889</v>
      </c>
      <c r="D378" t="str">
        <f t="shared" si="5"/>
        <v>26506 J. U.  NACIONALNI PARK  SJEVERNI VELEBIT</v>
      </c>
      <c r="E378" t="s">
        <v>3924</v>
      </c>
      <c r="F378" t="s">
        <v>2367</v>
      </c>
      <c r="G378" t="s">
        <v>3715</v>
      </c>
      <c r="I378" s="117"/>
    </row>
    <row r="379" spans="1:9" ht="15" customHeight="1">
      <c r="A379">
        <v>26514</v>
      </c>
      <c r="B379" t="s">
        <v>3928</v>
      </c>
      <c r="C379" t="s">
        <v>3889</v>
      </c>
      <c r="D379" t="str">
        <f t="shared" si="5"/>
        <v>26514 J. U.  PARK PRIRODE PAPUK</v>
      </c>
      <c r="E379" t="s">
        <v>3929</v>
      </c>
      <c r="F379" t="s">
        <v>2374</v>
      </c>
      <c r="G379" t="s">
        <v>3715</v>
      </c>
      <c r="I379" s="117"/>
    </row>
    <row r="380" spans="1:9" ht="15" customHeight="1">
      <c r="A380">
        <v>26522</v>
      </c>
      <c r="B380" t="s">
        <v>3919</v>
      </c>
      <c r="C380" t="s">
        <v>3889</v>
      </c>
      <c r="D380" t="str">
        <f t="shared" si="5"/>
        <v>26522  Javna ustanova Park prirode Vransko jezero</v>
      </c>
      <c r="E380" t="s">
        <v>3920</v>
      </c>
      <c r="F380" t="s">
        <v>2378</v>
      </c>
      <c r="G380" t="s">
        <v>3715</v>
      </c>
      <c r="I380" s="117"/>
    </row>
    <row r="381" spans="1:9" ht="15" customHeight="1">
      <c r="A381">
        <v>26539</v>
      </c>
      <c r="B381" t="s">
        <v>3930</v>
      </c>
      <c r="C381" t="s">
        <v>3889</v>
      </c>
      <c r="D381" t="str">
        <f t="shared" si="5"/>
        <v>26539 J. U.  PARK PRIRODE ŽUMBERAK-SAMOBORSKO GORJE</v>
      </c>
      <c r="E381" t="s">
        <v>3931</v>
      </c>
      <c r="F381" t="s">
        <v>2379</v>
      </c>
      <c r="G381" t="s">
        <v>3715</v>
      </c>
      <c r="I381" s="117"/>
    </row>
    <row r="382" spans="1:9" ht="15" customHeight="1">
      <c r="A382">
        <v>26547</v>
      </c>
      <c r="B382" t="s">
        <v>2493</v>
      </c>
      <c r="C382" t="s">
        <v>4119</v>
      </c>
      <c r="D382" t="str">
        <f t="shared" si="5"/>
        <v>26547 DOM ZA ODRASLE OSOBE I REHABILITACIJU METKOVIĆ</v>
      </c>
      <c r="E382" t="s">
        <v>4204</v>
      </c>
      <c r="F382" t="s">
        <v>2494</v>
      </c>
      <c r="G382" t="s">
        <v>3715</v>
      </c>
      <c r="I382" s="117"/>
    </row>
    <row r="383" spans="1:9" ht="15" customHeight="1">
      <c r="A383">
        <v>26555</v>
      </c>
      <c r="B383" t="s">
        <v>2459</v>
      </c>
      <c r="C383" t="s">
        <v>4119</v>
      </c>
      <c r="D383" t="str">
        <f t="shared" si="5"/>
        <v>26555 CENTAR ZA REHABILITACIJU MALA TEREZIJA</v>
      </c>
      <c r="E383" t="s">
        <v>4203</v>
      </c>
      <c r="F383" t="s">
        <v>2460</v>
      </c>
      <c r="G383" t="s">
        <v>3715</v>
      </c>
      <c r="I383" s="117"/>
    </row>
    <row r="384" spans="1:9" ht="15" customHeight="1">
      <c r="A384">
        <v>26571</v>
      </c>
      <c r="B384" t="s">
        <v>2528</v>
      </c>
      <c r="C384" t="s">
        <v>4242</v>
      </c>
      <c r="D384" t="str">
        <f t="shared" si="5"/>
        <v>26571 KLINIČKA BOLNICA DUBRAVA</v>
      </c>
      <c r="E384" t="s">
        <v>4253</v>
      </c>
      <c r="F384" t="s">
        <v>2529</v>
      </c>
      <c r="G384" t="s">
        <v>3715</v>
      </c>
      <c r="I384" s="117"/>
    </row>
    <row r="385" spans="1:9" ht="15" customHeight="1">
      <c r="A385">
        <v>26635</v>
      </c>
      <c r="B385" t="s">
        <v>4280</v>
      </c>
      <c r="C385" t="s">
        <v>4242</v>
      </c>
      <c r="D385" t="str">
        <f t="shared" si="5"/>
        <v>26635 OPĆA BOLNICA GOSPIĆ</v>
      </c>
      <c r="E385" t="s">
        <v>4281</v>
      </c>
      <c r="F385" t="s">
        <v>4282</v>
      </c>
      <c r="G385" t="s">
        <v>3715</v>
      </c>
      <c r="I385" s="117"/>
    </row>
    <row r="386" spans="1:9" ht="15" customHeight="1">
      <c r="A386">
        <v>27280</v>
      </c>
      <c r="B386" t="s">
        <v>4268</v>
      </c>
      <c r="C386" t="s">
        <v>4242</v>
      </c>
      <c r="D386" t="str">
        <f t="shared" ref="D386:D449" si="6">A386&amp;" "&amp;B386</f>
        <v>27280 OPĆA BOLNICA I BOLNICA BRANITELJA DOMOVINSKG RATA OGULIN</v>
      </c>
      <c r="E386" t="s">
        <v>4269</v>
      </c>
      <c r="F386" t="s">
        <v>4270</v>
      </c>
      <c r="G386" t="s">
        <v>3715</v>
      </c>
      <c r="I386" s="117"/>
    </row>
    <row r="387" spans="1:9" ht="15" customHeight="1">
      <c r="A387">
        <v>27298</v>
      </c>
      <c r="B387" t="s">
        <v>4265</v>
      </c>
      <c r="C387" t="s">
        <v>4242</v>
      </c>
      <c r="D387" t="str">
        <f t="shared" si="6"/>
        <v>27298 OPĆA BOLNICA KARLOVAC</v>
      </c>
      <c r="E387" t="s">
        <v>4266</v>
      </c>
      <c r="F387" t="s">
        <v>4267</v>
      </c>
      <c r="G387" t="s">
        <v>3715</v>
      </c>
      <c r="I387" s="117"/>
    </row>
    <row r="388" spans="1:9" ht="15" customHeight="1">
      <c r="A388">
        <v>27773</v>
      </c>
      <c r="B388" t="s">
        <v>4274</v>
      </c>
      <c r="C388" t="s">
        <v>4242</v>
      </c>
      <c r="D388" t="str">
        <f t="shared" si="6"/>
        <v>27773 OPĆA BOLNICA DR. TOMISLAV BARDEK KOPRIVNICA</v>
      </c>
      <c r="E388" t="s">
        <v>4275</v>
      </c>
      <c r="F388" t="s">
        <v>4276</v>
      </c>
      <c r="G388" t="s">
        <v>3715</v>
      </c>
      <c r="I388" s="117"/>
    </row>
    <row r="389" spans="1:9" ht="15" customHeight="1">
      <c r="A389">
        <v>29244</v>
      </c>
      <c r="B389" t="s">
        <v>4262</v>
      </c>
      <c r="C389" t="s">
        <v>4242</v>
      </c>
      <c r="D389" t="str">
        <f t="shared" si="6"/>
        <v>29244 OPĆA BOLNICA DR. IVO PEDIŠIĆ SISAK</v>
      </c>
      <c r="E389" t="s">
        <v>4263</v>
      </c>
      <c r="F389" t="s">
        <v>4264</v>
      </c>
      <c r="G389" t="s">
        <v>3715</v>
      </c>
      <c r="I389" s="117"/>
    </row>
    <row r="390" spans="1:9" ht="15" customHeight="1">
      <c r="A390">
        <v>31528</v>
      </c>
      <c r="B390" t="s">
        <v>4316</v>
      </c>
      <c r="C390" t="s">
        <v>4242</v>
      </c>
      <c r="D390" t="str">
        <f t="shared" si="6"/>
        <v>31528 OPĆA BOLNICA DUBROVNIK</v>
      </c>
      <c r="E390" t="s">
        <v>4317</v>
      </c>
      <c r="F390" t="s">
        <v>4318</v>
      </c>
      <c r="G390" t="s">
        <v>3715</v>
      </c>
      <c r="I390" s="117"/>
    </row>
    <row r="391" spans="1:9" ht="15" customHeight="1">
      <c r="A391">
        <v>32328</v>
      </c>
      <c r="B391" t="s">
        <v>4271</v>
      </c>
      <c r="C391" t="s">
        <v>4242</v>
      </c>
      <c r="D391" t="str">
        <f t="shared" si="6"/>
        <v>32328 OPĆA BOLNICA VARAŽDIN</v>
      </c>
      <c r="E391" t="s">
        <v>4272</v>
      </c>
      <c r="F391" t="s">
        <v>4273</v>
      </c>
      <c r="G391" t="s">
        <v>3715</v>
      </c>
      <c r="I391" s="117"/>
    </row>
    <row r="392" spans="1:9" ht="15" customHeight="1">
      <c r="A392">
        <v>32336</v>
      </c>
      <c r="B392" t="s">
        <v>4295</v>
      </c>
      <c r="C392" t="s">
        <v>4242</v>
      </c>
      <c r="D392" t="str">
        <f t="shared" si="6"/>
        <v>32336 OPĆA BOLNICA DR. JOSIP BENČEVIĆ, SLAVONSKI BROD</v>
      </c>
      <c r="E392" t="s">
        <v>4296</v>
      </c>
      <c r="F392" t="s">
        <v>4297</v>
      </c>
      <c r="G392" t="s">
        <v>3715</v>
      </c>
      <c r="I392" s="117"/>
    </row>
    <row r="393" spans="1:9" ht="15" customHeight="1">
      <c r="A393">
        <v>32352</v>
      </c>
      <c r="B393" t="s">
        <v>4292</v>
      </c>
      <c r="C393" t="s">
        <v>4242</v>
      </c>
      <c r="D393" t="str">
        <f t="shared" si="6"/>
        <v>32352 OPĆA BOLNICA NOVA GRADIŠKA</v>
      </c>
      <c r="E393" t="s">
        <v>4293</v>
      </c>
      <c r="F393" t="s">
        <v>4294</v>
      </c>
      <c r="G393" t="s">
        <v>3715</v>
      </c>
      <c r="I393" s="117"/>
    </row>
    <row r="394" spans="1:9" ht="15" customHeight="1">
      <c r="A394">
        <v>32432</v>
      </c>
      <c r="B394" t="s">
        <v>4319</v>
      </c>
      <c r="C394" t="s">
        <v>4242</v>
      </c>
      <c r="D394" t="str">
        <f t="shared" si="6"/>
        <v>32432 ŽUPANIJSKA BOLNICA ČAKOVEC</v>
      </c>
      <c r="E394" t="s">
        <v>4320</v>
      </c>
      <c r="F394" t="s">
        <v>4321</v>
      </c>
      <c r="G394" t="s">
        <v>3715</v>
      </c>
      <c r="I394" s="117"/>
    </row>
    <row r="395" spans="1:9" ht="15" customHeight="1">
      <c r="A395">
        <v>32457</v>
      </c>
      <c r="B395" t="s">
        <v>4289</v>
      </c>
      <c r="C395" t="s">
        <v>4242</v>
      </c>
      <c r="D395" t="str">
        <f t="shared" si="6"/>
        <v>32457 OPĆA ŽUPANIJSKA BOLNICA POŽEGA</v>
      </c>
      <c r="E395" t="s">
        <v>4290</v>
      </c>
      <c r="F395" t="s">
        <v>4291</v>
      </c>
      <c r="G395" t="s">
        <v>3715</v>
      </c>
      <c r="I395" s="117"/>
    </row>
    <row r="396" spans="1:9" ht="15" customHeight="1">
      <c r="A396">
        <v>32481</v>
      </c>
      <c r="B396" t="s">
        <v>4286</v>
      </c>
      <c r="C396" t="s">
        <v>4242</v>
      </c>
      <c r="D396" t="str">
        <f t="shared" si="6"/>
        <v>32481 OPĆA ŽUPANIJSKA BOLNICA PAKRAC I BOLNICA HRVATSKIH VETERANA</v>
      </c>
      <c r="E396" t="s">
        <v>4287</v>
      </c>
      <c r="F396" t="s">
        <v>4288</v>
      </c>
      <c r="G396" t="s">
        <v>3715</v>
      </c>
      <c r="I396" s="117"/>
    </row>
    <row r="397" spans="1:9" ht="15" customHeight="1">
      <c r="A397">
        <v>33185</v>
      </c>
      <c r="B397" t="s">
        <v>4283</v>
      </c>
      <c r="C397" t="s">
        <v>4242</v>
      </c>
      <c r="D397" t="str">
        <f t="shared" si="6"/>
        <v>33185 OPĆA BOLNICA VIROVITICA</v>
      </c>
      <c r="E397" t="s">
        <v>4284</v>
      </c>
      <c r="F397" t="s">
        <v>4285</v>
      </c>
      <c r="G397" t="s">
        <v>3715</v>
      </c>
      <c r="I397" s="117"/>
    </row>
    <row r="398" spans="1:9" ht="15" customHeight="1">
      <c r="A398">
        <v>33634</v>
      </c>
      <c r="B398" t="s">
        <v>2406</v>
      </c>
      <c r="C398" t="s">
        <v>4119</v>
      </c>
      <c r="D398" t="str">
        <f t="shared" si="6"/>
        <v>33634 CENTAR ZA PROFESIONALNU REHABILITACIJU OSIJEK</v>
      </c>
      <c r="E398" t="s">
        <v>2407</v>
      </c>
      <c r="F398" t="s">
        <v>4123</v>
      </c>
      <c r="G398" t="s">
        <v>3715</v>
      </c>
      <c r="I398" s="117"/>
    </row>
    <row r="399" spans="1:9" ht="15" customHeight="1">
      <c r="A399">
        <v>33739</v>
      </c>
      <c r="B399" t="s">
        <v>4301</v>
      </c>
      <c r="C399" t="s">
        <v>4242</v>
      </c>
      <c r="D399" t="str">
        <f t="shared" si="6"/>
        <v>33739 OPĆA ŽUPANIJSKA BOLNICA NAŠICE</v>
      </c>
      <c r="E399" t="s">
        <v>4302</v>
      </c>
      <c r="F399" t="s">
        <v>4303</v>
      </c>
      <c r="G399" t="s">
        <v>3715</v>
      </c>
      <c r="I399" s="117"/>
    </row>
    <row r="400" spans="1:9" ht="15" customHeight="1">
      <c r="A400">
        <v>33933</v>
      </c>
      <c r="B400" t="s">
        <v>4277</v>
      </c>
      <c r="C400" t="s">
        <v>4242</v>
      </c>
      <c r="D400" t="str">
        <f t="shared" si="6"/>
        <v>33933 Opća bolnica "Dr Anđelko Višić" Bjelovar</v>
      </c>
      <c r="E400" t="s">
        <v>4278</v>
      </c>
      <c r="F400" t="s">
        <v>4279</v>
      </c>
      <c r="G400" t="s">
        <v>3715</v>
      </c>
      <c r="I400" s="117"/>
    </row>
    <row r="401" spans="1:9" ht="15" customHeight="1">
      <c r="A401">
        <v>34024</v>
      </c>
      <c r="B401" t="s">
        <v>4298</v>
      </c>
      <c r="C401" t="s">
        <v>4242</v>
      </c>
      <c r="D401" t="str">
        <f t="shared" si="6"/>
        <v>34024 OPĆA BOLNICA ZADAR</v>
      </c>
      <c r="E401" t="s">
        <v>4299</v>
      </c>
      <c r="F401" t="s">
        <v>4300</v>
      </c>
      <c r="G401" t="s">
        <v>3715</v>
      </c>
      <c r="I401" s="117"/>
    </row>
    <row r="402" spans="1:9" ht="15" customHeight="1">
      <c r="A402">
        <v>34717</v>
      </c>
      <c r="B402" t="s">
        <v>4310</v>
      </c>
      <c r="C402" t="s">
        <v>4242</v>
      </c>
      <c r="D402" t="str">
        <f t="shared" si="6"/>
        <v>34717 OPĆA ŽUPANIJSKA BOLNICA VINKOVCI</v>
      </c>
      <c r="E402" t="s">
        <v>4311</v>
      </c>
      <c r="F402" t="s">
        <v>4312</v>
      </c>
      <c r="G402" t="s">
        <v>3715</v>
      </c>
      <c r="I402" s="117"/>
    </row>
    <row r="403" spans="1:9" ht="15" customHeight="1">
      <c r="A403">
        <v>37068</v>
      </c>
      <c r="B403" t="s">
        <v>4313</v>
      </c>
      <c r="C403" t="s">
        <v>4242</v>
      </c>
      <c r="D403" t="str">
        <f t="shared" si="6"/>
        <v xml:space="preserve">37068 Opća bolnica Pula - Ospedale Generale di Pola </v>
      </c>
      <c r="E403" t="s">
        <v>4314</v>
      </c>
      <c r="F403" t="s">
        <v>4315</v>
      </c>
      <c r="G403" t="s">
        <v>3715</v>
      </c>
      <c r="I403" s="117"/>
    </row>
    <row r="404" spans="1:9" ht="15" customHeight="1">
      <c r="A404">
        <v>37839</v>
      </c>
      <c r="B404" t="s">
        <v>4259</v>
      </c>
      <c r="C404" t="s">
        <v>4242</v>
      </c>
      <c r="D404" t="str">
        <f t="shared" si="6"/>
        <v>37839 OPĆA BOLNICA ZABOK I BOLNICA HRVATSKIH VETERANA</v>
      </c>
      <c r="E404" t="s">
        <v>4260</v>
      </c>
      <c r="F404" t="s">
        <v>4261</v>
      </c>
      <c r="G404" t="s">
        <v>3715</v>
      </c>
      <c r="I404" s="117"/>
    </row>
    <row r="405" spans="1:9" ht="15" customHeight="1">
      <c r="A405">
        <v>37847</v>
      </c>
      <c r="B405" t="s">
        <v>4307</v>
      </c>
      <c r="C405" t="s">
        <v>4242</v>
      </c>
      <c r="D405" t="str">
        <f t="shared" si="6"/>
        <v>37847 OPĆA BOLNICA ŠIBENSKO-KNINSKE ŽUPANIJE</v>
      </c>
      <c r="E405" t="s">
        <v>4308</v>
      </c>
      <c r="F405" t="s">
        <v>4309</v>
      </c>
      <c r="G405" t="s">
        <v>3715</v>
      </c>
      <c r="I405" s="117"/>
    </row>
    <row r="406" spans="1:9" ht="15" customHeight="1">
      <c r="A406">
        <v>38028</v>
      </c>
      <c r="B406" t="s">
        <v>4245</v>
      </c>
      <c r="C406" t="s">
        <v>4242</v>
      </c>
      <c r="D406" t="str">
        <f t="shared" si="6"/>
        <v>38028 Nacionalna memorijalna bolnica "Dr. Juraj Njavro" Vukovar</v>
      </c>
      <c r="E406" t="s">
        <v>2548</v>
      </c>
      <c r="F406" t="s">
        <v>4246</v>
      </c>
      <c r="G406" t="s">
        <v>3715</v>
      </c>
      <c r="I406" s="117"/>
    </row>
    <row r="407" spans="1:9" ht="15" customHeight="1">
      <c r="A407">
        <v>38069</v>
      </c>
      <c r="B407" t="s">
        <v>2540</v>
      </c>
      <c r="C407" t="s">
        <v>4242</v>
      </c>
      <c r="D407" t="str">
        <f t="shared" si="6"/>
        <v>38069 KLINIČKI BOLNIČKI CENTAR ZAGREB</v>
      </c>
      <c r="E407" t="s">
        <v>4244</v>
      </c>
      <c r="F407" t="s">
        <v>2541</v>
      </c>
      <c r="G407" t="s">
        <v>3715</v>
      </c>
      <c r="I407" s="117"/>
    </row>
    <row r="408" spans="1:9" ht="15" customHeight="1">
      <c r="A408">
        <v>38438</v>
      </c>
      <c r="B408" t="s">
        <v>493</v>
      </c>
      <c r="C408" t="s">
        <v>3936</v>
      </c>
      <c r="D408" t="str">
        <f t="shared" si="6"/>
        <v>38438 VELEUČILIŠTE MARKO MARULIĆ U KNINU</v>
      </c>
      <c r="E408" t="s">
        <v>4056</v>
      </c>
      <c r="F408" t="s">
        <v>496</v>
      </c>
      <c r="G408" t="s">
        <v>3715</v>
      </c>
      <c r="I408" s="117"/>
    </row>
    <row r="409" spans="1:9" ht="15" customHeight="1">
      <c r="A409">
        <v>38446</v>
      </c>
      <c r="B409" t="s">
        <v>489</v>
      </c>
      <c r="C409" t="s">
        <v>3936</v>
      </c>
      <c r="D409" t="str">
        <f t="shared" si="6"/>
        <v>38446 VELEUČILIŠTE LAVOSLAV RUŽIČKA U VUKOVARU</v>
      </c>
      <c r="E409" t="s">
        <v>4002</v>
      </c>
      <c r="F409" t="s">
        <v>492</v>
      </c>
      <c r="G409" t="s">
        <v>3715</v>
      </c>
      <c r="I409" s="117"/>
    </row>
    <row r="410" spans="1:9" ht="15" customHeight="1">
      <c r="A410">
        <v>38454</v>
      </c>
      <c r="B410" t="s">
        <v>4040</v>
      </c>
      <c r="C410" t="s">
        <v>3936</v>
      </c>
      <c r="D410" t="str">
        <f t="shared" si="6"/>
        <v>38454 SVEUČILIŠTE U RIJECI, AKADEMIJA PRIMIJENJENIH UMJETNOSTI</v>
      </c>
      <c r="E410" t="s">
        <v>4041</v>
      </c>
      <c r="F410" t="s">
        <v>314</v>
      </c>
      <c r="G410" t="s">
        <v>3715</v>
      </c>
      <c r="I410" s="117"/>
    </row>
    <row r="411" spans="1:9" ht="15" customHeight="1">
      <c r="A411">
        <v>38479</v>
      </c>
      <c r="B411" t="s">
        <v>2395</v>
      </c>
      <c r="C411" t="s">
        <v>3936</v>
      </c>
      <c r="D411" t="str">
        <f t="shared" si="6"/>
        <v>38479 KATOLIČKI BOGOSLOVNI FAKULTET U ĐAKOVU</v>
      </c>
      <c r="E411" t="s">
        <v>3998</v>
      </c>
      <c r="F411" t="s">
        <v>290</v>
      </c>
      <c r="G411" t="s">
        <v>3715</v>
      </c>
      <c r="I411" s="117"/>
    </row>
    <row r="412" spans="1:9" ht="15" customHeight="1">
      <c r="A412">
        <v>38487</v>
      </c>
      <c r="B412" t="s">
        <v>609</v>
      </c>
      <c r="C412" t="s">
        <v>3936</v>
      </c>
      <c r="D412" t="str">
        <f t="shared" si="6"/>
        <v>38487 AGENCIJA ZA ZNANOST I VISOKO OBRAZOVANJE</v>
      </c>
      <c r="E412" t="s">
        <v>4102</v>
      </c>
      <c r="F412" t="s">
        <v>611</v>
      </c>
      <c r="G412" t="s">
        <v>3715</v>
      </c>
      <c r="I412" s="117"/>
    </row>
    <row r="413" spans="1:9" ht="15" customHeight="1">
      <c r="A413">
        <v>38495</v>
      </c>
      <c r="B413" t="s">
        <v>2389</v>
      </c>
      <c r="C413" t="s">
        <v>3889</v>
      </c>
      <c r="D413" t="str">
        <f t="shared" si="6"/>
        <v>38495 HRVATSKI ZAVOD ZA NORME</v>
      </c>
      <c r="E413" t="s">
        <v>3892</v>
      </c>
      <c r="F413" t="s">
        <v>2390</v>
      </c>
      <c r="G413" t="s">
        <v>3715</v>
      </c>
      <c r="I413" s="117"/>
    </row>
    <row r="414" spans="1:9" ht="15" customHeight="1">
      <c r="A414">
        <v>38500</v>
      </c>
      <c r="B414" t="s">
        <v>2391</v>
      </c>
      <c r="C414" t="s">
        <v>3889</v>
      </c>
      <c r="D414" t="str">
        <f t="shared" si="6"/>
        <v>38500 HRVATSKA AKREDITACIJSKA AGENCIJA</v>
      </c>
      <c r="E414" t="s">
        <v>3893</v>
      </c>
      <c r="F414" t="s">
        <v>2392</v>
      </c>
      <c r="G414" t="s">
        <v>3715</v>
      </c>
      <c r="I414" s="117"/>
    </row>
    <row r="415" spans="1:9" ht="15" customHeight="1">
      <c r="A415">
        <v>38655</v>
      </c>
      <c r="B415" t="s">
        <v>2549</v>
      </c>
      <c r="C415" t="s">
        <v>4242</v>
      </c>
      <c r="D415" t="str">
        <f t="shared" si="6"/>
        <v>38655 DOM ZDRAVLJA MINISTARSTVA UNUTARNJIH POSLOVA REPUBLIKE HRVATSKE</v>
      </c>
      <c r="E415" t="s">
        <v>4257</v>
      </c>
      <c r="F415" t="s">
        <v>2550</v>
      </c>
      <c r="G415" t="s">
        <v>3715</v>
      </c>
      <c r="I415" s="117"/>
    </row>
    <row r="416" spans="1:9" ht="15" customHeight="1">
      <c r="A416">
        <v>40623</v>
      </c>
      <c r="B416" t="s">
        <v>2246</v>
      </c>
      <c r="C416" t="s">
        <v>3810</v>
      </c>
      <c r="D416" t="str">
        <f t="shared" si="6"/>
        <v>40623 HRVATSKI MEMORIJALNO-DOKUMENTACIJSKI CENTAR DOMOVINSKOGA RATA</v>
      </c>
      <c r="E416" t="s">
        <v>3829</v>
      </c>
      <c r="F416" t="s">
        <v>2247</v>
      </c>
      <c r="G416" t="s">
        <v>3715</v>
      </c>
      <c r="I416" s="117"/>
    </row>
    <row r="417" spans="1:9" ht="15" customHeight="1">
      <c r="A417">
        <v>40631</v>
      </c>
      <c r="B417" t="s">
        <v>2250</v>
      </c>
      <c r="C417" t="s">
        <v>3810</v>
      </c>
      <c r="D417" t="str">
        <f t="shared" si="6"/>
        <v>40631 ARHEOLOŠKI MUZEJ NARONA</v>
      </c>
      <c r="E417" t="s">
        <v>3847</v>
      </c>
      <c r="F417" t="s">
        <v>2251</v>
      </c>
      <c r="G417" t="s">
        <v>3715</v>
      </c>
      <c r="I417" s="117"/>
    </row>
    <row r="418" spans="1:9" ht="15" customHeight="1">
      <c r="A418">
        <v>40682</v>
      </c>
      <c r="B418" t="s">
        <v>2266</v>
      </c>
      <c r="C418" t="s">
        <v>3810</v>
      </c>
      <c r="D418" t="str">
        <f t="shared" si="6"/>
        <v>40682 HRVATSKI ŠPORTSKI MUZEJ</v>
      </c>
      <c r="E418" t="s">
        <v>3851</v>
      </c>
      <c r="F418" t="s">
        <v>2267</v>
      </c>
      <c r="G418" t="s">
        <v>3715</v>
      </c>
      <c r="I418" s="117"/>
    </row>
    <row r="419" spans="1:9" ht="15" customHeight="1">
      <c r="A419">
        <v>40883</v>
      </c>
      <c r="B419" t="s">
        <v>612</v>
      </c>
      <c r="C419" t="s">
        <v>3936</v>
      </c>
      <c r="D419" t="str">
        <f t="shared" si="6"/>
        <v>40883 NACIONALNI CENTAR ZA VANJSKO VREDNOVANJE OBRAZOVANJA</v>
      </c>
      <c r="E419" t="s">
        <v>4103</v>
      </c>
      <c r="F419" t="s">
        <v>613</v>
      </c>
      <c r="G419" t="s">
        <v>3715</v>
      </c>
      <c r="I419" s="117"/>
    </row>
    <row r="420" spans="1:9" ht="15" customHeight="1">
      <c r="A420">
        <v>40947</v>
      </c>
      <c r="B420" t="s">
        <v>4064</v>
      </c>
      <c r="C420" t="s">
        <v>3936</v>
      </c>
      <c r="D420" t="str">
        <f t="shared" si="6"/>
        <v>40947 SVEUČILIŠTE U RIJECI, UČITELJSKI FAKULTET</v>
      </c>
      <c r="E420" t="s">
        <v>4065</v>
      </c>
      <c r="F420" t="s">
        <v>344</v>
      </c>
      <c r="G420" t="s">
        <v>3715</v>
      </c>
      <c r="I420" s="117"/>
    </row>
    <row r="421" spans="1:9" ht="15" customHeight="1">
      <c r="A421">
        <v>41185</v>
      </c>
      <c r="B421" t="s">
        <v>497</v>
      </c>
      <c r="C421" t="s">
        <v>3936</v>
      </c>
      <c r="D421" t="str">
        <f t="shared" si="6"/>
        <v>41185 VELEUČILIŠTE NIKOLA TESLA U GOSPIĆU</v>
      </c>
      <c r="E421" t="s">
        <v>4025</v>
      </c>
      <c r="F421" t="s">
        <v>500</v>
      </c>
      <c r="G421" t="s">
        <v>3715</v>
      </c>
      <c r="I421" s="117"/>
    </row>
    <row r="422" spans="1:9" ht="15" customHeight="1">
      <c r="A422">
        <v>41546</v>
      </c>
      <c r="B422" t="s">
        <v>2310</v>
      </c>
      <c r="C422" t="s">
        <v>3879</v>
      </c>
      <c r="D422" t="str">
        <f t="shared" si="6"/>
        <v>41546 AGENCIJA ZA OBALNI LINIJSKI POMORSKI PROMET</v>
      </c>
      <c r="E422" t="s">
        <v>3880</v>
      </c>
      <c r="F422" t="s">
        <v>2311</v>
      </c>
      <c r="G422" t="s">
        <v>3715</v>
      </c>
      <c r="I422" s="117"/>
    </row>
    <row r="423" spans="1:9" ht="15" customHeight="1">
      <c r="A423">
        <v>42024</v>
      </c>
      <c r="B423" t="s">
        <v>294</v>
      </c>
      <c r="C423" t="s">
        <v>3936</v>
      </c>
      <c r="D423" t="str">
        <f t="shared" si="6"/>
        <v>42024 SVEUČILIŠTE JURJA DOBRILE U PULI</v>
      </c>
      <c r="E423" t="s">
        <v>3960</v>
      </c>
      <c r="F423" t="s">
        <v>297</v>
      </c>
      <c r="G423" t="s">
        <v>3715</v>
      </c>
      <c r="I423" s="117"/>
    </row>
    <row r="424" spans="1:9" ht="15" customHeight="1">
      <c r="A424">
        <v>42112</v>
      </c>
      <c r="B424" t="s">
        <v>3843</v>
      </c>
      <c r="C424" t="s">
        <v>3810</v>
      </c>
      <c r="D424" t="str">
        <f t="shared" si="6"/>
        <v>42112 MUZEJ ANTIČKOG STAKLA U ZADRU</v>
      </c>
      <c r="E424" t="s">
        <v>3844</v>
      </c>
      <c r="F424" t="s">
        <v>2272</v>
      </c>
      <c r="G424" t="s">
        <v>3715</v>
      </c>
      <c r="I424" s="117"/>
    </row>
    <row r="425" spans="1:9" ht="15" customHeight="1">
      <c r="A425">
        <v>42434</v>
      </c>
      <c r="B425" t="s">
        <v>2144</v>
      </c>
      <c r="C425" t="s">
        <v>3713</v>
      </c>
      <c r="D425" t="str">
        <f t="shared" si="6"/>
        <v>42434 DRŽAVNO IZBORNO POVJERENSTVO REPUBLIKE HRVATSKE</v>
      </c>
      <c r="E425" t="s">
        <v>3716</v>
      </c>
      <c r="F425" t="s">
        <v>2145</v>
      </c>
      <c r="G425" t="s">
        <v>3715</v>
      </c>
      <c r="I425" s="117"/>
    </row>
    <row r="426" spans="1:9" ht="15" customHeight="1">
      <c r="A426">
        <v>42598</v>
      </c>
      <c r="B426" t="s">
        <v>3925</v>
      </c>
      <c r="C426" t="s">
        <v>3889</v>
      </c>
      <c r="D426" t="str">
        <f t="shared" si="6"/>
        <v>42598 Javna ustanova  "Park prirode Lastovsko otočje"</v>
      </c>
      <c r="E426" t="s">
        <v>3926</v>
      </c>
      <c r="F426" t="s">
        <v>2371</v>
      </c>
      <c r="G426" t="s">
        <v>3715</v>
      </c>
      <c r="I426" s="117"/>
    </row>
    <row r="427" spans="1:9" ht="15" customHeight="1">
      <c r="A427">
        <v>42910</v>
      </c>
      <c r="B427" t="s">
        <v>2711</v>
      </c>
      <c r="C427" t="s">
        <v>4325</v>
      </c>
      <c r="D427" t="str">
        <f t="shared" si="6"/>
        <v>42910 OPĆINSKI GRAĐANSKI SUD U ZAGREBU</v>
      </c>
      <c r="E427" t="s">
        <v>4414</v>
      </c>
      <c r="F427" t="s">
        <v>2712</v>
      </c>
      <c r="G427" t="s">
        <v>3715</v>
      </c>
      <c r="I427" s="117"/>
    </row>
    <row r="428" spans="1:9" ht="15" customHeight="1">
      <c r="A428">
        <v>42928</v>
      </c>
      <c r="B428" t="s">
        <v>2713</v>
      </c>
      <c r="C428" t="s">
        <v>4325</v>
      </c>
      <c r="D428" t="str">
        <f t="shared" si="6"/>
        <v>42928 OPĆINSKI KAZNENI SUD U ZAGREBU</v>
      </c>
      <c r="E428" t="s">
        <v>4413</v>
      </c>
      <c r="F428" t="s">
        <v>2714</v>
      </c>
      <c r="G428" t="s">
        <v>3715</v>
      </c>
      <c r="I428" s="117"/>
    </row>
    <row r="429" spans="1:9" ht="15" customHeight="1">
      <c r="A429">
        <v>42993</v>
      </c>
      <c r="B429" t="s">
        <v>1240</v>
      </c>
      <c r="C429" t="s">
        <v>3936</v>
      </c>
      <c r="D429" t="str">
        <f t="shared" si="6"/>
        <v>42993 VELEUČILIŠTE U VIROVITICI</v>
      </c>
      <c r="E429" t="s">
        <v>4066</v>
      </c>
      <c r="F429" t="s">
        <v>515</v>
      </c>
      <c r="G429" t="s">
        <v>3715</v>
      </c>
      <c r="I429" s="117"/>
    </row>
    <row r="430" spans="1:9" ht="15" customHeight="1">
      <c r="A430">
        <v>43214</v>
      </c>
      <c r="B430" t="s">
        <v>2524</v>
      </c>
      <c r="C430" t="s">
        <v>3713</v>
      </c>
      <c r="D430" t="str">
        <f t="shared" si="6"/>
        <v>43214 MINISTARSTVO TURIZMA I SPORTA</v>
      </c>
      <c r="E430" t="s">
        <v>3745</v>
      </c>
      <c r="F430" t="s">
        <v>2525</v>
      </c>
      <c r="G430" t="s">
        <v>3715</v>
      </c>
      <c r="I430" s="117"/>
    </row>
    <row r="431" spans="1:9" ht="15" customHeight="1">
      <c r="A431">
        <v>43255</v>
      </c>
      <c r="B431" t="s">
        <v>3877</v>
      </c>
      <c r="C431" t="s">
        <v>3875</v>
      </c>
      <c r="D431" t="str">
        <f t="shared" si="6"/>
        <v>43255 SREDIŠNJA AGENCIJA ZA FINANCIRANJE I UGOVARANJE PROGRAMA I PROJEKATA EUROPSKE UNIJE</v>
      </c>
      <c r="E431" t="s">
        <v>3878</v>
      </c>
      <c r="F431" t="s">
        <v>2307</v>
      </c>
      <c r="G431" t="s">
        <v>3715</v>
      </c>
      <c r="I431" s="117"/>
    </row>
    <row r="432" spans="1:9" ht="15" customHeight="1">
      <c r="A432">
        <v>43327</v>
      </c>
      <c r="B432" t="s">
        <v>4212</v>
      </c>
      <c r="C432" t="s">
        <v>4119</v>
      </c>
      <c r="D432" t="str">
        <f t="shared" si="6"/>
        <v>43327 DOM ZA STARIJE   OSOBE "MAJKA MARIJA PETKOVIĆ"</v>
      </c>
      <c r="E432" t="s">
        <v>2517</v>
      </c>
      <c r="F432" t="s">
        <v>2518</v>
      </c>
      <c r="G432" t="s">
        <v>3715</v>
      </c>
      <c r="I432" s="117"/>
    </row>
    <row r="433" spans="1:9" ht="15" customHeight="1">
      <c r="A433">
        <v>43335</v>
      </c>
      <c r="B433" t="s">
        <v>614</v>
      </c>
      <c r="C433" t="s">
        <v>3936</v>
      </c>
      <c r="D433" t="str">
        <f t="shared" si="6"/>
        <v>43335 AGENCIJA ZA MOBILNOST I PROGRAME EUROPSKE UNIJE</v>
      </c>
      <c r="E433" t="s">
        <v>4104</v>
      </c>
      <c r="F433" t="s">
        <v>615</v>
      </c>
      <c r="G433" t="s">
        <v>3715</v>
      </c>
      <c r="I433" s="117"/>
    </row>
    <row r="434" spans="1:9" ht="15" customHeight="1">
      <c r="A434">
        <v>43564</v>
      </c>
      <c r="B434" t="s">
        <v>3752</v>
      </c>
      <c r="C434" t="s">
        <v>3713</v>
      </c>
      <c r="D434" t="str">
        <f t="shared" si="6"/>
        <v>43564 PRAVOBRANITELJ ZA OSOBE S INVALIDITETOM</v>
      </c>
      <c r="E434" t="s">
        <v>3753</v>
      </c>
      <c r="F434" t="s">
        <v>2849</v>
      </c>
      <c r="G434" t="s">
        <v>3715</v>
      </c>
      <c r="I434" s="117"/>
    </row>
    <row r="435" spans="1:9" ht="15" customHeight="1">
      <c r="A435">
        <v>43636</v>
      </c>
      <c r="B435" t="s">
        <v>3809</v>
      </c>
      <c r="C435" t="s">
        <v>3810</v>
      </c>
      <c r="D435" t="str">
        <f t="shared" si="6"/>
        <v>43636 DRžAVNI ARHIV U VUKOVARU</v>
      </c>
      <c r="E435" t="s">
        <v>3811</v>
      </c>
      <c r="F435" t="s">
        <v>2238</v>
      </c>
      <c r="G435" t="s">
        <v>3715</v>
      </c>
      <c r="I435" s="117"/>
    </row>
    <row r="436" spans="1:9" ht="15" customHeight="1">
      <c r="A436">
        <v>43644</v>
      </c>
      <c r="B436" t="s">
        <v>3817</v>
      </c>
      <c r="C436" t="s">
        <v>3810</v>
      </c>
      <c r="D436" t="str">
        <f t="shared" si="6"/>
        <v>43644 DRŽAVNI ARHIV ZA MEĐIMURJE</v>
      </c>
      <c r="E436" t="s">
        <v>3818</v>
      </c>
      <c r="F436" t="s">
        <v>2243</v>
      </c>
      <c r="G436" t="s">
        <v>3715</v>
      </c>
      <c r="I436" s="117"/>
    </row>
    <row r="437" spans="1:9" ht="15" customHeight="1">
      <c r="A437">
        <v>43732</v>
      </c>
      <c r="B437" t="s">
        <v>2178</v>
      </c>
      <c r="C437" t="s">
        <v>3792</v>
      </c>
      <c r="D437" t="str">
        <f t="shared" si="6"/>
        <v>43732 AGENCIJA ZA REVIZIJU SUSTAVA PROVEDBE PROGRAMA EUROPSKE UNIJE</v>
      </c>
      <c r="E437" t="s">
        <v>3794</v>
      </c>
      <c r="F437" t="s">
        <v>2179</v>
      </c>
      <c r="G437" t="s">
        <v>3715</v>
      </c>
      <c r="I437" s="117"/>
    </row>
    <row r="438" spans="1:9" ht="15" customHeight="1">
      <c r="A438">
        <v>43749</v>
      </c>
      <c r="B438" t="s">
        <v>481</v>
      </c>
      <c r="C438" t="s">
        <v>3936</v>
      </c>
      <c r="D438" t="str">
        <f t="shared" si="6"/>
        <v>43749 MEĐIMURSKO VELEUČILIŠTE U ČAKOVCU</v>
      </c>
      <c r="E438" t="s">
        <v>4073</v>
      </c>
      <c r="F438" t="s">
        <v>485</v>
      </c>
      <c r="G438" t="s">
        <v>3715</v>
      </c>
      <c r="I438" s="117"/>
    </row>
    <row r="439" spans="1:9" ht="15" customHeight="1">
      <c r="A439">
        <v>43773</v>
      </c>
      <c r="B439" t="s">
        <v>4067</v>
      </c>
      <c r="C439" t="s">
        <v>3936</v>
      </c>
      <c r="D439" t="str">
        <f t="shared" si="6"/>
        <v>43773 SVEUČILIŠTE U SPLITU, KINEZIOLOŠKI FAKULTET</v>
      </c>
      <c r="E439" t="s">
        <v>4068</v>
      </c>
      <c r="F439" t="s">
        <v>368</v>
      </c>
      <c r="G439" t="s">
        <v>3715</v>
      </c>
      <c r="I439" s="117"/>
    </row>
    <row r="440" spans="1:9" ht="15" customHeight="1">
      <c r="A440">
        <v>43804</v>
      </c>
      <c r="B440" t="s">
        <v>4304</v>
      </c>
      <c r="C440" t="s">
        <v>4242</v>
      </c>
      <c r="D440" t="str">
        <f t="shared" si="6"/>
        <v>43804 OPĆA I VETERANSKA BOLNICA HRVATSKI PONOS KNIN</v>
      </c>
      <c r="E440" t="s">
        <v>4305</v>
      </c>
      <c r="F440" t="s">
        <v>4306</v>
      </c>
      <c r="G440" t="s">
        <v>3715</v>
      </c>
      <c r="I440" s="117"/>
    </row>
    <row r="441" spans="1:9" ht="15" customHeight="1">
      <c r="A441">
        <v>43907</v>
      </c>
      <c r="B441" t="s">
        <v>2262</v>
      </c>
      <c r="C441" t="s">
        <v>3810</v>
      </c>
      <c r="D441" t="str">
        <f t="shared" si="6"/>
        <v>43907 HRVATSKI MUZEJ TURIZMA</v>
      </c>
      <c r="E441" t="s">
        <v>3834</v>
      </c>
      <c r="F441" t="s">
        <v>2263</v>
      </c>
      <c r="G441" t="s">
        <v>3715</v>
      </c>
      <c r="I441" s="117"/>
    </row>
    <row r="442" spans="1:9" ht="15" customHeight="1">
      <c r="A442">
        <v>43915</v>
      </c>
      <c r="B442" t="s">
        <v>2233</v>
      </c>
      <c r="C442" t="s">
        <v>3810</v>
      </c>
      <c r="D442" t="str">
        <f t="shared" si="6"/>
        <v>43915 DRŽAVNI ARHIV U ŠIBENIKU</v>
      </c>
      <c r="E442" t="s">
        <v>3831</v>
      </c>
      <c r="F442" t="s">
        <v>2234</v>
      </c>
      <c r="G442" t="s">
        <v>3715</v>
      </c>
      <c r="I442" s="117"/>
    </row>
    <row r="443" spans="1:9" ht="15" customHeight="1">
      <c r="A443">
        <v>44493</v>
      </c>
      <c r="B443" t="s">
        <v>3812</v>
      </c>
      <c r="C443" t="s">
        <v>3810</v>
      </c>
      <c r="D443" t="str">
        <f t="shared" si="6"/>
        <v>44493 DRŽAVNI ARHIV U VIROVITICI</v>
      </c>
      <c r="E443" t="s">
        <v>3813</v>
      </c>
      <c r="F443" t="s">
        <v>2237</v>
      </c>
      <c r="G443" t="s">
        <v>3715</v>
      </c>
      <c r="I443" s="117"/>
    </row>
    <row r="444" spans="1:9" s="117" customFormat="1" ht="15" customHeight="1">
      <c r="A444">
        <v>44508</v>
      </c>
      <c r="B444" t="s">
        <v>2404</v>
      </c>
      <c r="C444" t="s">
        <v>4119</v>
      </c>
      <c r="D444" t="str">
        <f t="shared" si="6"/>
        <v>44508 AGENCIJA ZA OSIGURANJE RADNIČKIH TRAŽBINA</v>
      </c>
      <c r="E444" t="s">
        <v>4122</v>
      </c>
      <c r="F444" t="s">
        <v>2405</v>
      </c>
      <c r="G444" t="s">
        <v>3715</v>
      </c>
    </row>
    <row r="445" spans="1:9" ht="15" customHeight="1">
      <c r="A445">
        <v>44565</v>
      </c>
      <c r="B445" t="s">
        <v>2300</v>
      </c>
      <c r="C445" t="s">
        <v>3870</v>
      </c>
      <c r="D445" t="str">
        <f t="shared" si="6"/>
        <v>44565 HRVATSKA AGENCIJA ZA POLJOPRIVREDU I HRANU</v>
      </c>
      <c r="E445" t="s">
        <v>3872</v>
      </c>
      <c r="F445" t="s">
        <v>2301</v>
      </c>
      <c r="G445" t="s">
        <v>3715</v>
      </c>
      <c r="I445" s="117"/>
    </row>
    <row r="446" spans="1:9" ht="15" customHeight="1">
      <c r="A446">
        <v>44573</v>
      </c>
      <c r="B446" t="s">
        <v>2551</v>
      </c>
      <c r="C446" t="s">
        <v>4242</v>
      </c>
      <c r="D446" t="str">
        <f t="shared" si="6"/>
        <v>44573 HRVATSKI ZAVOD ZA HITNU MEDICINU</v>
      </c>
      <c r="E446" t="s">
        <v>4255</v>
      </c>
      <c r="F446" t="s">
        <v>2552</v>
      </c>
      <c r="G446" t="s">
        <v>3715</v>
      </c>
      <c r="I446" s="117"/>
    </row>
    <row r="447" spans="1:9" ht="15" customHeight="1">
      <c r="A447">
        <v>44926</v>
      </c>
      <c r="B447" t="s">
        <v>2290</v>
      </c>
      <c r="C447" t="s">
        <v>3810</v>
      </c>
      <c r="D447" t="str">
        <f t="shared" si="6"/>
        <v>44926 HRVATSKI AUDIOVIZUALNI CENTAR</v>
      </c>
      <c r="E447" t="s">
        <v>3869</v>
      </c>
      <c r="F447" t="s">
        <v>2291</v>
      </c>
      <c r="G447" t="s">
        <v>3715</v>
      </c>
      <c r="I447" s="117"/>
    </row>
    <row r="448" spans="1:9" ht="15" customHeight="1">
      <c r="A448">
        <v>45189</v>
      </c>
      <c r="B448" t="s">
        <v>2295</v>
      </c>
      <c r="C448" t="s">
        <v>3810</v>
      </c>
      <c r="D448" t="str">
        <f t="shared" si="6"/>
        <v>45189 MEĐUNARODNI CENTAR ZA PODVODNU ARHEOLOGIJU</v>
      </c>
      <c r="E448" t="s">
        <v>3865</v>
      </c>
      <c r="F448" t="s">
        <v>2296</v>
      </c>
      <c r="G448" t="s">
        <v>3715</v>
      </c>
      <c r="I448" s="117"/>
    </row>
    <row r="449" spans="1:9" ht="15" customHeight="1">
      <c r="A449">
        <v>45228</v>
      </c>
      <c r="B449" t="s">
        <v>2315</v>
      </c>
      <c r="C449" t="s">
        <v>3879</v>
      </c>
      <c r="D449" t="str">
        <f t="shared" si="6"/>
        <v>45228 AGENCIJA ZA SIGURNOST ŽELJEZNIČKOG PROMETA</v>
      </c>
      <c r="E449" t="s">
        <v>3881</v>
      </c>
      <c r="F449" t="s">
        <v>2316</v>
      </c>
      <c r="G449" t="s">
        <v>3715</v>
      </c>
      <c r="I449" s="117"/>
    </row>
    <row r="450" spans="1:9" ht="15" customHeight="1">
      <c r="A450">
        <v>45902</v>
      </c>
      <c r="B450" t="s">
        <v>2322</v>
      </c>
      <c r="C450" t="s">
        <v>3879</v>
      </c>
      <c r="D450" t="str">
        <f t="shared" ref="D450:D513" si="7">A450&amp;" "&amp;B450</f>
        <v>45902 HRVATSKA REGULATORNA AGENCIJA ZA MREŽNE DJELATNOSTI</v>
      </c>
      <c r="E450" t="s">
        <v>3883</v>
      </c>
      <c r="F450" t="s">
        <v>2323</v>
      </c>
      <c r="G450" t="s">
        <v>3715</v>
      </c>
      <c r="I450" s="117"/>
    </row>
    <row r="451" spans="1:9" ht="15" customHeight="1">
      <c r="A451">
        <v>45927</v>
      </c>
      <c r="B451" t="s">
        <v>2298</v>
      </c>
      <c r="C451" t="s">
        <v>3870</v>
      </c>
      <c r="D451" t="str">
        <f t="shared" si="7"/>
        <v>45927 AGENCIJA ZA PLAĆANJA U POLJOPRIVREDI, RIBARSTVU I RURALNOM RAZVOJU</v>
      </c>
      <c r="E451" t="s">
        <v>3871</v>
      </c>
      <c r="F451" t="s">
        <v>2299</v>
      </c>
      <c r="G451" t="s">
        <v>3715</v>
      </c>
      <c r="I451" s="117"/>
    </row>
    <row r="452" spans="1:9" ht="15" customHeight="1">
      <c r="A452">
        <v>45978</v>
      </c>
      <c r="B452" t="s">
        <v>2563</v>
      </c>
      <c r="C452" t="s">
        <v>4325</v>
      </c>
      <c r="D452" t="str">
        <f t="shared" si="7"/>
        <v>45978 PRAVOSUDNA AKADEMIJA</v>
      </c>
      <c r="E452" t="s">
        <v>2564</v>
      </c>
      <c r="F452" t="s">
        <v>2565</v>
      </c>
      <c r="G452" t="s">
        <v>3715</v>
      </c>
      <c r="I452" s="117"/>
    </row>
    <row r="453" spans="1:9" ht="15" customHeight="1">
      <c r="A453">
        <v>45986</v>
      </c>
      <c r="B453" t="s">
        <v>2457</v>
      </c>
      <c r="C453" t="s">
        <v>4119</v>
      </c>
      <c r="D453" t="str">
        <f t="shared" si="7"/>
        <v>45986 CENTAR ZA REHABILITACIJU KOMAREVO</v>
      </c>
      <c r="E453" t="s">
        <v>4185</v>
      </c>
      <c r="F453" t="s">
        <v>2458</v>
      </c>
      <c r="G453" t="s">
        <v>3715</v>
      </c>
      <c r="I453" s="117"/>
    </row>
    <row r="454" spans="1:9" ht="15" customHeight="1">
      <c r="A454">
        <v>46028</v>
      </c>
      <c r="B454" t="s">
        <v>2146</v>
      </c>
      <c r="C454" t="s">
        <v>3713</v>
      </c>
      <c r="D454" t="str">
        <f t="shared" si="7"/>
        <v>46028 URED PREDSJEDNICE REPUBLIKE HRVATSKE PO PRESTANKU OBNAŠANJA DUŽNOSTI</v>
      </c>
      <c r="E454" t="s">
        <v>3761</v>
      </c>
      <c r="F454" t="s">
        <v>2147</v>
      </c>
      <c r="G454" t="s">
        <v>3715</v>
      </c>
      <c r="I454" s="117"/>
    </row>
    <row r="455" spans="1:9" ht="15" customHeight="1">
      <c r="A455">
        <v>46052</v>
      </c>
      <c r="B455" t="s">
        <v>2519</v>
      </c>
      <c r="C455" t="s">
        <v>4119</v>
      </c>
      <c r="D455" t="str">
        <f t="shared" si="7"/>
        <v>46052 DOM ZA STARIJE OSOBE OKLAJ</v>
      </c>
      <c r="E455" t="s">
        <v>4202</v>
      </c>
      <c r="F455" t="s">
        <v>2520</v>
      </c>
      <c r="G455" t="s">
        <v>3715</v>
      </c>
      <c r="I455" s="117"/>
    </row>
    <row r="456" spans="1:9" ht="15" customHeight="1">
      <c r="A456">
        <v>46173</v>
      </c>
      <c r="B456" t="s">
        <v>616</v>
      </c>
      <c r="C456" t="s">
        <v>3936</v>
      </c>
      <c r="D456" t="str">
        <f t="shared" si="7"/>
        <v>46173 AGENCIJA ZA STRUKOVNO OBRAZOVANJE I OBRAZOVANJE ODRASLIH</v>
      </c>
      <c r="E456" t="s">
        <v>4108</v>
      </c>
      <c r="F456" t="s">
        <v>617</v>
      </c>
      <c r="G456" t="s">
        <v>3715</v>
      </c>
      <c r="I456" s="117"/>
    </row>
    <row r="457" spans="1:9" ht="15" customHeight="1">
      <c r="A457">
        <v>46237</v>
      </c>
      <c r="B457" t="s">
        <v>2393</v>
      </c>
      <c r="C457" t="s">
        <v>3889</v>
      </c>
      <c r="D457" t="str">
        <f t="shared" si="7"/>
        <v>46237 HRVATSKA AGENCIJA ZA MALO GOSPODARSTVO, INOVACIJE I INVESTICIJE</v>
      </c>
      <c r="E457" t="s">
        <v>3894</v>
      </c>
      <c r="F457" t="s">
        <v>2394</v>
      </c>
      <c r="G457" t="s">
        <v>3715</v>
      </c>
      <c r="I457" s="117"/>
    </row>
    <row r="458" spans="1:9" ht="15" customHeight="1">
      <c r="A458">
        <v>46366</v>
      </c>
      <c r="B458" t="s">
        <v>2305</v>
      </c>
      <c r="C458" t="s">
        <v>3875</v>
      </c>
      <c r="D458" t="str">
        <f t="shared" si="7"/>
        <v>46366 FOND ZA OBNOVU I RAZVOJ GRADA VUKOVARA</v>
      </c>
      <c r="E458" t="s">
        <v>3876</v>
      </c>
      <c r="F458" t="s">
        <v>2306</v>
      </c>
      <c r="G458" t="s">
        <v>3715</v>
      </c>
      <c r="I458" s="117"/>
    </row>
    <row r="459" spans="1:9" ht="15" customHeight="1">
      <c r="A459">
        <v>46420</v>
      </c>
      <c r="B459" t="s">
        <v>2842</v>
      </c>
      <c r="C459" t="s">
        <v>4325</v>
      </c>
      <c r="D459" t="str">
        <f t="shared" si="7"/>
        <v>46420 DRŽAVNA ŠKOLA ZA JAVNU UPRAVU</v>
      </c>
      <c r="E459" t="s">
        <v>4326</v>
      </c>
      <c r="F459" t="s">
        <v>2843</v>
      </c>
      <c r="G459" t="s">
        <v>3715</v>
      </c>
      <c r="I459" s="117"/>
    </row>
    <row r="460" spans="1:9" ht="15" customHeight="1">
      <c r="A460">
        <v>46614</v>
      </c>
      <c r="B460" t="s">
        <v>2582</v>
      </c>
      <c r="C460" t="s">
        <v>4325</v>
      </c>
      <c r="D460" t="str">
        <f t="shared" si="7"/>
        <v>46614 ODGOJNI ZAVOD U POŽEGI</v>
      </c>
      <c r="E460" t="s">
        <v>4349</v>
      </c>
      <c r="F460" t="s">
        <v>2583</v>
      </c>
      <c r="G460" t="s">
        <v>3715</v>
      </c>
      <c r="I460" s="117"/>
    </row>
    <row r="461" spans="1:9" ht="15" customHeight="1">
      <c r="A461">
        <v>46841</v>
      </c>
      <c r="B461" t="s">
        <v>2719</v>
      </c>
      <c r="C461" t="s">
        <v>4325</v>
      </c>
      <c r="D461" t="str">
        <f t="shared" si="7"/>
        <v>46841 OPĆINSKI RADNI SUD U ZAGREBU</v>
      </c>
      <c r="E461" t="s">
        <v>4415</v>
      </c>
      <c r="F461" t="s">
        <v>2720</v>
      </c>
      <c r="G461" t="s">
        <v>3715</v>
      </c>
      <c r="I461" s="117"/>
    </row>
    <row r="462" spans="1:9" ht="15" customHeight="1">
      <c r="A462">
        <v>47037</v>
      </c>
      <c r="B462" t="s">
        <v>2201</v>
      </c>
      <c r="C462" t="s">
        <v>3713</v>
      </c>
      <c r="D462" t="str">
        <f t="shared" si="7"/>
        <v>47037 MINISTARSTVO HRVATSKIH BRANITELJA</v>
      </c>
      <c r="E462" t="s">
        <v>3728</v>
      </c>
      <c r="F462" t="s">
        <v>2202</v>
      </c>
      <c r="G462" t="s">
        <v>3715</v>
      </c>
      <c r="I462" s="117"/>
    </row>
    <row r="463" spans="1:9" ht="15" customHeight="1">
      <c r="A463">
        <v>47053</v>
      </c>
      <c r="B463" t="s">
        <v>3739</v>
      </c>
      <c r="C463" t="s">
        <v>3713</v>
      </c>
      <c r="D463" t="str">
        <f t="shared" si="7"/>
        <v>47053 MINISTARSTVO GOSPODARSTVA</v>
      </c>
      <c r="E463" t="s">
        <v>3740</v>
      </c>
      <c r="F463" t="s">
        <v>2359</v>
      </c>
      <c r="G463" t="s">
        <v>3715</v>
      </c>
      <c r="H463" s="120"/>
      <c r="I463" s="117"/>
    </row>
    <row r="464" spans="1:9" ht="15" customHeight="1">
      <c r="A464">
        <v>47061</v>
      </c>
      <c r="B464" t="s">
        <v>2353</v>
      </c>
      <c r="C464" t="s">
        <v>3713</v>
      </c>
      <c r="D464" t="str">
        <f t="shared" si="7"/>
        <v>47061 MINISTARSTVO PROSTORNOGA UREĐENJA, GRADITELJSTVA I DRŽAVNE IMOVINE</v>
      </c>
      <c r="E464" t="s">
        <v>3738</v>
      </c>
      <c r="F464" t="s">
        <v>2354</v>
      </c>
      <c r="G464" t="s">
        <v>3715</v>
      </c>
      <c r="I464" s="117"/>
    </row>
    <row r="465" spans="1:9" ht="15" customHeight="1">
      <c r="A465">
        <v>47096</v>
      </c>
      <c r="B465" t="s">
        <v>3743</v>
      </c>
      <c r="C465" t="s">
        <v>3713</v>
      </c>
      <c r="D465" t="str">
        <f t="shared" si="7"/>
        <v>47096 MINISTARSTVO RADA, MIROVINSKOGA SUSTAVA, OBITELJI I SOCIJALNE POLITIKE</v>
      </c>
      <c r="E465" t="s">
        <v>3744</v>
      </c>
      <c r="F465" t="s">
        <v>2399</v>
      </c>
      <c r="G465" t="s">
        <v>3715</v>
      </c>
      <c r="I465" s="117"/>
    </row>
    <row r="466" spans="1:9" ht="15" customHeight="1">
      <c r="A466">
        <v>47107</v>
      </c>
      <c r="B466" t="s">
        <v>2526</v>
      </c>
      <c r="C466" t="s">
        <v>3713</v>
      </c>
      <c r="D466" t="str">
        <f t="shared" si="7"/>
        <v>47107 MINISTARSTVO ZDRAVSTVA</v>
      </c>
      <c r="E466" t="s">
        <v>3746</v>
      </c>
      <c r="F466" t="s">
        <v>2527</v>
      </c>
      <c r="G466" t="s">
        <v>3715</v>
      </c>
      <c r="I466" s="117"/>
    </row>
    <row r="467" spans="1:9" ht="15" customHeight="1">
      <c r="A467">
        <v>47123</v>
      </c>
      <c r="B467" t="s">
        <v>3735</v>
      </c>
      <c r="C467" t="s">
        <v>3713</v>
      </c>
      <c r="D467" t="str">
        <f t="shared" si="7"/>
        <v>47123 MINISTARSTVO REGIONALNOGA RAZVOJA I FONDOVA EUROPSKE UNIJE</v>
      </c>
      <c r="E467" t="s">
        <v>3736</v>
      </c>
      <c r="F467" t="s">
        <v>2304</v>
      </c>
      <c r="G467" t="s">
        <v>3715</v>
      </c>
      <c r="I467" s="117"/>
    </row>
    <row r="468" spans="1:9" ht="15" customHeight="1">
      <c r="A468">
        <v>47131</v>
      </c>
      <c r="B468" t="s">
        <v>3888</v>
      </c>
      <c r="C468" t="s">
        <v>3889</v>
      </c>
      <c r="D468" t="str">
        <f t="shared" si="7"/>
        <v>47131 MINISTARSTVO GOSPODARSTVA  - RAVNATELJSTVO ZA ROBNE ZALIHE</v>
      </c>
      <c r="E468" t="s">
        <v>3740</v>
      </c>
      <c r="F468" t="s">
        <v>2359</v>
      </c>
      <c r="G468" t="s">
        <v>3715</v>
      </c>
      <c r="I468" s="117"/>
    </row>
    <row r="469" spans="1:9" ht="15" customHeight="1">
      <c r="A469">
        <v>47140</v>
      </c>
      <c r="B469" t="s">
        <v>2616</v>
      </c>
      <c r="C469" t="s">
        <v>4325</v>
      </c>
      <c r="D469" t="str">
        <f t="shared" si="7"/>
        <v>47140 UPRAVNI SUD U OSIJEKU</v>
      </c>
      <c r="E469" t="s">
        <v>4361</v>
      </c>
      <c r="F469" t="s">
        <v>2617</v>
      </c>
      <c r="G469" t="s">
        <v>3715</v>
      </c>
      <c r="I469" s="117"/>
    </row>
    <row r="470" spans="1:9" ht="15" customHeight="1">
      <c r="A470">
        <v>47158</v>
      </c>
      <c r="B470" t="s">
        <v>2618</v>
      </c>
      <c r="C470" t="s">
        <v>4325</v>
      </c>
      <c r="D470" t="str">
        <f t="shared" si="7"/>
        <v>47158 UPRAVNI SUD U RIJECI</v>
      </c>
      <c r="E470" t="s">
        <v>4362</v>
      </c>
      <c r="F470" t="s">
        <v>2619</v>
      </c>
      <c r="G470" t="s">
        <v>3715</v>
      </c>
      <c r="I470" s="117"/>
    </row>
    <row r="471" spans="1:9" ht="15" customHeight="1">
      <c r="A471">
        <v>47199</v>
      </c>
      <c r="B471" t="s">
        <v>2622</v>
      </c>
      <c r="C471" t="s">
        <v>4325</v>
      </c>
      <c r="D471" t="str">
        <f t="shared" si="7"/>
        <v>47199 UPRAVNI SUD U ZAGREBU</v>
      </c>
      <c r="E471" t="s">
        <v>4364</v>
      </c>
      <c r="F471" t="s">
        <v>2623</v>
      </c>
      <c r="G471" t="s">
        <v>3715</v>
      </c>
      <c r="I471" s="117"/>
    </row>
    <row r="472" spans="1:9" ht="15" customHeight="1">
      <c r="A472">
        <v>47203</v>
      </c>
      <c r="B472" t="s">
        <v>2620</v>
      </c>
      <c r="C472" t="s">
        <v>4325</v>
      </c>
      <c r="D472" t="str">
        <f t="shared" si="7"/>
        <v>47203 UPRAVNI SUD U SPLITU</v>
      </c>
      <c r="E472" t="s">
        <v>4363</v>
      </c>
      <c r="F472" t="s">
        <v>2621</v>
      </c>
      <c r="G472" t="s">
        <v>3715</v>
      </c>
      <c r="I472" s="117"/>
    </row>
    <row r="473" spans="1:9" ht="15" customHeight="1">
      <c r="A473">
        <v>47287</v>
      </c>
      <c r="B473" t="s">
        <v>2626</v>
      </c>
      <c r="C473" t="s">
        <v>4325</v>
      </c>
      <c r="D473" t="str">
        <f t="shared" si="7"/>
        <v>47287 DRŽAVNO ODVJETNIČKO VIJEĆE</v>
      </c>
      <c r="E473" t="s">
        <v>4366</v>
      </c>
      <c r="F473" t="s">
        <v>2627</v>
      </c>
      <c r="G473" t="s">
        <v>3715</v>
      </c>
      <c r="I473" s="117"/>
    </row>
    <row r="474" spans="1:9" ht="15" customHeight="1">
      <c r="A474">
        <v>47295</v>
      </c>
      <c r="B474" t="s">
        <v>2628</v>
      </c>
      <c r="C474" t="s">
        <v>4325</v>
      </c>
      <c r="D474" t="str">
        <f t="shared" si="7"/>
        <v>47295 DRŽAVNO SUDBENO VIJEĆE</v>
      </c>
      <c r="E474" t="s">
        <v>4367</v>
      </c>
      <c r="F474" t="s">
        <v>2629</v>
      </c>
      <c r="G474" t="s">
        <v>3715</v>
      </c>
      <c r="I474" s="117"/>
    </row>
    <row r="475" spans="1:9" ht="15" customHeight="1">
      <c r="A475">
        <v>47334</v>
      </c>
      <c r="B475" t="s">
        <v>2183</v>
      </c>
      <c r="C475" t="s">
        <v>3713</v>
      </c>
      <c r="D475" t="str">
        <f t="shared" si="7"/>
        <v>47334 SREDIŠNJI DRŽAVNI URED ZA SREDIŠNJU JAVNU NABAVU</v>
      </c>
      <c r="E475" t="s">
        <v>3723</v>
      </c>
      <c r="F475" t="s">
        <v>2184</v>
      </c>
      <c r="G475" t="s">
        <v>3715</v>
      </c>
      <c r="I475" s="117"/>
    </row>
    <row r="476" spans="1:9" ht="15" customHeight="1">
      <c r="A476">
        <v>47406</v>
      </c>
      <c r="B476" t="s">
        <v>3776</v>
      </c>
      <c r="C476" t="s">
        <v>3773</v>
      </c>
      <c r="D476" t="str">
        <f t="shared" si="7"/>
        <v>47406 URED ZASTUPNIKA REPUBLIKE HRVATSKE PRED EUROPSKIM SUDOM ZA LJUDSKA PRAVA</v>
      </c>
      <c r="E476" t="s">
        <v>3777</v>
      </c>
      <c r="F476" t="s">
        <v>2159</v>
      </c>
      <c r="G476" t="s">
        <v>3715</v>
      </c>
      <c r="I476" s="117"/>
    </row>
    <row r="477" spans="1:9" ht="15" customHeight="1">
      <c r="A477">
        <v>47422</v>
      </c>
      <c r="B477" t="s">
        <v>3786</v>
      </c>
      <c r="C477" t="s">
        <v>3773</v>
      </c>
      <c r="D477" t="str">
        <f t="shared" si="7"/>
        <v>47422 URED ZA LJUDSKA PRAVA I PRAVA NACIONALNIH MANJINA</v>
      </c>
      <c r="E477" t="s">
        <v>3787</v>
      </c>
      <c r="F477" t="s">
        <v>2170</v>
      </c>
      <c r="G477" t="s">
        <v>3715</v>
      </c>
      <c r="I477" s="117"/>
    </row>
    <row r="478" spans="1:9" ht="15" customHeight="1">
      <c r="A478">
        <v>47439</v>
      </c>
      <c r="B478" t="s">
        <v>2187</v>
      </c>
      <c r="C478" t="s">
        <v>3713</v>
      </c>
      <c r="D478" t="str">
        <f t="shared" si="7"/>
        <v>47439 SREDIŠNJI DRŽAVNI URED ZA HRVATE IZVAN REPUBLIKE HRVATSKE</v>
      </c>
      <c r="E478" t="s">
        <v>3725</v>
      </c>
      <c r="F478" t="s">
        <v>2188</v>
      </c>
      <c r="G478" t="s">
        <v>3715</v>
      </c>
      <c r="I478" s="117"/>
    </row>
    <row r="479" spans="1:9" ht="15" customHeight="1">
      <c r="A479">
        <v>47668</v>
      </c>
      <c r="B479" t="s">
        <v>2566</v>
      </c>
      <c r="C479" t="s">
        <v>4325</v>
      </c>
      <c r="D479" t="str">
        <f t="shared" si="7"/>
        <v>47668 CENTAR ZA DIJAGNOSTIKU U ZAGREBU</v>
      </c>
      <c r="E479" t="s">
        <v>2567</v>
      </c>
      <c r="F479" t="s">
        <v>4348</v>
      </c>
      <c r="G479" t="s">
        <v>3715</v>
      </c>
      <c r="I479" s="117"/>
    </row>
    <row r="480" spans="1:9" ht="15" customHeight="1">
      <c r="A480">
        <v>47852</v>
      </c>
      <c r="B480" t="s">
        <v>2209</v>
      </c>
      <c r="C480" t="s">
        <v>3713</v>
      </c>
      <c r="D480" t="str">
        <f t="shared" si="7"/>
        <v>47852 POVJERENSTVO ZA ODLUČIVANJE O SUKOBU INTERESA</v>
      </c>
      <c r="E480" t="s">
        <v>3731</v>
      </c>
      <c r="F480" t="s">
        <v>2210</v>
      </c>
      <c r="G480" t="s">
        <v>3715</v>
      </c>
      <c r="I480" s="117"/>
    </row>
    <row r="481" spans="1:9" ht="15" customHeight="1">
      <c r="A481">
        <v>47893</v>
      </c>
      <c r="B481" t="s">
        <v>2542</v>
      </c>
      <c r="C481" t="s">
        <v>4242</v>
      </c>
      <c r="D481" t="str">
        <f t="shared" si="7"/>
        <v>47893 KLINIKA ZA DJEČJE BOLESTI ZAGREB</v>
      </c>
      <c r="E481" t="s">
        <v>4254</v>
      </c>
      <c r="F481" t="s">
        <v>2543</v>
      </c>
      <c r="G481" t="s">
        <v>3715</v>
      </c>
      <c r="I481" s="117"/>
    </row>
    <row r="482" spans="1:9" ht="15" customHeight="1">
      <c r="A482">
        <v>47908</v>
      </c>
      <c r="B482" t="s">
        <v>2277</v>
      </c>
      <c r="C482" t="s">
        <v>3810</v>
      </c>
      <c r="D482" t="str">
        <f t="shared" si="7"/>
        <v>47908 MUZEJ VUČEDOLSKE KULTURE</v>
      </c>
      <c r="E482" t="s">
        <v>3852</v>
      </c>
      <c r="F482" t="s">
        <v>2278</v>
      </c>
      <c r="G482" t="s">
        <v>3715</v>
      </c>
      <c r="I482" s="117"/>
    </row>
    <row r="483" spans="1:9" ht="15" customHeight="1">
      <c r="A483">
        <v>48023</v>
      </c>
      <c r="B483" t="s">
        <v>345</v>
      </c>
      <c r="C483" t="s">
        <v>3936</v>
      </c>
      <c r="D483" t="str">
        <f t="shared" si="7"/>
        <v>48023 SVEUČILIŠTE U RIJECI - FAKULTET ZDRAVSTVENIH STUDIJA U RIJECI</v>
      </c>
      <c r="E483" t="s">
        <v>347</v>
      </c>
      <c r="F483" t="s">
        <v>348</v>
      </c>
      <c r="G483" t="s">
        <v>3715</v>
      </c>
      <c r="I483" s="117"/>
    </row>
    <row r="484" spans="1:9" ht="15" customHeight="1">
      <c r="A484">
        <v>48031</v>
      </c>
      <c r="B484" t="s">
        <v>2312</v>
      </c>
      <c r="C484" t="s">
        <v>3879</v>
      </c>
      <c r="D484" t="str">
        <f t="shared" si="7"/>
        <v>48031 AGENCIJA ZA ISTRAŽIVANJE NESREĆA U ZRAČNOM, POMORSKOM I ŽELJEZNIČKOM PROMETU</v>
      </c>
      <c r="E484" t="s">
        <v>2313</v>
      </c>
      <c r="F484" t="s">
        <v>2314</v>
      </c>
      <c r="G484" t="s">
        <v>3715</v>
      </c>
      <c r="I484" s="117"/>
    </row>
    <row r="485" spans="1:9" ht="15" customHeight="1">
      <c r="A485">
        <v>48066</v>
      </c>
      <c r="B485" t="s">
        <v>2171</v>
      </c>
      <c r="C485" t="s">
        <v>3773</v>
      </c>
      <c r="D485" t="str">
        <f t="shared" si="7"/>
        <v>48066 URED KOMISIJE ZA ODNOSE S VJERSKIM ZAJEDNICAMA</v>
      </c>
      <c r="E485" t="s">
        <v>2172</v>
      </c>
      <c r="F485" t="s">
        <v>2173</v>
      </c>
      <c r="G485" t="s">
        <v>3715</v>
      </c>
      <c r="I485" s="117"/>
    </row>
    <row r="486" spans="1:9" ht="15" customHeight="1">
      <c r="A486">
        <v>48103</v>
      </c>
      <c r="B486" t="s">
        <v>2302</v>
      </c>
      <c r="C486" t="s">
        <v>3870</v>
      </c>
      <c r="D486" t="str">
        <f t="shared" si="7"/>
        <v>48103 DRŽAVNA ERGELA ĐAKOVO I LIPIK</v>
      </c>
      <c r="E486" t="s">
        <v>3873</v>
      </c>
      <c r="F486" t="s">
        <v>2303</v>
      </c>
      <c r="G486" t="s">
        <v>3715</v>
      </c>
      <c r="I486" s="117"/>
    </row>
    <row r="487" spans="1:9" ht="15" customHeight="1">
      <c r="A487">
        <v>48226</v>
      </c>
      <c r="B487" t="s">
        <v>2860</v>
      </c>
      <c r="C487" t="s">
        <v>3713</v>
      </c>
      <c r="D487" t="str">
        <f t="shared" si="7"/>
        <v>48226 POVJERENIK ZA INFORMIRANJE</v>
      </c>
      <c r="E487" t="s">
        <v>3759</v>
      </c>
      <c r="F487" t="s">
        <v>3760</v>
      </c>
      <c r="G487" t="s">
        <v>3715</v>
      </c>
      <c r="I487" s="117"/>
    </row>
    <row r="488" spans="1:9" ht="15" customHeight="1">
      <c r="A488">
        <v>48242</v>
      </c>
      <c r="B488" t="s">
        <v>2400</v>
      </c>
      <c r="C488" t="s">
        <v>4119</v>
      </c>
      <c r="D488" t="str">
        <f t="shared" si="7"/>
        <v>48242 ZAVOD ZA VJEŠTAČENJE, PROFESIONALNU REHABILITACIJU I ZAPOŠLJAVANJE OSOBA S INVALIDITETOM</v>
      </c>
      <c r="E488" t="s">
        <v>4120</v>
      </c>
      <c r="F488" t="s">
        <v>2401</v>
      </c>
      <c r="G488" t="s">
        <v>3715</v>
      </c>
      <c r="I488" s="117"/>
    </row>
    <row r="489" spans="1:9" ht="15" customHeight="1">
      <c r="A489">
        <v>48267</v>
      </c>
      <c r="B489" t="s">
        <v>298</v>
      </c>
      <c r="C489" t="s">
        <v>3936</v>
      </c>
      <c r="D489" t="str">
        <f t="shared" si="7"/>
        <v>48267 SVEUČILIŠTE SJEVER</v>
      </c>
      <c r="E489" t="s">
        <v>4015</v>
      </c>
      <c r="F489" t="s">
        <v>300</v>
      </c>
      <c r="G489" t="s">
        <v>3715</v>
      </c>
      <c r="I489" s="117"/>
    </row>
    <row r="490" spans="1:9" ht="15" customHeight="1">
      <c r="A490">
        <v>48314</v>
      </c>
      <c r="B490" t="s">
        <v>2203</v>
      </c>
      <c r="C490" t="s">
        <v>3804</v>
      </c>
      <c r="D490" t="str">
        <f t="shared" si="7"/>
        <v>48314 JAVNA USTANOVA MEMORIJALNI CENTAR DOMOVINSKOG RATA VUKOVAR</v>
      </c>
      <c r="E490" t="s">
        <v>3805</v>
      </c>
      <c r="F490" t="s">
        <v>2204</v>
      </c>
      <c r="G490" t="s">
        <v>3715</v>
      </c>
      <c r="I490" s="117"/>
    </row>
    <row r="491" spans="1:9" ht="15" customHeight="1">
      <c r="A491">
        <v>48402</v>
      </c>
      <c r="B491" t="s">
        <v>2433</v>
      </c>
      <c r="C491" t="s">
        <v>4119</v>
      </c>
      <c r="D491" t="str">
        <f t="shared" si="7"/>
        <v>48402 CENTAR ZA POSEBNO SKRBNIŠTVO</v>
      </c>
      <c r="E491" t="s">
        <v>4206</v>
      </c>
      <c r="F491" t="s">
        <v>2434</v>
      </c>
      <c r="G491" t="s">
        <v>3715</v>
      </c>
      <c r="I491" s="117"/>
    </row>
    <row r="492" spans="1:9" ht="15" customHeight="1">
      <c r="A492">
        <v>48710</v>
      </c>
      <c r="B492" t="s">
        <v>2205</v>
      </c>
      <c r="C492" t="s">
        <v>3804</v>
      </c>
      <c r="D492" t="str">
        <f t="shared" si="7"/>
        <v>48710 DOM HRVATSKIH VETERANA</v>
      </c>
      <c r="E492" t="s">
        <v>3806</v>
      </c>
      <c r="F492" t="s">
        <v>2206</v>
      </c>
      <c r="G492" t="s">
        <v>3715</v>
      </c>
      <c r="I492" s="117"/>
    </row>
    <row r="493" spans="1:9" ht="15" customHeight="1">
      <c r="A493">
        <v>48752</v>
      </c>
      <c r="B493" t="s">
        <v>2669</v>
      </c>
      <c r="C493" t="s">
        <v>4325</v>
      </c>
      <c r="D493" t="str">
        <f t="shared" si="7"/>
        <v>48752 TRGOVAČKI SUD U PAZINU</v>
      </c>
      <c r="E493" t="s">
        <v>4390</v>
      </c>
      <c r="F493" t="s">
        <v>2670</v>
      </c>
      <c r="G493" t="s">
        <v>3715</v>
      </c>
      <c r="I493" s="117"/>
    </row>
    <row r="494" spans="1:9" ht="15" customHeight="1">
      <c r="A494">
        <v>48769</v>
      </c>
      <c r="B494" t="s">
        <v>2748</v>
      </c>
      <c r="C494" t="s">
        <v>4325</v>
      </c>
      <c r="D494" t="str">
        <f t="shared" si="7"/>
        <v>48769 OPĆINSKI SUD U NOVOM ZAGREBU</v>
      </c>
      <c r="E494" t="s">
        <v>4410</v>
      </c>
      <c r="F494" t="s">
        <v>2749</v>
      </c>
      <c r="G494" t="s">
        <v>3715</v>
      </c>
      <c r="I494" s="117"/>
    </row>
    <row r="495" spans="1:9" ht="15" customHeight="1">
      <c r="A495">
        <v>48785</v>
      </c>
      <c r="B495" t="s">
        <v>2801</v>
      </c>
      <c r="C495" t="s">
        <v>4325</v>
      </c>
      <c r="D495" t="str">
        <f t="shared" si="7"/>
        <v>48785 OPĆINSKO DRŽAVNO ODVJETNIŠTVO U NOVOM ZAGREBU</v>
      </c>
      <c r="E495" t="s">
        <v>4455</v>
      </c>
      <c r="F495" t="s">
        <v>2802</v>
      </c>
      <c r="G495" t="s">
        <v>3715</v>
      </c>
      <c r="I495" s="117"/>
    </row>
    <row r="496" spans="1:9" ht="15" customHeight="1">
      <c r="A496">
        <v>48865</v>
      </c>
      <c r="B496" t="s">
        <v>2412</v>
      </c>
      <c r="C496" t="s">
        <v>4119</v>
      </c>
      <c r="D496" t="str">
        <f t="shared" si="7"/>
        <v>48865 CENTAR ZA PROFESIONALNU REHABILITACIJU ZAGREB</v>
      </c>
      <c r="E496" t="s">
        <v>2413</v>
      </c>
      <c r="F496" t="s">
        <v>4124</v>
      </c>
      <c r="G496" t="s">
        <v>3715</v>
      </c>
      <c r="I496" s="117"/>
    </row>
    <row r="497" spans="1:9" ht="15" customHeight="1">
      <c r="A497">
        <v>49059</v>
      </c>
      <c r="B497" t="s">
        <v>2408</v>
      </c>
      <c r="C497" t="s">
        <v>4119</v>
      </c>
      <c r="D497" t="str">
        <f t="shared" si="7"/>
        <v>49059 CENTAR ZA PROFESIONALNU REHABILITACIJU RIJEKA</v>
      </c>
      <c r="E497" t="s">
        <v>2409</v>
      </c>
      <c r="F497" t="s">
        <v>4126</v>
      </c>
      <c r="G497" t="s">
        <v>3715</v>
      </c>
      <c r="I497" s="117"/>
    </row>
    <row r="498" spans="1:9" ht="15" customHeight="1">
      <c r="A498">
        <v>49075</v>
      </c>
      <c r="B498" t="s">
        <v>2284</v>
      </c>
      <c r="C498" t="s">
        <v>3810</v>
      </c>
      <c r="D498" t="str">
        <f t="shared" si="7"/>
        <v>49075 AGENCIJA ZA ELEKTRONIČKE MEDIJE</v>
      </c>
      <c r="E498" t="s">
        <v>2285</v>
      </c>
      <c r="F498" t="s">
        <v>2286</v>
      </c>
      <c r="G498" t="s">
        <v>3715</v>
      </c>
      <c r="I498" s="117"/>
    </row>
    <row r="499" spans="1:9" ht="15" customHeight="1">
      <c r="A499">
        <v>49083</v>
      </c>
      <c r="B499" t="s">
        <v>2317</v>
      </c>
      <c r="C499" t="s">
        <v>3879</v>
      </c>
      <c r="D499" t="str">
        <f t="shared" si="7"/>
        <v>49083 HRVATSKA AGENCIJA ZA CIVILNO ZRAKOPLOVSTVO</v>
      </c>
      <c r="E499" t="s">
        <v>2318</v>
      </c>
      <c r="F499" t="s">
        <v>2319</v>
      </c>
      <c r="G499" t="s">
        <v>3715</v>
      </c>
      <c r="I499" s="117"/>
    </row>
    <row r="500" spans="1:9" ht="15" customHeight="1">
      <c r="A500">
        <v>49091</v>
      </c>
      <c r="B500" t="s">
        <v>2385</v>
      </c>
      <c r="C500" t="s">
        <v>3889</v>
      </c>
      <c r="D500" t="str">
        <f t="shared" si="7"/>
        <v>49091 HRVATSKA ENERGETSKA REGULATORNA AGENCIJA</v>
      </c>
      <c r="E500" t="s">
        <v>2386</v>
      </c>
      <c r="F500" t="s">
        <v>2387</v>
      </c>
      <c r="G500" t="s">
        <v>3715</v>
      </c>
      <c r="I500" s="117"/>
    </row>
    <row r="501" spans="1:9" ht="15" customHeight="1">
      <c r="A501">
        <v>49286</v>
      </c>
      <c r="B501" t="s">
        <v>2180</v>
      </c>
      <c r="C501" t="s">
        <v>3792</v>
      </c>
      <c r="D501" t="str">
        <f t="shared" si="7"/>
        <v>49286 ODBOR ZA STANDARDE FINANCIJSKOG IZVJEŠTAVANJA</v>
      </c>
      <c r="E501" t="s">
        <v>2181</v>
      </c>
      <c r="F501" t="s">
        <v>2182</v>
      </c>
      <c r="G501" t="s">
        <v>3715</v>
      </c>
      <c r="I501" s="117"/>
    </row>
    <row r="502" spans="1:9" ht="15" customHeight="1">
      <c r="A502">
        <v>49585</v>
      </c>
      <c r="B502" t="s">
        <v>2191</v>
      </c>
      <c r="C502" t="s">
        <v>3713</v>
      </c>
      <c r="D502" t="str">
        <f t="shared" si="7"/>
        <v>49585 SREDIŠNJI DRŽAVNI URED ZA RAZVOJ DIGITALNOG DRUŠTVA</v>
      </c>
      <c r="E502" t="s">
        <v>2192</v>
      </c>
      <c r="F502" t="s">
        <v>2193</v>
      </c>
      <c r="G502" t="s">
        <v>3715</v>
      </c>
      <c r="I502" s="117"/>
    </row>
    <row r="503" spans="1:9" ht="15" customHeight="1">
      <c r="A503">
        <v>49649</v>
      </c>
      <c r="B503" t="s">
        <v>2382</v>
      </c>
      <c r="C503" t="s">
        <v>3889</v>
      </c>
      <c r="D503" t="str">
        <f t="shared" si="7"/>
        <v>49649 AGENCIJA ZA UGLJIKOVODIKE</v>
      </c>
      <c r="E503" t="s">
        <v>2383</v>
      </c>
      <c r="F503" t="s">
        <v>2384</v>
      </c>
      <c r="G503" t="s">
        <v>3715</v>
      </c>
      <c r="I503" s="117"/>
    </row>
    <row r="504" spans="1:9" ht="15" customHeight="1">
      <c r="A504">
        <v>49729</v>
      </c>
      <c r="B504" t="s">
        <v>2410</v>
      </c>
      <c r="C504" t="s">
        <v>4119</v>
      </c>
      <c r="D504" t="str">
        <f t="shared" si="7"/>
        <v>49729 CENTAR ZA PROFESIONALNU REHABILITACIJU SPLIT</v>
      </c>
      <c r="E504" t="s">
        <v>2411</v>
      </c>
      <c r="F504" t="s">
        <v>4125</v>
      </c>
      <c r="G504" t="s">
        <v>3715</v>
      </c>
      <c r="I504" s="117"/>
    </row>
    <row r="505" spans="1:9" ht="15" customHeight="1">
      <c r="A505">
        <v>49796</v>
      </c>
      <c r="B505" t="s">
        <v>3974</v>
      </c>
      <c r="C505" t="s">
        <v>3936</v>
      </c>
      <c r="D505" t="str">
        <f t="shared" si="7"/>
        <v>49796 SVEUČILIŠTE J.J. STROSMAYERA U OSIJEKU - FAKULTET ZA DENTALNU MEDICINU I ZDRAVSTVO</v>
      </c>
      <c r="E505" t="s">
        <v>3975</v>
      </c>
      <c r="F505" t="s">
        <v>292</v>
      </c>
      <c r="G505" t="s">
        <v>3715</v>
      </c>
      <c r="I505" s="117"/>
    </row>
    <row r="506" spans="1:9" ht="15" customHeight="1">
      <c r="A506">
        <v>50090</v>
      </c>
      <c r="B506" t="s">
        <v>2252</v>
      </c>
      <c r="C506" t="s">
        <v>3810</v>
      </c>
      <c r="D506" t="str">
        <f t="shared" si="7"/>
        <v>50090 ARHEOLOŠKI MUZEJ OSIJEK</v>
      </c>
      <c r="E506" t="s">
        <v>3833</v>
      </c>
      <c r="F506" t="s">
        <v>2253</v>
      </c>
      <c r="G506" t="s">
        <v>3715</v>
      </c>
      <c r="I506" s="117"/>
    </row>
    <row r="507" spans="1:9" ht="15" customHeight="1">
      <c r="A507">
        <v>50215</v>
      </c>
      <c r="B507" t="s">
        <v>3941</v>
      </c>
      <c r="C507" t="s">
        <v>3936</v>
      </c>
      <c r="D507" t="str">
        <f t="shared" si="7"/>
        <v>50215 SVEUČILIŠTE JOSIPA JURJA STROSSMAYERA U OSIJEKU - AKADEMIJA ZA UMJETNOST I KULTURU U OSIJEKU</v>
      </c>
      <c r="E507" t="s">
        <v>3942</v>
      </c>
      <c r="F507" t="s">
        <v>1180</v>
      </c>
      <c r="G507" t="s">
        <v>3715</v>
      </c>
      <c r="I507" s="117"/>
    </row>
    <row r="508" spans="1:9" ht="15" customHeight="1">
      <c r="A508">
        <v>50395</v>
      </c>
      <c r="B508" t="s">
        <v>2575</v>
      </c>
      <c r="C508" t="s">
        <v>4325</v>
      </c>
      <c r="D508" t="str">
        <f t="shared" si="7"/>
        <v>50395 KAZNIONICA U POŽEGI</v>
      </c>
      <c r="E508" t="s">
        <v>4356</v>
      </c>
      <c r="F508" t="s">
        <v>2576</v>
      </c>
      <c r="G508" t="s">
        <v>3715</v>
      </c>
      <c r="I508" s="117"/>
    </row>
    <row r="509" spans="1:9" ht="15" customHeight="1">
      <c r="A509">
        <v>50400</v>
      </c>
      <c r="B509" t="s">
        <v>2592</v>
      </c>
      <c r="C509" t="s">
        <v>4325</v>
      </c>
      <c r="D509" t="str">
        <f t="shared" si="7"/>
        <v>50400 ZATVOR U POŽEGI</v>
      </c>
      <c r="E509" t="s">
        <v>4357</v>
      </c>
      <c r="F509" t="s">
        <v>2593</v>
      </c>
      <c r="G509" t="s">
        <v>3715</v>
      </c>
      <c r="I509" s="117"/>
    </row>
    <row r="510" spans="1:9" ht="15" customHeight="1">
      <c r="A510">
        <v>50483</v>
      </c>
      <c r="B510" t="s">
        <v>2798</v>
      </c>
      <c r="C510" t="s">
        <v>4325</v>
      </c>
      <c r="D510" t="str">
        <f t="shared" si="7"/>
        <v>50483 OPĆINSKO DRŽAVNO ODVJETNIŠTVO U METKOVIĆU</v>
      </c>
      <c r="E510" t="s">
        <v>2799</v>
      </c>
      <c r="F510" t="s">
        <v>2800</v>
      </c>
      <c r="G510" t="s">
        <v>3715</v>
      </c>
      <c r="I510" s="117"/>
    </row>
    <row r="511" spans="1:9" ht="15" customHeight="1">
      <c r="A511">
        <v>50491</v>
      </c>
      <c r="B511" t="s">
        <v>2805</v>
      </c>
      <c r="C511" t="s">
        <v>4325</v>
      </c>
      <c r="D511" t="str">
        <f t="shared" si="7"/>
        <v>50491 OPĆINSKO DRŽAVNO ODVJETNIŠTVO U PAZINU</v>
      </c>
      <c r="E511" t="s">
        <v>2806</v>
      </c>
      <c r="F511" t="s">
        <v>2807</v>
      </c>
      <c r="G511" t="s">
        <v>3715</v>
      </c>
      <c r="I511" s="117"/>
    </row>
    <row r="512" spans="1:9" ht="15" customHeight="1">
      <c r="A512">
        <v>50506</v>
      </c>
      <c r="B512" t="s">
        <v>2826</v>
      </c>
      <c r="C512" t="s">
        <v>4325</v>
      </c>
      <c r="D512" t="str">
        <f t="shared" si="7"/>
        <v>50506 OPĆINSKO DRŽAVNO ODVJETNIŠTVO U VINKOVCIMA</v>
      </c>
      <c r="E512" t="s">
        <v>2827</v>
      </c>
      <c r="F512" t="s">
        <v>2828</v>
      </c>
      <c r="G512" t="s">
        <v>3715</v>
      </c>
      <c r="I512" s="117"/>
    </row>
    <row r="513" spans="1:9" ht="15" customHeight="1">
      <c r="A513">
        <v>50514</v>
      </c>
      <c r="B513" t="s">
        <v>2723</v>
      </c>
      <c r="C513" t="s">
        <v>4325</v>
      </c>
      <c r="D513" t="str">
        <f t="shared" si="7"/>
        <v>50514 OPĆINSKI SUD U CRIKVENICI</v>
      </c>
      <c r="E513" t="s">
        <v>2724</v>
      </c>
      <c r="F513" t="s">
        <v>2725</v>
      </c>
      <c r="G513" t="s">
        <v>3715</v>
      </c>
      <c r="I513" s="117"/>
    </row>
    <row r="514" spans="1:9" ht="15" customHeight="1">
      <c r="A514">
        <v>50522</v>
      </c>
      <c r="B514" t="s">
        <v>2730</v>
      </c>
      <c r="C514" t="s">
        <v>4325</v>
      </c>
      <c r="D514" t="str">
        <f t="shared" ref="D514:D559" si="8">A514&amp;" "&amp;B514</f>
        <v>50522 OPĆINSKI SUD U ĐAKOVU</v>
      </c>
      <c r="E514" t="s">
        <v>2731</v>
      </c>
      <c r="F514" t="s">
        <v>2732</v>
      </c>
      <c r="G514" t="s">
        <v>3715</v>
      </c>
      <c r="I514" s="117"/>
    </row>
    <row r="515" spans="1:9" ht="15" customHeight="1">
      <c r="A515">
        <v>50539</v>
      </c>
      <c r="B515" t="s">
        <v>2739</v>
      </c>
      <c r="C515" t="s">
        <v>4325</v>
      </c>
      <c r="D515" t="str">
        <f t="shared" si="8"/>
        <v>50539 OPĆINSKI SUD U KUTINI</v>
      </c>
      <c r="E515" t="s">
        <v>2740</v>
      </c>
      <c r="F515" t="s">
        <v>2741</v>
      </c>
      <c r="G515" t="s">
        <v>3715</v>
      </c>
      <c r="I515" s="117"/>
    </row>
    <row r="516" spans="1:9" ht="15" customHeight="1">
      <c r="A516">
        <v>50547</v>
      </c>
      <c r="B516" t="s">
        <v>2742</v>
      </c>
      <c r="C516" t="s">
        <v>4325</v>
      </c>
      <c r="D516" t="str">
        <f t="shared" si="8"/>
        <v>50547 OPĆINSKI SUD U MAKARSKOJ</v>
      </c>
      <c r="E516" t="s">
        <v>2743</v>
      </c>
      <c r="F516" t="s">
        <v>2744</v>
      </c>
      <c r="G516" t="s">
        <v>3715</v>
      </c>
      <c r="I516" s="117"/>
    </row>
    <row r="517" spans="1:9" ht="15" customHeight="1">
      <c r="A517">
        <v>50555</v>
      </c>
      <c r="B517" t="s">
        <v>2745</v>
      </c>
      <c r="C517" t="s">
        <v>4325</v>
      </c>
      <c r="D517" t="str">
        <f t="shared" si="8"/>
        <v>50555 OPĆINSKI SUD U METKOVIĆU</v>
      </c>
      <c r="E517" t="s">
        <v>2746</v>
      </c>
      <c r="F517" t="s">
        <v>2747</v>
      </c>
      <c r="G517" t="s">
        <v>3715</v>
      </c>
      <c r="I517" s="117"/>
    </row>
    <row r="518" spans="1:9" ht="15" customHeight="1">
      <c r="A518">
        <v>50563</v>
      </c>
      <c r="B518" t="s">
        <v>2752</v>
      </c>
      <c r="C518" t="s">
        <v>4325</v>
      </c>
      <c r="D518" t="str">
        <f t="shared" si="8"/>
        <v>50563 OPĆINSKI SUD U PAZINU</v>
      </c>
      <c r="E518" t="s">
        <v>2753</v>
      </c>
      <c r="F518" t="s">
        <v>2754</v>
      </c>
      <c r="G518" t="s">
        <v>3715</v>
      </c>
      <c r="I518" s="117"/>
    </row>
    <row r="519" spans="1:9" ht="15" customHeight="1">
      <c r="A519">
        <v>50571</v>
      </c>
      <c r="B519" t="s">
        <v>2760</v>
      </c>
      <c r="C519" t="s">
        <v>4325</v>
      </c>
      <c r="D519" t="str">
        <f t="shared" si="8"/>
        <v>50571 OPĆINSKI SUD U SESVETAMA</v>
      </c>
      <c r="E519" t="s">
        <v>2761</v>
      </c>
      <c r="F519" t="s">
        <v>2762</v>
      </c>
      <c r="G519" t="s">
        <v>3715</v>
      </c>
      <c r="I519" s="117"/>
    </row>
    <row r="520" spans="1:9" ht="15" customHeight="1">
      <c r="A520">
        <v>50580</v>
      </c>
      <c r="B520" t="s">
        <v>2775</v>
      </c>
      <c r="C520" t="s">
        <v>4325</v>
      </c>
      <c r="D520" t="str">
        <f t="shared" si="8"/>
        <v>50580 OPĆINSKI SUD U VINKOVCIMA</v>
      </c>
      <c r="E520" t="s">
        <v>2776</v>
      </c>
      <c r="F520" t="s">
        <v>2777</v>
      </c>
      <c r="G520" t="s">
        <v>3715</v>
      </c>
      <c r="I520" s="117"/>
    </row>
    <row r="521" spans="1:9" ht="15" customHeight="1">
      <c r="A521">
        <v>50598</v>
      </c>
      <c r="B521" t="s">
        <v>2664</v>
      </c>
      <c r="C521" t="s">
        <v>4325</v>
      </c>
      <c r="D521" t="str">
        <f t="shared" si="8"/>
        <v>50598 TRGOVAČKI SUD U DUBROVNIKU</v>
      </c>
      <c r="E521" t="s">
        <v>2665</v>
      </c>
      <c r="F521" t="s">
        <v>2666</v>
      </c>
      <c r="G521" t="s">
        <v>3715</v>
      </c>
      <c r="I521" s="117"/>
    </row>
    <row r="522" spans="1:9" ht="15" customHeight="1">
      <c r="A522">
        <v>50709</v>
      </c>
      <c r="B522" t="s">
        <v>2856</v>
      </c>
      <c r="C522" t="s">
        <v>3713</v>
      </c>
      <c r="D522" t="str">
        <f t="shared" si="8"/>
        <v>50709 DRŽAVNI INSPEKTORAT</v>
      </c>
      <c r="E522" t="s">
        <v>3757</v>
      </c>
      <c r="F522" t="s">
        <v>2857</v>
      </c>
      <c r="G522" t="s">
        <v>3715</v>
      </c>
      <c r="I522" s="117"/>
    </row>
    <row r="523" spans="1:9" ht="15" customHeight="1">
      <c r="A523">
        <v>50848</v>
      </c>
      <c r="B523" t="s">
        <v>1196</v>
      </c>
      <c r="C523" t="s">
        <v>3936</v>
      </c>
      <c r="D523" t="str">
        <f t="shared" si="8"/>
        <v>50848 VELEUČILIŠTE HRVATSKO ZAGORJE KRAPINA</v>
      </c>
      <c r="E523" t="s">
        <v>3985</v>
      </c>
      <c r="F523" t="s">
        <v>1199</v>
      </c>
      <c r="G523" t="s">
        <v>3715</v>
      </c>
      <c r="I523" s="117"/>
    </row>
    <row r="524" spans="1:9" ht="15" customHeight="1">
      <c r="A524">
        <v>50928</v>
      </c>
      <c r="B524" t="s">
        <v>2631</v>
      </c>
      <c r="C524" t="s">
        <v>4325</v>
      </c>
      <c r="D524" t="str">
        <f t="shared" si="8"/>
        <v>50928 VISOKI KAZNENI SUD REPUBLIKE HRVATSKE</v>
      </c>
      <c r="E524" t="s">
        <v>4370</v>
      </c>
      <c r="F524" t="s">
        <v>2632</v>
      </c>
      <c r="G524" t="s">
        <v>3715</v>
      </c>
      <c r="I524" s="117"/>
    </row>
    <row r="525" spans="1:9" ht="15" customHeight="1">
      <c r="A525">
        <v>50985</v>
      </c>
      <c r="B525" t="s">
        <v>2196</v>
      </c>
      <c r="C525" t="s">
        <v>3713</v>
      </c>
      <c r="D525" t="str">
        <f t="shared" si="8"/>
        <v>50985 HRVATSKA VATROGASNA ZAJEDNICA</v>
      </c>
      <c r="E525" t="s">
        <v>3726</v>
      </c>
      <c r="F525" t="s">
        <v>2197</v>
      </c>
      <c r="G525" t="s">
        <v>3715</v>
      </c>
      <c r="I525" s="117"/>
    </row>
    <row r="526" spans="1:9" ht="15" customHeight="1">
      <c r="A526">
        <v>51191</v>
      </c>
      <c r="B526" t="s">
        <v>3990</v>
      </c>
      <c r="C526" t="s">
        <v>3936</v>
      </c>
      <c r="D526" t="str">
        <f t="shared" si="8"/>
        <v>51191 Sveučilište u Zagrebu Fakultet hrvatskih studija</v>
      </c>
      <c r="E526" t="s">
        <v>3991</v>
      </c>
      <c r="F526" t="s">
        <v>1192</v>
      </c>
      <c r="G526" t="s">
        <v>3715</v>
      </c>
      <c r="I526" s="117"/>
    </row>
    <row r="527" spans="1:9" ht="15" customHeight="1">
      <c r="A527">
        <v>51255</v>
      </c>
      <c r="B527" t="s">
        <v>2324</v>
      </c>
      <c r="C527" t="s">
        <v>3879</v>
      </c>
      <c r="D527" t="str">
        <f t="shared" si="8"/>
        <v>51255 JAVNA USTANOVA LUČKA UPRAVA SISAK</v>
      </c>
      <c r="E527" t="s">
        <v>2325</v>
      </c>
      <c r="F527" t="s">
        <v>2326</v>
      </c>
      <c r="G527" t="s">
        <v>3715</v>
      </c>
      <c r="I527" s="117"/>
    </row>
    <row r="528" spans="1:9" ht="15" customHeight="1">
      <c r="A528">
        <v>51263</v>
      </c>
      <c r="B528" t="s">
        <v>3884</v>
      </c>
      <c r="C528" t="s">
        <v>3879</v>
      </c>
      <c r="D528" t="str">
        <f t="shared" si="8"/>
        <v>51263 JAVNA USTANOVALUČKA UPRAVA SLAVONSKI BROD</v>
      </c>
      <c r="E528" t="s">
        <v>2327</v>
      </c>
      <c r="F528" t="s">
        <v>2328</v>
      </c>
      <c r="G528" t="s">
        <v>3715</v>
      </c>
      <c r="I528" s="117"/>
    </row>
    <row r="529" spans="1:9" ht="15" customHeight="1">
      <c r="A529">
        <v>51271</v>
      </c>
      <c r="B529" t="s">
        <v>2350</v>
      </c>
      <c r="C529" t="s">
        <v>3879</v>
      </c>
      <c r="D529" t="str">
        <f t="shared" si="8"/>
        <v>51271 LUČKA UPRAVA ZADAR</v>
      </c>
      <c r="E529" t="s">
        <v>2351</v>
      </c>
      <c r="F529" t="s">
        <v>2352</v>
      </c>
      <c r="G529" t="s">
        <v>3715</v>
      </c>
      <c r="I529" s="117"/>
    </row>
    <row r="530" spans="1:9" ht="15" customHeight="1">
      <c r="A530">
        <v>51280</v>
      </c>
      <c r="B530" t="s">
        <v>2347</v>
      </c>
      <c r="C530" t="s">
        <v>3879</v>
      </c>
      <c r="D530" t="str">
        <f t="shared" si="8"/>
        <v>51280 LUČKA UPRAVA VUKOVAR</v>
      </c>
      <c r="E530" t="s">
        <v>2348</v>
      </c>
      <c r="F530" t="s">
        <v>2349</v>
      </c>
      <c r="G530" t="s">
        <v>3715</v>
      </c>
      <c r="I530" s="117"/>
    </row>
    <row r="531" spans="1:9" ht="15" customHeight="1">
      <c r="A531">
        <v>51298</v>
      </c>
      <c r="B531" t="s">
        <v>2335</v>
      </c>
      <c r="C531" t="s">
        <v>3879</v>
      </c>
      <c r="D531" t="str">
        <f t="shared" si="8"/>
        <v>51298 LUČKA UPRAVA PLOČE</v>
      </c>
      <c r="E531" t="s">
        <v>2336</v>
      </c>
      <c r="F531" t="s">
        <v>2337</v>
      </c>
      <c r="G531" t="s">
        <v>3715</v>
      </c>
      <c r="I531" s="117"/>
    </row>
    <row r="532" spans="1:9" ht="15" customHeight="1">
      <c r="A532">
        <v>51302</v>
      </c>
      <c r="B532" t="s">
        <v>2338</v>
      </c>
      <c r="C532" t="s">
        <v>3879</v>
      </c>
      <c r="D532" t="str">
        <f t="shared" si="8"/>
        <v>51302 LUČKA UPRAVA RIJEKA</v>
      </c>
      <c r="E532" t="s">
        <v>2339</v>
      </c>
      <c r="F532" t="s">
        <v>2340</v>
      </c>
      <c r="G532" t="s">
        <v>3715</v>
      </c>
      <c r="I532" s="117"/>
    </row>
    <row r="533" spans="1:9" ht="15" customHeight="1">
      <c r="A533">
        <v>51319</v>
      </c>
      <c r="B533" t="s">
        <v>2332</v>
      </c>
      <c r="C533" t="s">
        <v>3879</v>
      </c>
      <c r="D533" t="str">
        <f t="shared" si="8"/>
        <v>51319 LUČKA UPRAVA OSIJEK</v>
      </c>
      <c r="E533" t="s">
        <v>2333</v>
      </c>
      <c r="F533" t="s">
        <v>2334</v>
      </c>
      <c r="G533" t="s">
        <v>3715</v>
      </c>
      <c r="I533" s="117"/>
    </row>
    <row r="534" spans="1:9" ht="15" customHeight="1">
      <c r="A534">
        <v>51327</v>
      </c>
      <c r="B534" t="s">
        <v>2341</v>
      </c>
      <c r="C534" t="s">
        <v>3879</v>
      </c>
      <c r="D534" t="str">
        <f t="shared" si="8"/>
        <v>51327 LUČKA UPRAVA SPLIT</v>
      </c>
      <c r="E534" t="s">
        <v>2342</v>
      </c>
      <c r="F534" t="s">
        <v>2343</v>
      </c>
      <c r="G534" t="s">
        <v>3715</v>
      </c>
      <c r="I534" s="117"/>
    </row>
    <row r="535" spans="1:9" ht="15" customHeight="1">
      <c r="A535">
        <v>51335</v>
      </c>
      <c r="B535" t="s">
        <v>2344</v>
      </c>
      <c r="C535" t="s">
        <v>3879</v>
      </c>
      <c r="D535" t="str">
        <f t="shared" si="8"/>
        <v>51335 LUČKA UPRAVA ŠIBENIK</v>
      </c>
      <c r="E535" t="s">
        <v>2345</v>
      </c>
      <c r="F535" t="s">
        <v>2346</v>
      </c>
      <c r="G535" t="s">
        <v>3715</v>
      </c>
      <c r="I535" s="117"/>
    </row>
    <row r="536" spans="1:9" ht="15" customHeight="1">
      <c r="A536">
        <v>51343</v>
      </c>
      <c r="B536" t="s">
        <v>2329</v>
      </c>
      <c r="C536" t="s">
        <v>3879</v>
      </c>
      <c r="D536" t="str">
        <f t="shared" si="8"/>
        <v>51343 LUČKA UPRAVA DUBROVNIK</v>
      </c>
      <c r="E536" t="s">
        <v>2330</v>
      </c>
      <c r="F536" t="s">
        <v>2331</v>
      </c>
      <c r="G536" t="s">
        <v>3715</v>
      </c>
      <c r="I536" s="117"/>
    </row>
    <row r="537" spans="1:9" ht="15" customHeight="1">
      <c r="A537">
        <v>51360</v>
      </c>
      <c r="B537" t="s">
        <v>1181</v>
      </c>
      <c r="C537" t="s">
        <v>3936</v>
      </c>
      <c r="D537" t="str">
        <f t="shared" si="8"/>
        <v>51360 SVEUČILIŠTE U SLAVONSKOM BRODU</v>
      </c>
      <c r="E537" t="s">
        <v>4112</v>
      </c>
      <c r="F537" t="s">
        <v>1238</v>
      </c>
      <c r="G537" t="s">
        <v>3715</v>
      </c>
      <c r="I537" s="117"/>
    </row>
    <row r="538" spans="1:9" ht="15" customHeight="1">
      <c r="A538">
        <v>51386</v>
      </c>
      <c r="B538" t="s">
        <v>3789</v>
      </c>
      <c r="C538" t="s">
        <v>3773</v>
      </c>
      <c r="D538" t="str">
        <f t="shared" si="8"/>
        <v>51386 URED POTPREDSJEDNICE VLADE REPUBLIKE HRVATSKE</v>
      </c>
      <c r="E538" t="s">
        <v>3790</v>
      </c>
      <c r="F538" t="s">
        <v>2156</v>
      </c>
      <c r="G538" t="s">
        <v>3715</v>
      </c>
      <c r="I538" s="117"/>
    </row>
    <row r="539" spans="1:9" ht="15" customHeight="1">
      <c r="A539">
        <v>51409</v>
      </c>
      <c r="B539" t="s">
        <v>2194</v>
      </c>
      <c r="C539" t="s">
        <v>3713</v>
      </c>
      <c r="D539" t="str">
        <f t="shared" si="8"/>
        <v>51409 SREDIŠNJI DRŽAVNI URED ZA DEMOGRAFIJU I MLADE</v>
      </c>
      <c r="E539" t="s">
        <v>3762</v>
      </c>
      <c r="F539" t="s">
        <v>2195</v>
      </c>
      <c r="G539" t="s">
        <v>3715</v>
      </c>
      <c r="I539" s="117"/>
    </row>
    <row r="540" spans="1:9" ht="15" customHeight="1">
      <c r="A540">
        <v>51441</v>
      </c>
      <c r="B540" t="s">
        <v>3763</v>
      </c>
      <c r="C540" t="s">
        <v>3713</v>
      </c>
      <c r="D540" t="str">
        <f t="shared" si="8"/>
        <v xml:space="preserve">51441 MINISTARSTVO PRAVOSUĐA, UPRAVE I DIGITALNE TRANSFORMACIJE </v>
      </c>
      <c r="E540" t="s">
        <v>3764</v>
      </c>
      <c r="F540" t="s">
        <v>2562</v>
      </c>
      <c r="G540" t="s">
        <v>3715</v>
      </c>
      <c r="I540" s="117"/>
    </row>
    <row r="541" spans="1:9" ht="15" customHeight="1">
      <c r="A541">
        <v>51450</v>
      </c>
      <c r="B541" t="s">
        <v>4113</v>
      </c>
      <c r="C541" t="s">
        <v>3936</v>
      </c>
      <c r="D541" t="str">
        <f t="shared" si="8"/>
        <v>51450 SVEUČILIŠTE JOSIPA JURJA STROSSMAYERA U OSIJEKU - KINEZIOLOŠKI FAKULTET OSIJEK</v>
      </c>
      <c r="E541" t="s">
        <v>4114</v>
      </c>
      <c r="F541" t="s">
        <v>1231</v>
      </c>
      <c r="G541" t="s">
        <v>3715</v>
      </c>
      <c r="I541" s="117"/>
    </row>
    <row r="542" spans="1:9" ht="15" customHeight="1">
      <c r="A542">
        <v>51853</v>
      </c>
      <c r="B542" t="s">
        <v>2198</v>
      </c>
      <c r="C542" t="s">
        <v>3801</v>
      </c>
      <c r="D542" t="str">
        <f t="shared" si="8"/>
        <v>51853 DRŽAVNA VATROGASNA ŠKOLA</v>
      </c>
      <c r="E542" t="s">
        <v>3802</v>
      </c>
      <c r="F542" t="s">
        <v>3803</v>
      </c>
      <c r="G542" t="s">
        <v>3715</v>
      </c>
      <c r="I542" s="117"/>
    </row>
    <row r="543" spans="1:9" ht="15" customHeight="1">
      <c r="A543">
        <v>52209</v>
      </c>
      <c r="B543" t="s">
        <v>2138</v>
      </c>
      <c r="C543" t="s">
        <v>3936</v>
      </c>
      <c r="D543" t="str">
        <f t="shared" si="8"/>
        <v>52209 HRVATSKA ZAKLADA ZA ZNANOST</v>
      </c>
      <c r="E543" t="s">
        <v>4115</v>
      </c>
      <c r="F543" t="s">
        <v>4116</v>
      </c>
      <c r="G543" t="s">
        <v>3715</v>
      </c>
      <c r="I543" s="117"/>
    </row>
    <row r="544" spans="1:9" ht="15" customHeight="1">
      <c r="A544">
        <v>52305</v>
      </c>
      <c r="B544" t="s">
        <v>4225</v>
      </c>
      <c r="C544" t="s">
        <v>4119</v>
      </c>
      <c r="D544" t="str">
        <f t="shared" si="8"/>
        <v>52305 CENTAR ZA PRUŽANJEUSLUGA U ZAJEDNICI MOCIRE</v>
      </c>
      <c r="E544" t="s">
        <v>4226</v>
      </c>
      <c r="F544" t="s">
        <v>2442</v>
      </c>
      <c r="G544" t="s">
        <v>3715</v>
      </c>
      <c r="I544" s="117"/>
    </row>
    <row r="545" spans="1:9" s="117" customFormat="1" ht="15" customHeight="1">
      <c r="A545">
        <v>52313</v>
      </c>
      <c r="B545" t="s">
        <v>2207</v>
      </c>
      <c r="C545" t="s">
        <v>3804</v>
      </c>
      <c r="D545" t="str">
        <f t="shared" si="8"/>
        <v>52313 VETERANSKI CENTAR</v>
      </c>
      <c r="E545" t="s">
        <v>3807</v>
      </c>
      <c r="F545" t="s">
        <v>3808</v>
      </c>
      <c r="G545" t="s">
        <v>3715</v>
      </c>
    </row>
    <row r="546" spans="1:9" ht="15" customHeight="1">
      <c r="A546">
        <v>52321</v>
      </c>
      <c r="B546" t="s">
        <v>2142</v>
      </c>
      <c r="C546" t="s">
        <v>3713</v>
      </c>
      <c r="D546" t="str">
        <f t="shared" si="8"/>
        <v>52321 POVJERENSTVO ZA FISKALNU POLITIKU</v>
      </c>
      <c r="E546" t="s">
        <v>3765</v>
      </c>
      <c r="F546" t="s">
        <v>2143</v>
      </c>
      <c r="G546" t="s">
        <v>3715</v>
      </c>
      <c r="I546" s="117"/>
    </row>
    <row r="547" spans="1:9" ht="15" customHeight="1">
      <c r="A547">
        <v>52356</v>
      </c>
      <c r="B547" t="s">
        <v>2839</v>
      </c>
      <c r="C547" t="s">
        <v>4325</v>
      </c>
      <c r="D547" t="str">
        <f t="shared" si="8"/>
        <v>52356 OPĆINSKO GRAĐANSKO DRŽAVNO ODVJETNIŠTVO U ZAGREBU</v>
      </c>
      <c r="E547" t="s">
        <v>4461</v>
      </c>
      <c r="F547" t="s">
        <v>2840</v>
      </c>
      <c r="G547" t="s">
        <v>3715</v>
      </c>
      <c r="I547" s="117"/>
    </row>
    <row r="548" spans="1:9" ht="15" customHeight="1">
      <c r="A548">
        <v>52469</v>
      </c>
      <c r="B548" t="s">
        <v>3933</v>
      </c>
      <c r="C548" t="s">
        <v>3889</v>
      </c>
      <c r="D548" t="str">
        <f t="shared" si="8"/>
        <v>52469 Institut za vode Josip Juraj Strossmayer</v>
      </c>
      <c r="E548" t="s">
        <v>3934</v>
      </c>
      <c r="F548" t="s">
        <v>3935</v>
      </c>
      <c r="G548" t="s">
        <v>3715</v>
      </c>
      <c r="I548" s="117"/>
    </row>
    <row r="549" spans="1:9" ht="15" customHeight="1">
      <c r="A549">
        <v>52565</v>
      </c>
      <c r="B549" t="s">
        <v>4117</v>
      </c>
      <c r="C549" t="s">
        <v>3936</v>
      </c>
      <c r="D549" t="str">
        <f t="shared" si="8"/>
        <v>52565 SVEUČILIŠTE JOSIPA JURJA STROSSMAYERA U OSIJEKU, FAKULTET TURIZMA I RURALNOG RAZVOJA U POŽEGI</v>
      </c>
      <c r="E549" t="s">
        <v>3692</v>
      </c>
      <c r="F549" t="s">
        <v>2942</v>
      </c>
      <c r="G549" t="s">
        <v>3715</v>
      </c>
      <c r="I549" s="117"/>
    </row>
    <row r="550" spans="1:9" ht="15" customHeight="1">
      <c r="A550">
        <v>52645</v>
      </c>
      <c r="B550" t="s">
        <v>4227</v>
      </c>
      <c r="C550" t="s">
        <v>4119</v>
      </c>
      <c r="D550" t="str">
        <f t="shared" si="8"/>
        <v>52645 Hrvatski zavod za socijalni rad</v>
      </c>
      <c r="E550" t="s">
        <v>4228</v>
      </c>
      <c r="F550" t="s">
        <v>4229</v>
      </c>
      <c r="G550" t="s">
        <v>3715</v>
      </c>
      <c r="I550" s="117"/>
    </row>
    <row r="551" spans="1:9" ht="15" customHeight="1">
      <c r="A551">
        <v>52653</v>
      </c>
      <c r="B551" t="s">
        <v>4230</v>
      </c>
      <c r="C551" t="s">
        <v>4119</v>
      </c>
      <c r="D551" t="str">
        <f t="shared" si="8"/>
        <v>52653 Obiteljski centar</v>
      </c>
      <c r="E551" t="s">
        <v>4231</v>
      </c>
      <c r="F551" t="s">
        <v>4232</v>
      </c>
      <c r="G551" t="s">
        <v>3715</v>
      </c>
      <c r="I551" s="117"/>
    </row>
    <row r="552" spans="1:9" ht="15" customHeight="1">
      <c r="A552">
        <v>53919</v>
      </c>
      <c r="B552" t="s">
        <v>4118</v>
      </c>
      <c r="C552" t="s">
        <v>3936</v>
      </c>
      <c r="D552" t="str">
        <f t="shared" si="8"/>
        <v>53919 Sveučilište u Osijeku, Fakultet primijenjene matematike i informatike</v>
      </c>
      <c r="E552" t="s">
        <v>3693</v>
      </c>
      <c r="F552" t="s">
        <v>3694</v>
      </c>
      <c r="G552" t="s">
        <v>3715</v>
      </c>
      <c r="I552" s="117"/>
    </row>
    <row r="553" spans="1:9" ht="15" customHeight="1">
      <c r="A553">
        <v>53951</v>
      </c>
      <c r="B553" t="s">
        <v>3795</v>
      </c>
      <c r="C553" t="s">
        <v>3796</v>
      </c>
      <c r="D553" t="str">
        <f t="shared" si="8"/>
        <v>53951 SVEUČILIŠTE OBRANE I SIGURNOSTI Dr. FRANJO TUĐMAN</v>
      </c>
      <c r="E553" t="s">
        <v>3797</v>
      </c>
      <c r="F553" t="s">
        <v>3798</v>
      </c>
      <c r="G553" t="s">
        <v>3715</v>
      </c>
      <c r="I553" s="117"/>
    </row>
    <row r="554" spans="1:9" ht="15" customHeight="1">
      <c r="A554">
        <v>53960</v>
      </c>
      <c r="B554" t="s">
        <v>4462</v>
      </c>
      <c r="C554" t="s">
        <v>4325</v>
      </c>
      <c r="D554" t="str">
        <f t="shared" si="8"/>
        <v>53960 Centar za mirno rješavanje sporova</v>
      </c>
      <c r="E554" t="s">
        <v>4463</v>
      </c>
      <c r="F554" t="s">
        <v>4464</v>
      </c>
      <c r="G554" t="s">
        <v>3715</v>
      </c>
      <c r="I554" s="117"/>
    </row>
    <row r="555" spans="1:9" ht="15" customHeight="1">
      <c r="A555">
        <v>53978</v>
      </c>
      <c r="B555" t="s">
        <v>4233</v>
      </c>
      <c r="C555" t="s">
        <v>4119</v>
      </c>
      <c r="D555" t="str">
        <f t="shared" si="8"/>
        <v>53978 Centar za pružanje usluga u zajednici Međimurje</v>
      </c>
      <c r="E555" t="s">
        <v>4234</v>
      </c>
      <c r="F555" t="s">
        <v>4235</v>
      </c>
      <c r="G555" t="s">
        <v>3715</v>
      </c>
      <c r="I555" s="117"/>
    </row>
    <row r="556" spans="1:9" ht="15" customHeight="1">
      <c r="A556">
        <v>54108</v>
      </c>
      <c r="B556" t="s">
        <v>4236</v>
      </c>
      <c r="C556" t="s">
        <v>4119</v>
      </c>
      <c r="D556" t="str">
        <f t="shared" si="8"/>
        <v>54108 Dom za odrasle osobe Delnice</v>
      </c>
      <c r="E556" t="s">
        <v>4237</v>
      </c>
      <c r="F556" t="s">
        <v>4238</v>
      </c>
      <c r="G556" t="s">
        <v>3715</v>
      </c>
      <c r="I556" s="117"/>
    </row>
    <row r="557" spans="1:9" ht="15" customHeight="1">
      <c r="A557">
        <v>54149</v>
      </c>
      <c r="B557" t="s">
        <v>4239</v>
      </c>
      <c r="C557" t="s">
        <v>4119</v>
      </c>
      <c r="D557" t="str">
        <f t="shared" si="8"/>
        <v>54149 Akademija socijalne skrbi</v>
      </c>
      <c r="E557" t="s">
        <v>4240</v>
      </c>
      <c r="F557" t="s">
        <v>4241</v>
      </c>
      <c r="G557" t="s">
        <v>3715</v>
      </c>
      <c r="I557" s="117"/>
    </row>
    <row r="558" spans="1:9" ht="15" customHeight="1">
      <c r="A558">
        <v>54173</v>
      </c>
      <c r="B558" t="s">
        <v>3766</v>
      </c>
      <c r="C558" t="s">
        <v>3713</v>
      </c>
      <c r="D558" t="str">
        <f t="shared" si="8"/>
        <v>54173 MINISTARSTVO ZAŠTITE OKOLIŠA I ZELENE TRANZICIJE</v>
      </c>
      <c r="E558" t="s">
        <v>3767</v>
      </c>
      <c r="F558" t="s">
        <v>3768</v>
      </c>
      <c r="G558" t="s">
        <v>3715</v>
      </c>
      <c r="I558" s="117"/>
    </row>
    <row r="559" spans="1:9" ht="15" customHeight="1">
      <c r="A559">
        <v>54181</v>
      </c>
      <c r="B559" t="s">
        <v>3769</v>
      </c>
      <c r="C559" t="s">
        <v>3713</v>
      </c>
      <c r="D559" t="str">
        <f t="shared" si="8"/>
        <v>54181 MINISTARSTVO DEMOGRAFIJE I USELJENIŠTVA</v>
      </c>
      <c r="E559" t="s">
        <v>3770</v>
      </c>
      <c r="F559" t="s">
        <v>3771</v>
      </c>
      <c r="G559" t="s">
        <v>3715</v>
      </c>
      <c r="I559" s="117"/>
    </row>
    <row r="560" spans="1:9" ht="15" customHeight="1">
      <c r="A560">
        <v>2532</v>
      </c>
      <c r="B560" t="s">
        <v>6633</v>
      </c>
      <c r="D560" t="s">
        <v>6632</v>
      </c>
      <c r="I560" s="117"/>
    </row>
    <row r="561" spans="9:9" ht="15" customHeight="1">
      <c r="I561" s="117"/>
    </row>
    <row r="562" spans="9:9" ht="15" customHeight="1">
      <c r="I562" s="117"/>
    </row>
    <row r="563" spans="9:9" ht="15" customHeight="1">
      <c r="I563" s="117"/>
    </row>
    <row r="564" spans="9:9" ht="15" customHeight="1">
      <c r="I564" s="117"/>
    </row>
    <row r="565" spans="9:9" ht="15" customHeight="1">
      <c r="I565" s="117"/>
    </row>
    <row r="566" spans="9:9" ht="15" customHeight="1">
      <c r="I566" s="117"/>
    </row>
    <row r="567" spans="9:9" ht="15" customHeight="1">
      <c r="I567" s="117"/>
    </row>
    <row r="568" spans="9:9" ht="15" customHeight="1">
      <c r="I568" s="117"/>
    </row>
    <row r="569" spans="9:9" ht="15" customHeight="1">
      <c r="I569" s="117"/>
    </row>
    <row r="570" spans="9:9" ht="15" customHeight="1">
      <c r="I570" s="117"/>
    </row>
    <row r="571" spans="9:9" ht="15" customHeight="1">
      <c r="I571" s="117"/>
    </row>
    <row r="572" spans="9:9" ht="15" customHeight="1">
      <c r="I572" s="117"/>
    </row>
    <row r="573" spans="9:9" ht="15" customHeight="1">
      <c r="I573" s="117"/>
    </row>
    <row r="574" spans="9:9" ht="15" customHeight="1">
      <c r="I574" s="117"/>
    </row>
    <row r="575" spans="9:9" ht="15" customHeight="1">
      <c r="I575" s="117"/>
    </row>
    <row r="576" spans="9:9" ht="15" customHeight="1">
      <c r="I576" s="117"/>
    </row>
    <row r="577" spans="9:9" ht="15" customHeight="1">
      <c r="I577" s="117"/>
    </row>
    <row r="578" spans="9:9" ht="15" customHeight="1">
      <c r="I578" s="117"/>
    </row>
    <row r="579" spans="9:9" ht="15" customHeight="1">
      <c r="I579" s="117"/>
    </row>
    <row r="580" spans="9:9" ht="15" customHeight="1">
      <c r="I580" s="117"/>
    </row>
    <row r="581" spans="9:9" ht="15" customHeight="1">
      <c r="I581" s="117"/>
    </row>
    <row r="582" spans="9:9" ht="15" customHeight="1">
      <c r="I582" s="117"/>
    </row>
    <row r="583" spans="9:9" ht="15" customHeight="1">
      <c r="I583" s="117"/>
    </row>
    <row r="584" spans="9:9" ht="15" customHeight="1">
      <c r="I584" s="117"/>
    </row>
    <row r="585" spans="9:9" ht="15" customHeight="1">
      <c r="I585" s="117"/>
    </row>
    <row r="586" spans="9:9" ht="15" customHeight="1">
      <c r="I586" s="117"/>
    </row>
    <row r="587" spans="9:9" ht="15" customHeight="1">
      <c r="I587" s="117"/>
    </row>
    <row r="588" spans="9:9" ht="15" customHeight="1">
      <c r="I588" s="117"/>
    </row>
    <row r="589" spans="9:9" ht="15" customHeight="1">
      <c r="I589" s="117"/>
    </row>
    <row r="590" spans="9:9" ht="15" customHeight="1">
      <c r="I590" s="117"/>
    </row>
    <row r="591" spans="9:9" ht="15" customHeight="1">
      <c r="I591" s="117"/>
    </row>
    <row r="592" spans="9:9" ht="15" customHeight="1">
      <c r="I592" s="117"/>
    </row>
    <row r="593" spans="9:9" ht="15" customHeight="1">
      <c r="I593" s="117"/>
    </row>
    <row r="594" spans="9:9" ht="15" customHeight="1">
      <c r="I594" s="117"/>
    </row>
    <row r="595" spans="9:9" ht="15" customHeight="1">
      <c r="I595" s="117"/>
    </row>
    <row r="596" spans="9:9" ht="15" customHeight="1">
      <c r="I596" s="117"/>
    </row>
    <row r="597" spans="9:9" ht="15" customHeight="1">
      <c r="I597" s="117"/>
    </row>
    <row r="598" spans="9:9" ht="15" customHeight="1">
      <c r="I598" s="117"/>
    </row>
    <row r="599" spans="9:9" ht="15" customHeight="1">
      <c r="I599" s="117"/>
    </row>
    <row r="600" spans="9:9" ht="15" customHeight="1">
      <c r="I600" s="117"/>
    </row>
    <row r="601" spans="9:9" ht="15" customHeight="1">
      <c r="I601" s="117"/>
    </row>
    <row r="602" spans="9:9" ht="15" customHeight="1">
      <c r="I602" s="117"/>
    </row>
    <row r="603" spans="9:9" ht="15" customHeight="1">
      <c r="I603" s="117"/>
    </row>
    <row r="604" spans="9:9" ht="15" customHeight="1">
      <c r="I604" s="117"/>
    </row>
    <row r="605" spans="9:9" ht="15" customHeight="1">
      <c r="I605" s="117"/>
    </row>
    <row r="606" spans="9:9" ht="15" customHeight="1">
      <c r="I606" s="117"/>
    </row>
    <row r="607" spans="9:9" ht="15" customHeight="1">
      <c r="I607" s="117"/>
    </row>
    <row r="608" spans="9:9" ht="15" customHeight="1">
      <c r="I608" s="117"/>
    </row>
    <row r="609" spans="9:9" ht="15" customHeight="1">
      <c r="I609" s="117"/>
    </row>
    <row r="610" spans="9:9" ht="15" customHeight="1">
      <c r="I610" s="117"/>
    </row>
    <row r="611" spans="9:9" ht="15" customHeight="1">
      <c r="I611" s="117"/>
    </row>
    <row r="612" spans="9:9" ht="15" customHeight="1">
      <c r="I612" s="117"/>
    </row>
    <row r="613" spans="9:9" ht="15" customHeight="1">
      <c r="I613" s="117"/>
    </row>
    <row r="614" spans="9:9" ht="15" customHeight="1">
      <c r="I614" s="117"/>
    </row>
    <row r="615" spans="9:9" ht="15" customHeight="1">
      <c r="I615" s="117"/>
    </row>
    <row r="616" spans="9:9" ht="29.25" customHeight="1"/>
    <row r="687" spans="1:7" s="117" customFormat="1" ht="15" customHeight="1">
      <c r="A687"/>
      <c r="B687"/>
      <c r="C687"/>
      <c r="D687"/>
      <c r="E687"/>
      <c r="F687"/>
      <c r="G687"/>
    </row>
    <row r="688" spans="1:7" s="117" customFormat="1" ht="15" customHeight="1">
      <c r="A688"/>
      <c r="B688"/>
      <c r="C688"/>
      <c r="D688"/>
      <c r="E688"/>
      <c r="F688"/>
      <c r="G688"/>
    </row>
    <row r="689" spans="1:7" s="117" customFormat="1" ht="15" customHeight="1">
      <c r="A689"/>
      <c r="B689"/>
      <c r="C689"/>
      <c r="D689"/>
      <c r="E689"/>
      <c r="F689"/>
      <c r="G689"/>
    </row>
    <row r="690" spans="1:7" s="117" customFormat="1" ht="15" customHeight="1">
      <c r="A690"/>
      <c r="B690"/>
      <c r="C690"/>
      <c r="D690"/>
      <c r="E690"/>
      <c r="F690"/>
      <c r="G690"/>
    </row>
    <row r="691" spans="1:7" s="117" customFormat="1" ht="15" customHeight="1">
      <c r="A691"/>
      <c r="B691"/>
      <c r="C691"/>
      <c r="D691"/>
      <c r="E691"/>
      <c r="F691"/>
      <c r="G691"/>
    </row>
    <row r="692" spans="1:7" s="117" customFormat="1" ht="15" customHeight="1">
      <c r="A692"/>
      <c r="B692"/>
      <c r="C692"/>
      <c r="D692"/>
      <c r="E692"/>
      <c r="F692"/>
      <c r="G692"/>
    </row>
    <row r="693" spans="1:7" s="117" customFormat="1" ht="15" customHeight="1">
      <c r="A693"/>
      <c r="B693"/>
      <c r="C693"/>
      <c r="D693"/>
      <c r="E693"/>
      <c r="F693"/>
      <c r="G693"/>
    </row>
    <row r="694" spans="1:7" s="117" customFormat="1" ht="15" customHeight="1">
      <c r="A694"/>
      <c r="B694"/>
      <c r="C694"/>
      <c r="D694"/>
      <c r="E694"/>
      <c r="F694"/>
      <c r="G694"/>
    </row>
    <row r="695" spans="1:7" s="117" customFormat="1" ht="15" customHeight="1">
      <c r="A695"/>
      <c r="B695"/>
      <c r="C695"/>
      <c r="D695"/>
      <c r="E695"/>
      <c r="F695"/>
      <c r="G695"/>
    </row>
    <row r="696" spans="1:7" s="117" customFormat="1" ht="15" customHeight="1">
      <c r="A696"/>
      <c r="B696"/>
      <c r="C696"/>
      <c r="D696"/>
      <c r="E696"/>
      <c r="F696"/>
      <c r="G696"/>
    </row>
    <row r="697" spans="1:7" s="117" customFormat="1" ht="15" customHeight="1">
      <c r="A697"/>
      <c r="B697"/>
      <c r="C697"/>
      <c r="D697"/>
      <c r="E697"/>
      <c r="F697"/>
      <c r="G697"/>
    </row>
    <row r="698" spans="1:7" s="117" customFormat="1" ht="15" customHeight="1">
      <c r="A698"/>
      <c r="B698"/>
      <c r="C698"/>
      <c r="D698"/>
      <c r="E698"/>
      <c r="F698"/>
      <c r="G698"/>
    </row>
    <row r="699" spans="1:7" s="117" customFormat="1" ht="15" customHeight="1">
      <c r="A699"/>
      <c r="B699"/>
      <c r="C699"/>
      <c r="D699"/>
      <c r="E699"/>
      <c r="F699"/>
      <c r="G699"/>
    </row>
    <row r="701" spans="1:7" s="117" customFormat="1" ht="15" customHeight="1">
      <c r="A701"/>
      <c r="B701"/>
      <c r="C701"/>
      <c r="D701"/>
      <c r="E701"/>
      <c r="F701"/>
      <c r="G701"/>
    </row>
    <row r="702" spans="1:7" s="117" customFormat="1" ht="15" customHeight="1">
      <c r="A702"/>
      <c r="B702"/>
      <c r="C702"/>
      <c r="D702"/>
      <c r="E702"/>
      <c r="F702"/>
      <c r="G702"/>
    </row>
    <row r="703" spans="1:7" s="117" customFormat="1" ht="15" customHeight="1">
      <c r="A703"/>
      <c r="B703"/>
      <c r="C703"/>
      <c r="D703"/>
      <c r="E703"/>
      <c r="F703"/>
      <c r="G703"/>
    </row>
    <row r="704" spans="1:7" s="117" customFormat="1" ht="15" customHeight="1">
      <c r="A704"/>
      <c r="B704"/>
      <c r="C704"/>
      <c r="D704"/>
      <c r="E704"/>
      <c r="F704"/>
      <c r="G704"/>
    </row>
    <row r="705" spans="1:7" s="117" customFormat="1" ht="15" customHeight="1">
      <c r="A705"/>
      <c r="B705"/>
      <c r="C705"/>
      <c r="D705"/>
      <c r="E705"/>
      <c r="F705"/>
      <c r="G705"/>
    </row>
    <row r="706" spans="1:7" s="117" customFormat="1" ht="15" customHeight="1">
      <c r="A706"/>
      <c r="B706"/>
      <c r="C706"/>
      <c r="D706"/>
      <c r="E706"/>
      <c r="F706"/>
      <c r="G706"/>
    </row>
    <row r="707" spans="1:7" s="117" customFormat="1" ht="15" customHeight="1">
      <c r="A707"/>
      <c r="B707"/>
      <c r="C707"/>
      <c r="D707"/>
      <c r="E707"/>
      <c r="F707"/>
      <c r="G707"/>
    </row>
    <row r="708" spans="1:7" s="117" customFormat="1" ht="15" customHeight="1">
      <c r="A708"/>
      <c r="B708"/>
      <c r="C708"/>
      <c r="D708"/>
      <c r="E708"/>
      <c r="F708"/>
      <c r="G708"/>
    </row>
    <row r="709" spans="1:7" s="117" customFormat="1" ht="15" customHeight="1">
      <c r="A709"/>
      <c r="B709"/>
      <c r="C709"/>
      <c r="D709"/>
      <c r="E709"/>
      <c r="F709"/>
      <c r="G709"/>
    </row>
    <row r="710" spans="1:7" s="117" customFormat="1" ht="15" customHeight="1">
      <c r="A710"/>
      <c r="B710"/>
      <c r="C710"/>
      <c r="D710"/>
      <c r="E710"/>
      <c r="F710"/>
      <c r="G710"/>
    </row>
    <row r="711" spans="1:7" s="117" customFormat="1" ht="15" customHeight="1">
      <c r="A711"/>
      <c r="B711"/>
      <c r="C711"/>
      <c r="D711"/>
      <c r="E711"/>
      <c r="F711"/>
      <c r="G711"/>
    </row>
    <row r="712" spans="1:7" s="117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xmlns:xlrd2="http://schemas.microsoft.com/office/spreadsheetml/2017/richdata2" ref="A2:G559">
    <sortCondition ref="A1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W502"/>
  <sheetViews>
    <sheetView showGridLines="0" zoomScale="90" zoomScaleNormal="90" workbookViewId="0">
      <pane ySplit="2" topLeftCell="A3" activePane="bottomLeft" state="frozen"/>
      <selection pane="bottomLeft" activeCell="G3" sqref="G3:G8"/>
    </sheetView>
  </sheetViews>
  <sheetFormatPr defaultColWidth="0" defaultRowHeight="15" zeroHeight="1"/>
  <cols>
    <col min="1" max="1" width="7.85546875" bestFit="1" customWidth="1"/>
    <col min="2" max="2" width="33.7109375" customWidth="1"/>
    <col min="3" max="3" width="7" bestFit="1" customWidth="1"/>
    <col min="4" max="4" width="19" customWidth="1"/>
    <col min="5" max="5" width="13.140625" customWidth="1"/>
    <col min="6" max="6" width="46" customWidth="1"/>
    <col min="7" max="7" width="16.42578125" style="5" customWidth="1"/>
    <col min="8" max="8" width="17" style="5" customWidth="1"/>
    <col min="9" max="9" width="16.42578125" style="5" customWidth="1"/>
    <col min="10" max="10" width="25.42578125" style="105" customWidth="1"/>
    <col min="11" max="11" width="44.85546875" hidden="1" customWidth="1"/>
    <col min="12" max="13" width="4.42578125" hidden="1" customWidth="1"/>
    <col min="14" max="14" width="16.140625" hidden="1" customWidth="1"/>
    <col min="15" max="15" width="60.5703125" hidden="1" customWidth="1"/>
    <col min="16" max="17" width="9.140625" hidden="1" customWidth="1"/>
    <col min="18" max="18" width="13" hidden="1" customWidth="1"/>
    <col min="19" max="19" width="58.5703125" hidden="1" customWidth="1"/>
    <col min="20" max="20" width="6.28515625" hidden="1" customWidth="1"/>
    <col min="21" max="21" width="59.7109375" hidden="1" customWidth="1"/>
    <col min="22" max="23" width="8.140625" hidden="1" customWidth="1"/>
    <col min="24" max="16384" width="8.42578125" hidden="1"/>
  </cols>
  <sheetData>
    <row r="1" spans="1:23" ht="37.5" customHeight="1">
      <c r="A1" s="292" t="s">
        <v>3018</v>
      </c>
      <c r="B1" s="292"/>
      <c r="C1" s="292"/>
      <c r="D1" s="292"/>
      <c r="E1" s="78" t="str">
        <f>IF(OR('OPĆI DIO'!C1="odaberite -",'OPĆI DIO'!C1=""),"Molimo odaberite proračunskog korisnika na radnom listu Opći podaci!","")</f>
        <v/>
      </c>
      <c r="I1" s="112" t="s">
        <v>3017</v>
      </c>
    </row>
    <row r="2" spans="1:23" ht="36" customHeight="1">
      <c r="A2" s="13" t="s">
        <v>36</v>
      </c>
      <c r="B2" s="13" t="s">
        <v>37</v>
      </c>
      <c r="C2" s="13" t="s">
        <v>38</v>
      </c>
      <c r="D2" s="13" t="s">
        <v>39</v>
      </c>
      <c r="E2" s="41" t="s">
        <v>642</v>
      </c>
      <c r="F2" s="13" t="s">
        <v>643</v>
      </c>
      <c r="G2" s="80" t="s">
        <v>3706</v>
      </c>
      <c r="H2" s="80" t="s">
        <v>3707</v>
      </c>
      <c r="I2" s="80" t="s">
        <v>3708</v>
      </c>
      <c r="J2" s="265" t="s">
        <v>3016</v>
      </c>
      <c r="K2" s="121" t="s">
        <v>3688</v>
      </c>
      <c r="L2" s="38" t="s">
        <v>622</v>
      </c>
      <c r="M2" s="38" t="s">
        <v>623</v>
      </c>
      <c r="R2" s="7" t="s">
        <v>635</v>
      </c>
    </row>
    <row r="3" spans="1:23">
      <c r="A3" s="211" t="str">
        <f>IF(E3="","",VLOOKUP('OPĆI DIO'!$C$1,'OPĆI DIO'!$N$4:$W$150,10,FALSE))</f>
        <v>08006</v>
      </c>
      <c r="B3" s="211" t="str">
        <f>IF(E3="","",VLOOKUP('OPĆI DIO'!$C$1,'OPĆI DIO'!$N$4:$W$150,9,FALSE))</f>
        <v>Sveučilišta i veleučilišta u Republici Hrvatskoj</v>
      </c>
      <c r="C3" s="76">
        <f t="shared" ref="C3:C34" si="0">IFERROR(VLOOKUP(E3,$R$6:$U$113,3,FALSE),"")</f>
        <v>11</v>
      </c>
      <c r="D3" s="36" t="str">
        <f t="shared" ref="D3:D34" si="1">IFERROR(VLOOKUP(E3,$R$6:$U$113,4,FALSE),"")</f>
        <v>Opći prihodi i primici</v>
      </c>
      <c r="E3" s="43" t="s">
        <v>635</v>
      </c>
      <c r="F3" s="79" t="str">
        <f t="shared" ref="F3:F34" si="2">IFERROR(VLOOKUP(E3,$R$6:$U$113,2,FALSE),"")</f>
        <v>Prihodi iz nadležnog proračuna za financiranje redovne djelatnosti proračunskih korisnika</v>
      </c>
      <c r="G3" s="74">
        <v>11159385</v>
      </c>
      <c r="H3" s="74">
        <v>11213976</v>
      </c>
      <c r="I3" s="74">
        <v>11268842</v>
      </c>
      <c r="J3" s="43"/>
      <c r="K3" t="str">
        <f>IF(E3="","",'OPĆI DIO'!$C$1)</f>
        <v>42024 SVEUČILIŠTE JURJA DOBRILE U PULI</v>
      </c>
      <c r="L3" t="str">
        <f>LEFT(E3,2)</f>
        <v>67</v>
      </c>
      <c r="M3" t="str">
        <f>LEFT(E3,3)</f>
        <v>671</v>
      </c>
      <c r="N3" t="s">
        <v>255</v>
      </c>
      <c r="R3" s="7" t="s">
        <v>636</v>
      </c>
    </row>
    <row r="4" spans="1:23">
      <c r="A4" s="211" t="str">
        <f>IF(E4="","",VLOOKUP('OPĆI DIO'!$C$1,'OPĆI DIO'!$N$4:$W$150,10,FALSE))</f>
        <v>08006</v>
      </c>
      <c r="B4" s="211" t="str">
        <f>IF(E4="","",VLOOKUP('OPĆI DIO'!$C$1,'OPĆI DIO'!$N$4:$W$150,9,FALSE))</f>
        <v>Sveučilišta i veleučilišta u Republici Hrvatskoj</v>
      </c>
      <c r="C4" s="76">
        <f t="shared" si="0"/>
        <v>11</v>
      </c>
      <c r="D4" s="36" t="str">
        <f t="shared" si="1"/>
        <v>Opći prihodi i primici</v>
      </c>
      <c r="E4" s="43" t="s">
        <v>635</v>
      </c>
      <c r="F4" s="79" t="str">
        <f t="shared" si="2"/>
        <v>Prihodi iz nadležnog proračuna za financiranje redovne djelatnosti proračunskih korisnika</v>
      </c>
      <c r="G4" s="74">
        <v>1272530</v>
      </c>
      <c r="H4" s="74">
        <v>1313168</v>
      </c>
      <c r="I4" s="74">
        <v>1313378</v>
      </c>
      <c r="J4" s="43"/>
      <c r="K4" t="str">
        <f>IF(E4="","",'OPĆI DIO'!$C$1)</f>
        <v>42024 SVEUČILIŠTE JURJA DOBRILE U PULI</v>
      </c>
      <c r="L4" t="str">
        <f t="shared" ref="L4:L67" si="3">LEFT(E4,2)</f>
        <v>67</v>
      </c>
      <c r="M4" t="str">
        <f t="shared" ref="M4:M67" si="4">LEFT(E4,3)</f>
        <v>671</v>
      </c>
    </row>
    <row r="5" spans="1:23">
      <c r="A5" s="211" t="str">
        <f>IF(E5="","",VLOOKUP('OPĆI DIO'!$C$1,'OPĆI DIO'!$N$4:$W$150,10,FALSE))</f>
        <v>08006</v>
      </c>
      <c r="B5" s="211" t="str">
        <f>IF(E5="","",VLOOKUP('OPĆI DIO'!$C$1,'OPĆI DIO'!$N$4:$W$150,9,FALSE))</f>
        <v>Sveučilišta i veleučilišta u Republici Hrvatskoj</v>
      </c>
      <c r="C5" s="76">
        <f t="shared" si="0"/>
        <v>11</v>
      </c>
      <c r="D5" s="36" t="str">
        <f t="shared" si="1"/>
        <v>Opći prihodi i primici</v>
      </c>
      <c r="E5" s="43" t="s">
        <v>635</v>
      </c>
      <c r="F5" s="79" t="str">
        <f t="shared" si="2"/>
        <v>Prihodi iz nadležnog proračuna za financiranje redovne djelatnosti proračunskih korisnika</v>
      </c>
      <c r="G5" s="74">
        <v>14628</v>
      </c>
      <c r="H5" s="74">
        <v>14628</v>
      </c>
      <c r="I5" s="74">
        <v>14628</v>
      </c>
      <c r="J5" s="43"/>
      <c r="K5" t="str">
        <f>IF(E5="","",'OPĆI DIO'!$C$1)</f>
        <v>42024 SVEUČILIŠTE JURJA DOBRILE U PULI</v>
      </c>
      <c r="L5" t="str">
        <f t="shared" si="3"/>
        <v>67</v>
      </c>
      <c r="M5" t="str">
        <f t="shared" si="4"/>
        <v>671</v>
      </c>
      <c r="N5" t="s">
        <v>38</v>
      </c>
      <c r="O5" t="s">
        <v>39</v>
      </c>
      <c r="R5" s="14" t="s">
        <v>624</v>
      </c>
      <c r="S5" s="13" t="s">
        <v>637</v>
      </c>
      <c r="T5" s="13" t="s">
        <v>638</v>
      </c>
      <c r="U5" s="13" t="s">
        <v>39</v>
      </c>
      <c r="V5" s="42" t="s">
        <v>639</v>
      </c>
      <c r="W5" s="42" t="s">
        <v>2866</v>
      </c>
    </row>
    <row r="6" spans="1:23">
      <c r="A6" s="211" t="str">
        <f>IF(E6="","",VLOOKUP('OPĆI DIO'!$C$1,'OPĆI DIO'!$N$4:$W$150,10,FALSE))</f>
        <v>08006</v>
      </c>
      <c r="B6" s="211" t="str">
        <f>IF(E6="","",VLOOKUP('OPĆI DIO'!$C$1,'OPĆI DIO'!$N$4:$W$150,9,FALSE))</f>
        <v>Sveučilišta i veleučilišta u Republici Hrvatskoj</v>
      </c>
      <c r="C6" s="76">
        <f t="shared" si="0"/>
        <v>31</v>
      </c>
      <c r="D6" s="36" t="str">
        <f t="shared" si="1"/>
        <v>Vlastiti prihodi</v>
      </c>
      <c r="E6" s="43">
        <v>6614</v>
      </c>
      <c r="F6" s="79" t="str">
        <f t="shared" si="2"/>
        <v>Prihodi od prodanih proizvoda i robe</v>
      </c>
      <c r="G6" s="74">
        <v>22656</v>
      </c>
      <c r="H6" s="74">
        <v>22391</v>
      </c>
      <c r="I6" s="74">
        <v>22391</v>
      </c>
      <c r="J6" s="43"/>
      <c r="K6" t="str">
        <f>IF(E6="","",'OPĆI DIO'!$C$1)</f>
        <v>42024 SVEUČILIŠTE JURJA DOBRILE U PULI</v>
      </c>
      <c r="L6" t="str">
        <f>LEFT(E6,2)</f>
        <v>66</v>
      </c>
      <c r="M6" t="str">
        <f t="shared" si="4"/>
        <v>661</v>
      </c>
      <c r="N6">
        <v>11</v>
      </c>
      <c r="O6" t="s">
        <v>44</v>
      </c>
      <c r="R6" s="4" t="s">
        <v>635</v>
      </c>
      <c r="S6" s="4" t="s">
        <v>224</v>
      </c>
      <c r="T6" s="4">
        <v>11</v>
      </c>
      <c r="U6" s="4" t="s">
        <v>44</v>
      </c>
      <c r="V6">
        <v>671</v>
      </c>
      <c r="W6">
        <v>67</v>
      </c>
    </row>
    <row r="7" spans="1:23">
      <c r="A7" s="211" t="str">
        <f>IF(E7="","",VLOOKUP('OPĆI DIO'!$C$1,'OPĆI DIO'!$N$4:$W$150,10,FALSE))</f>
        <v>08006</v>
      </c>
      <c r="B7" s="211" t="str">
        <f>IF(E7="","",VLOOKUP('OPĆI DIO'!$C$1,'OPĆI DIO'!$N$4:$W$150,9,FALSE))</f>
        <v>Sveučilišta i veleučilišta u Republici Hrvatskoj</v>
      </c>
      <c r="C7" s="76">
        <f t="shared" si="0"/>
        <v>31</v>
      </c>
      <c r="D7" s="36" t="str">
        <f t="shared" si="1"/>
        <v>Vlastiti prihodi</v>
      </c>
      <c r="E7" s="43">
        <v>6615</v>
      </c>
      <c r="F7" s="79" t="str">
        <f t="shared" si="2"/>
        <v>Prihodi od pruženih usluga</v>
      </c>
      <c r="G7" s="74">
        <f>464089-31508</f>
        <v>432581</v>
      </c>
      <c r="H7" s="74">
        <f>401846-11599</f>
        <v>390247</v>
      </c>
      <c r="I7" s="74">
        <f>339446-11599</f>
        <v>327847</v>
      </c>
      <c r="J7" s="43"/>
      <c r="K7" t="str">
        <f>IF(E7="","",'OPĆI DIO'!$C$1)</f>
        <v>42024 SVEUČILIŠTE JURJA DOBRILE U PULI</v>
      </c>
      <c r="L7" t="str">
        <f t="shared" si="3"/>
        <v>66</v>
      </c>
      <c r="M7" t="str">
        <f t="shared" si="4"/>
        <v>661</v>
      </c>
      <c r="N7">
        <v>12</v>
      </c>
      <c r="O7" t="s">
        <v>226</v>
      </c>
      <c r="R7" s="4" t="s">
        <v>636</v>
      </c>
      <c r="S7" s="4" t="s">
        <v>224</v>
      </c>
      <c r="T7" s="4">
        <v>12</v>
      </c>
      <c r="U7" s="4" t="s">
        <v>226</v>
      </c>
      <c r="V7">
        <v>671</v>
      </c>
      <c r="W7">
        <v>67</v>
      </c>
    </row>
    <row r="8" spans="1:23">
      <c r="A8" s="211" t="str">
        <f>IF(E8="","",VLOOKUP('OPĆI DIO'!$C$1,'OPĆI DIO'!$N$4:$W$150,10,FALSE))</f>
        <v>08006</v>
      </c>
      <c r="B8" s="211" t="str">
        <f>IF(E8="","",VLOOKUP('OPĆI DIO'!$C$1,'OPĆI DIO'!$N$4:$W$150,9,FALSE))</f>
        <v>Sveučilišta i veleučilišta u Republici Hrvatskoj</v>
      </c>
      <c r="C8" s="76">
        <f t="shared" si="0"/>
        <v>43</v>
      </c>
      <c r="D8" s="36" t="str">
        <f t="shared" si="1"/>
        <v>Ostali prihodi za posebne namjene</v>
      </c>
      <c r="E8" s="43">
        <v>65264</v>
      </c>
      <c r="F8" s="79" t="str">
        <f t="shared" si="2"/>
        <v>Sufinanciranje cijene usluge, participacije i slično</v>
      </c>
      <c r="G8" s="74">
        <f>1447162+31508</f>
        <v>1478670</v>
      </c>
      <c r="H8" s="74">
        <f>1441135+11599+75</f>
        <v>1452809</v>
      </c>
      <c r="I8" s="74">
        <f>1441061+11599</f>
        <v>1452660</v>
      </c>
      <c r="J8" s="43"/>
      <c r="K8" t="str">
        <f>IF(E8="","",'OPĆI DIO'!$C$1)</f>
        <v>42024 SVEUČILIŠTE JURJA DOBRILE U PULI</v>
      </c>
      <c r="L8" t="str">
        <f t="shared" si="3"/>
        <v>65</v>
      </c>
      <c r="M8" t="str">
        <f t="shared" si="4"/>
        <v>652</v>
      </c>
      <c r="N8">
        <v>31</v>
      </c>
      <c r="O8" t="s">
        <v>89</v>
      </c>
      <c r="R8" s="113">
        <v>671110815</v>
      </c>
      <c r="S8" s="113" t="s">
        <v>4541</v>
      </c>
      <c r="T8" s="113">
        <v>815</v>
      </c>
      <c r="U8" s="113" t="s">
        <v>4537</v>
      </c>
      <c r="V8" s="90">
        <v>671</v>
      </c>
      <c r="W8" s="90">
        <v>67</v>
      </c>
    </row>
    <row r="9" spans="1:23">
      <c r="A9" s="211" t="str">
        <f>IF(E9="","",VLOOKUP('OPĆI DIO'!$C$1,'OPĆI DIO'!$N$4:$W$150,10,FALSE))</f>
        <v>08006</v>
      </c>
      <c r="B9" s="211" t="str">
        <f>IF(E9="","",VLOOKUP('OPĆI DIO'!$C$1,'OPĆI DIO'!$N$4:$W$150,9,FALSE))</f>
        <v>Sveučilišta i veleučilišta u Republici Hrvatskoj</v>
      </c>
      <c r="C9" s="76">
        <f t="shared" si="0"/>
        <v>43</v>
      </c>
      <c r="D9" s="36" t="str">
        <f t="shared" si="1"/>
        <v>Ostali prihodi za posebne namjene</v>
      </c>
      <c r="E9" s="212">
        <v>683110043</v>
      </c>
      <c r="F9" s="79" t="str">
        <f t="shared" si="2"/>
        <v>Ostali prihodi izvor 43</v>
      </c>
      <c r="G9" s="74">
        <v>41144</v>
      </c>
      <c r="H9" s="74">
        <v>41144</v>
      </c>
      <c r="I9" s="74">
        <v>41144</v>
      </c>
      <c r="J9" s="43"/>
      <c r="K9" t="str">
        <f>IF(E9="","",'OPĆI DIO'!$C$1)</f>
        <v>42024 SVEUČILIŠTE JURJA DOBRILE U PULI</v>
      </c>
      <c r="L9" t="str">
        <f t="shared" si="3"/>
        <v>68</v>
      </c>
      <c r="M9" t="str">
        <f t="shared" si="4"/>
        <v>683</v>
      </c>
      <c r="N9">
        <v>41</v>
      </c>
      <c r="O9" t="s">
        <v>954</v>
      </c>
      <c r="R9" s="113">
        <v>671210815</v>
      </c>
      <c r="S9" s="113" t="s">
        <v>4542</v>
      </c>
      <c r="T9" s="113">
        <v>815</v>
      </c>
      <c r="U9" s="113" t="s">
        <v>4537</v>
      </c>
      <c r="V9" s="90">
        <v>671</v>
      </c>
      <c r="W9" s="90">
        <v>67</v>
      </c>
    </row>
    <row r="10" spans="1:23">
      <c r="A10" s="211" t="str">
        <f>IF(E10="","",VLOOKUP('OPĆI DIO'!$C$1,'OPĆI DIO'!$N$4:$W$150,10,FALSE))</f>
        <v>08006</v>
      </c>
      <c r="B10" s="211" t="str">
        <f>IF(E10="","",VLOOKUP('OPĆI DIO'!$C$1,'OPĆI DIO'!$N$4:$W$150,9,FALSE))</f>
        <v>Sveučilišta i veleučilišta u Republici Hrvatskoj</v>
      </c>
      <c r="C10" s="76">
        <f t="shared" si="0"/>
        <v>51</v>
      </c>
      <c r="D10" s="36" t="str">
        <f t="shared" si="1"/>
        <v xml:space="preserve">Pomoći EU </v>
      </c>
      <c r="E10" s="212">
        <v>632311700</v>
      </c>
      <c r="F10" s="79" t="str">
        <f t="shared" si="2"/>
        <v>Tekuće pomoći od institucija i tijela EU - ostalo</v>
      </c>
      <c r="G10" s="74">
        <f>187956-3600</f>
        <v>184356</v>
      </c>
      <c r="H10" s="74">
        <v>81052</v>
      </c>
      <c r="I10" s="74">
        <v>0</v>
      </c>
      <c r="J10" s="43"/>
      <c r="K10" t="str">
        <f>IF(E10="","",'OPĆI DIO'!$C$1)</f>
        <v>42024 SVEUČILIŠTE JURJA DOBRILE U PULI</v>
      </c>
      <c r="L10" t="str">
        <f t="shared" si="3"/>
        <v>63</v>
      </c>
      <c r="M10" t="str">
        <f t="shared" si="4"/>
        <v>632</v>
      </c>
      <c r="N10">
        <v>43</v>
      </c>
      <c r="O10" t="s">
        <v>94</v>
      </c>
      <c r="R10" s="4">
        <v>641290031</v>
      </c>
      <c r="S10" s="4" t="s">
        <v>200</v>
      </c>
      <c r="T10" s="4">
        <v>31</v>
      </c>
      <c r="U10" s="4" t="s">
        <v>89</v>
      </c>
      <c r="V10">
        <v>641</v>
      </c>
      <c r="W10">
        <v>64</v>
      </c>
    </row>
    <row r="11" spans="1:23">
      <c r="A11" s="211" t="str">
        <f>IF(E11="","",VLOOKUP('OPĆI DIO'!$C$1,'OPĆI DIO'!$N$4:$W$150,10,FALSE))</f>
        <v>08006</v>
      </c>
      <c r="B11" s="211" t="str">
        <f>IF(E11="","",VLOOKUP('OPĆI DIO'!$C$1,'OPĆI DIO'!$N$4:$W$150,9,FALSE))</f>
        <v>Sveučilišta i veleučilišta u Republici Hrvatskoj</v>
      </c>
      <c r="C11" s="76">
        <f t="shared" si="0"/>
        <v>52</v>
      </c>
      <c r="D11" s="36" t="str">
        <f t="shared" si="1"/>
        <v xml:space="preserve">Ostale pomoći i darovnice </v>
      </c>
      <c r="E11" s="212">
        <v>631110000</v>
      </c>
      <c r="F11" s="79" t="str">
        <f t="shared" si="2"/>
        <v>Tekuće pomoći od inozemnih vlada u EU</v>
      </c>
      <c r="G11" s="74">
        <v>12000</v>
      </c>
      <c r="H11" s="74">
        <v>12000</v>
      </c>
      <c r="I11" s="74">
        <v>12000</v>
      </c>
      <c r="J11" s="43"/>
      <c r="K11" t="str">
        <f>IF(E11="","",'OPĆI DIO'!$C$1)</f>
        <v>42024 SVEUČILIŠTE JURJA DOBRILE U PULI</v>
      </c>
      <c r="L11" t="str">
        <f t="shared" si="3"/>
        <v>63</v>
      </c>
      <c r="M11" t="str">
        <f t="shared" si="4"/>
        <v>631</v>
      </c>
      <c r="N11">
        <v>51</v>
      </c>
      <c r="O11" t="s">
        <v>84</v>
      </c>
      <c r="R11" s="4">
        <v>641310031</v>
      </c>
      <c r="S11" s="4" t="s">
        <v>201</v>
      </c>
      <c r="T11" s="4">
        <v>31</v>
      </c>
      <c r="U11" s="4" t="s">
        <v>89</v>
      </c>
      <c r="V11">
        <v>641</v>
      </c>
      <c r="W11">
        <v>64</v>
      </c>
    </row>
    <row r="12" spans="1:23">
      <c r="A12" s="211" t="str">
        <f>IF(E12="","",VLOOKUP('OPĆI DIO'!$C$1,'OPĆI DIO'!$N$4:$W$150,10,FALSE))</f>
        <v>08006</v>
      </c>
      <c r="B12" s="211" t="str">
        <f>IF(E12="","",VLOOKUP('OPĆI DIO'!$C$1,'OPĆI DIO'!$N$4:$W$150,9,FALSE))</f>
        <v>Sveučilišta i veleučilišta u Republici Hrvatskoj</v>
      </c>
      <c r="C12" s="76">
        <f t="shared" si="0"/>
        <v>52</v>
      </c>
      <c r="D12" s="36" t="str">
        <f t="shared" si="1"/>
        <v xml:space="preserve">Ostale pomoći i darovnice </v>
      </c>
      <c r="E12" s="212">
        <v>632112000</v>
      </c>
      <c r="F12" s="79" t="str">
        <f t="shared" si="2"/>
        <v>Tekuće pomoći od međunarodnih organizacija</v>
      </c>
      <c r="G12" s="74">
        <v>6767</v>
      </c>
      <c r="H12" s="74">
        <v>6700</v>
      </c>
      <c r="I12" s="74">
        <v>6700</v>
      </c>
      <c r="J12" s="43"/>
      <c r="K12" t="str">
        <f>IF(E12="","",'OPĆI DIO'!$C$1)</f>
        <v>42024 SVEUČILIŠTE JURJA DOBRILE U PULI</v>
      </c>
      <c r="L12" t="str">
        <f t="shared" si="3"/>
        <v>63</v>
      </c>
      <c r="M12" t="str">
        <f t="shared" si="4"/>
        <v>632</v>
      </c>
      <c r="N12">
        <v>52</v>
      </c>
      <c r="O12" t="s">
        <v>107</v>
      </c>
      <c r="R12" s="4">
        <v>641320031</v>
      </c>
      <c r="S12" s="4" t="s">
        <v>202</v>
      </c>
      <c r="T12" s="4">
        <v>31</v>
      </c>
      <c r="U12" s="4" t="s">
        <v>89</v>
      </c>
      <c r="V12">
        <v>641</v>
      </c>
      <c r="W12">
        <v>64</v>
      </c>
    </row>
    <row r="13" spans="1:23">
      <c r="A13" s="211" t="str">
        <f>IF(E13="","",VLOOKUP('OPĆI DIO'!$C$1,'OPĆI DIO'!$N$4:$W$150,10,FALSE))</f>
        <v>08006</v>
      </c>
      <c r="B13" s="211" t="str">
        <f>IF(E13="","",VLOOKUP('OPĆI DIO'!$C$1,'OPĆI DIO'!$N$4:$W$150,9,FALSE))</f>
        <v>Sveučilišta i veleučilišta u Republici Hrvatskoj</v>
      </c>
      <c r="C13" s="76">
        <f t="shared" si="0"/>
        <v>52</v>
      </c>
      <c r="D13" s="36" t="str">
        <f t="shared" si="1"/>
        <v xml:space="preserve">Ostale pomoći i darovnice </v>
      </c>
      <c r="E13" s="43">
        <v>6361</v>
      </c>
      <c r="F13" s="79" t="str">
        <f t="shared" si="2"/>
        <v>Tekuće pomoći proračunskim korisnicima iz proračuna JLP(R)S koji im nije nadležan</v>
      </c>
      <c r="G13" s="74">
        <v>779982</v>
      </c>
      <c r="H13" s="74">
        <f>291226-1</f>
        <v>291225</v>
      </c>
      <c r="I13" s="74">
        <f>190717+1</f>
        <v>190718</v>
      </c>
      <c r="J13" s="43"/>
      <c r="K13" t="str">
        <f>IF(E13="","",'OPĆI DIO'!$C$1)</f>
        <v>42024 SVEUČILIŠTE JURJA DOBRILE U PULI</v>
      </c>
      <c r="L13" t="str">
        <f t="shared" si="3"/>
        <v>63</v>
      </c>
      <c r="M13" t="str">
        <f t="shared" si="4"/>
        <v>636</v>
      </c>
      <c r="N13">
        <v>552</v>
      </c>
      <c r="O13" t="s">
        <v>955</v>
      </c>
      <c r="R13" s="4">
        <v>641630031</v>
      </c>
      <c r="S13" s="4" t="s">
        <v>203</v>
      </c>
      <c r="T13" s="4">
        <v>31</v>
      </c>
      <c r="U13" s="4" t="s">
        <v>89</v>
      </c>
      <c r="V13">
        <v>641</v>
      </c>
      <c r="W13">
        <v>64</v>
      </c>
    </row>
    <row r="14" spans="1:23">
      <c r="A14" s="211" t="str">
        <f>IF(E14="","",VLOOKUP('OPĆI DIO'!$C$1,'OPĆI DIO'!$N$4:$W$150,10,FALSE))</f>
        <v>08006</v>
      </c>
      <c r="B14" s="211" t="str">
        <f>IF(E14="","",VLOOKUP('OPĆI DIO'!$C$1,'OPĆI DIO'!$N$4:$W$150,9,FALSE))</f>
        <v>Sveučilišta i veleučilišta u Republici Hrvatskoj</v>
      </c>
      <c r="C14" s="76">
        <f t="shared" si="0"/>
        <v>52</v>
      </c>
      <c r="D14" s="36" t="str">
        <f t="shared" si="1"/>
        <v xml:space="preserve">Ostale pomoći i darovnice </v>
      </c>
      <c r="E14" s="43">
        <v>6391</v>
      </c>
      <c r="F14" s="79" t="str">
        <f t="shared" si="2"/>
        <v>Tekući prijenosi između proračunskih korisnika istog proračuna</v>
      </c>
      <c r="G14" s="74">
        <v>62635</v>
      </c>
      <c r="H14" s="74">
        <v>57900</v>
      </c>
      <c r="I14" s="74">
        <v>52245</v>
      </c>
      <c r="J14" s="43" t="s">
        <v>6634</v>
      </c>
      <c r="K14" t="str">
        <f>IF(E14="","",'OPĆI DIO'!$C$1)</f>
        <v>42024 SVEUČILIŠTE JURJA DOBRILE U PULI</v>
      </c>
      <c r="L14" t="str">
        <f t="shared" si="3"/>
        <v>63</v>
      </c>
      <c r="M14" t="str">
        <f t="shared" si="4"/>
        <v>639</v>
      </c>
      <c r="N14">
        <v>559</v>
      </c>
      <c r="O14" t="s">
        <v>956</v>
      </c>
      <c r="R14" s="4">
        <v>642510031</v>
      </c>
      <c r="S14" s="4" t="s">
        <v>204</v>
      </c>
      <c r="T14" s="4">
        <v>31</v>
      </c>
      <c r="U14" s="4" t="s">
        <v>89</v>
      </c>
      <c r="V14">
        <v>642</v>
      </c>
      <c r="W14">
        <v>64</v>
      </c>
    </row>
    <row r="15" spans="1:23">
      <c r="A15" s="211" t="str">
        <f>IF(E15="","",VLOOKUP('OPĆI DIO'!$C$1,'OPĆI DIO'!$N$4:$W$150,10,FALSE))</f>
        <v>08006</v>
      </c>
      <c r="B15" s="211" t="str">
        <f>IF(E15="","",VLOOKUP('OPĆI DIO'!$C$1,'OPĆI DIO'!$N$4:$W$150,9,FALSE))</f>
        <v>Sveučilišta i veleučilišta u Republici Hrvatskoj</v>
      </c>
      <c r="C15" s="76">
        <f t="shared" si="0"/>
        <v>52</v>
      </c>
      <c r="D15" s="36" t="str">
        <f t="shared" si="1"/>
        <v xml:space="preserve">Ostale pomoći i darovnice </v>
      </c>
      <c r="E15" s="43">
        <v>6393</v>
      </c>
      <c r="F15" s="79" t="str">
        <f t="shared" si="2"/>
        <v>Tekući prijenosi između proračunskih korisnika istog proračuna temeljem prijenosa EU sredstava</v>
      </c>
      <c r="G15" s="74">
        <v>88281</v>
      </c>
      <c r="H15" s="74">
        <f>104853+12425</f>
        <v>117278</v>
      </c>
      <c r="I15" s="74">
        <v>0</v>
      </c>
      <c r="J15" s="43" t="s">
        <v>6635</v>
      </c>
      <c r="K15" t="str">
        <f>IF(E15="","",'OPĆI DIO'!$C$1)</f>
        <v>42024 SVEUČILIŠTE JURJA DOBRILE U PULI</v>
      </c>
      <c r="L15" t="str">
        <f t="shared" si="3"/>
        <v>63</v>
      </c>
      <c r="M15" t="str">
        <f t="shared" si="4"/>
        <v>639</v>
      </c>
      <c r="N15">
        <v>561</v>
      </c>
      <c r="O15" t="s">
        <v>109</v>
      </c>
      <c r="R15" s="4">
        <v>642990031</v>
      </c>
      <c r="S15" s="4" t="s">
        <v>205</v>
      </c>
      <c r="T15" s="4">
        <v>31</v>
      </c>
      <c r="U15" s="4" t="s">
        <v>89</v>
      </c>
      <c r="V15">
        <v>642</v>
      </c>
      <c r="W15">
        <v>64</v>
      </c>
    </row>
    <row r="16" spans="1:23">
      <c r="A16" s="211" t="str">
        <f>IF(E16="","",VLOOKUP('OPĆI DIO'!$C$1,'OPĆI DIO'!$N$4:$W$150,10,FALSE))</f>
        <v>08006</v>
      </c>
      <c r="B16" s="211" t="str">
        <f>IF(E16="","",VLOOKUP('OPĆI DIO'!$C$1,'OPĆI DIO'!$N$4:$W$150,9,FALSE))</f>
        <v>Sveučilišta i veleučilišta u Republici Hrvatskoj</v>
      </c>
      <c r="C16" s="76">
        <f t="shared" si="0"/>
        <v>52</v>
      </c>
      <c r="D16" s="36" t="str">
        <f t="shared" si="1"/>
        <v xml:space="preserve">Ostale pomoći i darovnice </v>
      </c>
      <c r="E16" s="212">
        <v>6394</v>
      </c>
      <c r="F16" s="79" t="str">
        <f t="shared" si="2"/>
        <v>Kapitalni prijenosi između proračunskih korisnika istog proračuna temeljem prijenosa EU sredstava</v>
      </c>
      <c r="G16" s="74">
        <v>395875</v>
      </c>
      <c r="H16" s="74">
        <v>0</v>
      </c>
      <c r="I16" s="74">
        <v>0</v>
      </c>
      <c r="J16" s="43" t="s">
        <v>6636</v>
      </c>
      <c r="K16" t="str">
        <f>IF(E16="","",'OPĆI DIO'!$C$1)</f>
        <v>42024 SVEUČILIŠTE JURJA DOBRILE U PULI</v>
      </c>
      <c r="L16" t="str">
        <f t="shared" si="3"/>
        <v>63</v>
      </c>
      <c r="M16" t="str">
        <f t="shared" si="4"/>
        <v>639</v>
      </c>
      <c r="N16">
        <v>563</v>
      </c>
      <c r="O16" t="s">
        <v>111</v>
      </c>
      <c r="R16" s="4">
        <v>6614</v>
      </c>
      <c r="S16" s="4" t="s">
        <v>1174</v>
      </c>
      <c r="T16" s="4">
        <v>31</v>
      </c>
      <c r="U16" s="4" t="s">
        <v>89</v>
      </c>
      <c r="V16">
        <v>661</v>
      </c>
      <c r="W16">
        <v>66</v>
      </c>
    </row>
    <row r="17" spans="1:23">
      <c r="A17" s="211" t="str">
        <f>IF(E17="","",VLOOKUP('OPĆI DIO'!$C$1,'OPĆI DIO'!$N$4:$W$150,10,FALSE))</f>
        <v>08006</v>
      </c>
      <c r="B17" s="211" t="str">
        <f>IF(E17="","",VLOOKUP('OPĆI DIO'!$C$1,'OPĆI DIO'!$N$4:$W$150,9,FALSE))</f>
        <v>Sveučilišta i veleučilišta u Republici Hrvatskoj</v>
      </c>
      <c r="C17" s="76">
        <f t="shared" si="0"/>
        <v>61</v>
      </c>
      <c r="D17" s="36" t="str">
        <f t="shared" si="1"/>
        <v xml:space="preserve">Donacije </v>
      </c>
      <c r="E17" s="43">
        <v>663240000</v>
      </c>
      <c r="F17" s="79" t="str">
        <f t="shared" si="2"/>
        <v>Kapitalne donacije od ostalih subjekata izvan općeg proračuna</v>
      </c>
      <c r="G17" s="74">
        <v>2201018</v>
      </c>
      <c r="H17" s="74">
        <v>376418</v>
      </c>
      <c r="I17" s="74">
        <v>152537</v>
      </c>
      <c r="J17" s="43"/>
      <c r="K17" t="str">
        <f>IF(E17="","",'OPĆI DIO'!$C$1)</f>
        <v>42024 SVEUČILIŠTE JURJA DOBRILE U PULI</v>
      </c>
      <c r="L17" t="str">
        <f t="shared" si="3"/>
        <v>66</v>
      </c>
      <c r="M17" t="str">
        <f t="shared" si="4"/>
        <v>663</v>
      </c>
      <c r="N17">
        <v>573</v>
      </c>
      <c r="O17" t="s">
        <v>966</v>
      </c>
      <c r="R17" s="4">
        <v>6615</v>
      </c>
      <c r="S17" s="4" t="s">
        <v>17</v>
      </c>
      <c r="T17" s="4">
        <v>31</v>
      </c>
      <c r="U17" s="4" t="s">
        <v>89</v>
      </c>
      <c r="V17">
        <v>661</v>
      </c>
      <c r="W17">
        <v>66</v>
      </c>
    </row>
    <row r="18" spans="1:23">
      <c r="A18" s="211" t="str">
        <f>IF(E18="","",VLOOKUP('OPĆI DIO'!$C$1,'OPĆI DIO'!$N$4:$W$150,10,FALSE))</f>
        <v>08006</v>
      </c>
      <c r="B18" s="211" t="str">
        <f>IF(E18="","",VLOOKUP('OPĆI DIO'!$C$1,'OPĆI DIO'!$N$4:$W$150,9,FALSE))</f>
        <v>Sveučilišta i veleučilišta u Republici Hrvatskoj</v>
      </c>
      <c r="C18" s="76">
        <f t="shared" si="0"/>
        <v>71</v>
      </c>
      <c r="D18" s="36" t="str">
        <f t="shared" si="1"/>
        <v>Prihodi od prodaje ili zamjene nefinancijske imovine i naknade s naslova osiguranja</v>
      </c>
      <c r="E18" s="43">
        <v>721110071</v>
      </c>
      <c r="F18" s="79" t="str">
        <f t="shared" si="2"/>
        <v>Stambeni objekti za zaposlene izvor 71</v>
      </c>
      <c r="G18" s="74">
        <v>1858</v>
      </c>
      <c r="H18" s="74">
        <v>1858</v>
      </c>
      <c r="I18" s="74">
        <v>1858</v>
      </c>
      <c r="J18" s="43"/>
      <c r="K18" t="str">
        <f>IF(E18="","",'OPĆI DIO'!$C$1)</f>
        <v>42024 SVEUČILIŠTE JURJA DOBRILE U PULI</v>
      </c>
      <c r="L18" t="str">
        <f t="shared" si="3"/>
        <v>72</v>
      </c>
      <c r="M18" t="str">
        <f t="shared" si="4"/>
        <v>721</v>
      </c>
      <c r="N18">
        <v>581</v>
      </c>
      <c r="O18" s="107" t="s">
        <v>1245</v>
      </c>
      <c r="R18" s="4">
        <v>683110031</v>
      </c>
      <c r="S18" s="4" t="s">
        <v>1159</v>
      </c>
      <c r="T18" s="4">
        <v>31</v>
      </c>
      <c r="U18" s="4" t="s">
        <v>89</v>
      </c>
      <c r="V18">
        <v>683</v>
      </c>
      <c r="W18">
        <v>68</v>
      </c>
    </row>
    <row r="19" spans="1:23">
      <c r="A19" s="211" t="str">
        <f>IF(E19="","",VLOOKUP('OPĆI DIO'!$C$1,'OPĆI DIO'!$N$4:$W$150,10,FALSE))</f>
        <v>08006</v>
      </c>
      <c r="B19" s="211" t="str">
        <f>IF(E19="","",VLOOKUP('OPĆI DIO'!$C$1,'OPĆI DIO'!$N$4:$W$150,9,FALSE))</f>
        <v>Sveučilišta i veleučilišta u Republici Hrvatskoj</v>
      </c>
      <c r="C19" s="76">
        <f t="shared" si="0"/>
        <v>11</v>
      </c>
      <c r="D19" s="36" t="str">
        <f t="shared" si="1"/>
        <v>Opći prihodi i primici</v>
      </c>
      <c r="E19" s="43" t="s">
        <v>635</v>
      </c>
      <c r="F19" s="79" t="str">
        <f t="shared" si="2"/>
        <v>Prihodi iz nadležnog proračuna za financiranje redovne djelatnosti proračunskih korisnika</v>
      </c>
      <c r="G19" s="74">
        <v>45441</v>
      </c>
      <c r="H19" s="74">
        <v>45441</v>
      </c>
      <c r="I19" s="74">
        <v>45441</v>
      </c>
      <c r="J19" s="43"/>
      <c r="K19" t="str">
        <f>IF(E19="","",'OPĆI DIO'!$C$1)</f>
        <v>42024 SVEUČILIŠTE JURJA DOBRILE U PULI</v>
      </c>
      <c r="L19" t="str">
        <f t="shared" si="3"/>
        <v>67</v>
      </c>
      <c r="M19" t="str">
        <f t="shared" si="4"/>
        <v>671</v>
      </c>
      <c r="N19">
        <v>61</v>
      </c>
      <c r="O19" t="s">
        <v>113</v>
      </c>
      <c r="R19" s="276">
        <v>6541</v>
      </c>
      <c r="S19" s="276" t="s">
        <v>4527</v>
      </c>
      <c r="T19" s="4">
        <v>41</v>
      </c>
      <c r="U19" s="4" t="s">
        <v>954</v>
      </c>
      <c r="V19">
        <v>614</v>
      </c>
      <c r="W19">
        <v>61</v>
      </c>
    </row>
    <row r="20" spans="1:23">
      <c r="A20" s="211" t="str">
        <f>IF(E20="","",VLOOKUP('OPĆI DIO'!$C$1,'OPĆI DIO'!$N$4:$W$150,10,FALSE))</f>
        <v/>
      </c>
      <c r="B20" s="211" t="str">
        <f>IF(E20="","",VLOOKUP('OPĆI DIO'!$C$1,'OPĆI DIO'!$N$4:$W$150,9,FALSE))</f>
        <v/>
      </c>
      <c r="C20" s="76" t="str">
        <f t="shared" si="0"/>
        <v/>
      </c>
      <c r="D20" s="36" t="str">
        <f t="shared" si="1"/>
        <v/>
      </c>
      <c r="E20" s="43"/>
      <c r="F20" s="79" t="str">
        <f t="shared" si="2"/>
        <v/>
      </c>
      <c r="G20" s="74"/>
      <c r="H20" s="74"/>
      <c r="I20" s="74"/>
      <c r="J20" s="43"/>
      <c r="K20" t="str">
        <f>IF(E20="","",'OPĆI DIO'!$C$1)</f>
        <v/>
      </c>
      <c r="L20" t="str">
        <f t="shared" si="3"/>
        <v/>
      </c>
      <c r="M20" t="str">
        <f t="shared" si="4"/>
        <v/>
      </c>
      <c r="N20" s="112">
        <v>63</v>
      </c>
      <c r="O20" t="s">
        <v>2135</v>
      </c>
      <c r="R20" s="276" t="s">
        <v>6620</v>
      </c>
      <c r="S20" s="276" t="s">
        <v>958</v>
      </c>
      <c r="T20" s="4">
        <v>41</v>
      </c>
      <c r="U20" s="4" t="s">
        <v>954</v>
      </c>
      <c r="V20">
        <v>614</v>
      </c>
      <c r="W20">
        <v>61</v>
      </c>
    </row>
    <row r="21" spans="1:23">
      <c r="A21" s="211" t="str">
        <f>IF(E21="","",VLOOKUP('OPĆI DIO'!$C$1,'OPĆI DIO'!$N$4:$W$150,10,FALSE))</f>
        <v/>
      </c>
      <c r="B21" s="211" t="str">
        <f>IF(E21="","",VLOOKUP('OPĆI DIO'!$C$1,'OPĆI DIO'!$N$4:$W$150,9,FALSE))</f>
        <v/>
      </c>
      <c r="C21" s="76" t="str">
        <f t="shared" si="0"/>
        <v/>
      </c>
      <c r="D21" s="36" t="str">
        <f t="shared" si="1"/>
        <v/>
      </c>
      <c r="E21" s="43"/>
      <c r="F21" s="79" t="str">
        <f t="shared" si="2"/>
        <v/>
      </c>
      <c r="G21" s="74"/>
      <c r="H21" s="74"/>
      <c r="I21" s="74"/>
      <c r="J21" s="43"/>
      <c r="K21" t="str">
        <f>IF(E21="","",'OPĆI DIO'!$C$1)</f>
        <v/>
      </c>
      <c r="L21" t="str">
        <f t="shared" si="3"/>
        <v/>
      </c>
      <c r="M21" t="str">
        <f t="shared" si="4"/>
        <v/>
      </c>
      <c r="N21">
        <v>71</v>
      </c>
      <c r="O21" t="s">
        <v>171</v>
      </c>
      <c r="R21" s="276" t="s">
        <v>6621</v>
      </c>
      <c r="S21" s="276" t="s">
        <v>959</v>
      </c>
      <c r="T21" s="4">
        <v>41</v>
      </c>
      <c r="U21" s="4" t="s">
        <v>954</v>
      </c>
      <c r="V21">
        <v>614</v>
      </c>
      <c r="W21">
        <v>61</v>
      </c>
    </row>
    <row r="22" spans="1:23">
      <c r="A22" s="211" t="str">
        <f>IF(E22="","",VLOOKUP('OPĆI DIO'!$C$1,'OPĆI DIO'!$N$4:$W$150,10,FALSE))</f>
        <v/>
      </c>
      <c r="B22" s="211" t="str">
        <f>IF(E22="","",VLOOKUP('OPĆI DIO'!$C$1,'OPĆI DIO'!$N$4:$W$150,9,FALSE))</f>
        <v/>
      </c>
      <c r="C22" s="76" t="str">
        <f t="shared" si="0"/>
        <v/>
      </c>
      <c r="D22" s="36" t="str">
        <f t="shared" si="1"/>
        <v/>
      </c>
      <c r="E22" s="43"/>
      <c r="F22" s="79" t="str">
        <f t="shared" si="2"/>
        <v/>
      </c>
      <c r="G22" s="74"/>
      <c r="H22" s="74"/>
      <c r="I22" s="74"/>
      <c r="J22" s="43"/>
      <c r="K22" t="str">
        <f>IF(E22="","",'OPĆI DIO'!$C$1)</f>
        <v/>
      </c>
      <c r="L22" t="str">
        <f t="shared" si="3"/>
        <v/>
      </c>
      <c r="M22" t="str">
        <f t="shared" si="4"/>
        <v/>
      </c>
      <c r="N22">
        <v>810</v>
      </c>
      <c r="O22" t="s">
        <v>54</v>
      </c>
      <c r="R22" s="276" t="s">
        <v>6622</v>
      </c>
      <c r="S22" s="276" t="s">
        <v>960</v>
      </c>
      <c r="T22" s="4">
        <v>41</v>
      </c>
      <c r="U22" s="4" t="s">
        <v>954</v>
      </c>
      <c r="V22">
        <v>614</v>
      </c>
      <c r="W22">
        <v>61</v>
      </c>
    </row>
    <row r="23" spans="1:23">
      <c r="A23" s="211" t="str">
        <f>IF(E23="","",VLOOKUP('OPĆI DIO'!$C$1,'OPĆI DIO'!$N$4:$W$150,10,FALSE))</f>
        <v/>
      </c>
      <c r="B23" s="211" t="str">
        <f>IF(E23="","",VLOOKUP('OPĆI DIO'!$C$1,'OPĆI DIO'!$N$4:$W$150,9,FALSE))</f>
        <v/>
      </c>
      <c r="C23" s="76" t="str">
        <f t="shared" si="0"/>
        <v/>
      </c>
      <c r="D23" s="36" t="str">
        <f t="shared" si="1"/>
        <v/>
      </c>
      <c r="E23" s="43"/>
      <c r="F23" s="79" t="str">
        <f t="shared" si="2"/>
        <v/>
      </c>
      <c r="G23" s="74"/>
      <c r="H23" s="74"/>
      <c r="I23" s="74"/>
      <c r="J23" s="43"/>
      <c r="K23" t="str">
        <f>IF(E23="","",'OPĆI DIO'!$C$1)</f>
        <v/>
      </c>
      <c r="L23" t="str">
        <f t="shared" si="3"/>
        <v/>
      </c>
      <c r="M23" t="str">
        <f t="shared" si="4"/>
        <v/>
      </c>
      <c r="N23">
        <v>815</v>
      </c>
      <c r="O23" t="s">
        <v>4537</v>
      </c>
      <c r="R23" s="276" t="s">
        <v>6623</v>
      </c>
      <c r="S23" s="276" t="s">
        <v>961</v>
      </c>
      <c r="T23" s="4">
        <v>41</v>
      </c>
      <c r="U23" s="4" t="s">
        <v>954</v>
      </c>
      <c r="V23">
        <v>614</v>
      </c>
      <c r="W23">
        <v>61</v>
      </c>
    </row>
    <row r="24" spans="1:23">
      <c r="A24" s="211" t="str">
        <f>IF(E24="","",VLOOKUP('OPĆI DIO'!$C$1,'OPĆI DIO'!$N$4:$W$150,10,FALSE))</f>
        <v/>
      </c>
      <c r="B24" s="211" t="str">
        <f>IF(E24="","",VLOOKUP('OPĆI DIO'!$C$1,'OPĆI DIO'!$N$4:$W$150,9,FALSE))</f>
        <v/>
      </c>
      <c r="C24" s="76" t="str">
        <f t="shared" si="0"/>
        <v/>
      </c>
      <c r="D24" s="36" t="str">
        <f t="shared" si="1"/>
        <v/>
      </c>
      <c r="E24" s="43"/>
      <c r="F24" s="79" t="str">
        <f t="shared" si="2"/>
        <v/>
      </c>
      <c r="G24" s="74"/>
      <c r="H24" s="74"/>
      <c r="I24" s="74"/>
      <c r="J24" s="43"/>
      <c r="K24" t="str">
        <f>IF(E24="","",'OPĆI DIO'!$C$1)</f>
        <v/>
      </c>
      <c r="L24" t="str">
        <f t="shared" si="3"/>
        <v/>
      </c>
      <c r="M24" t="str">
        <f t="shared" si="4"/>
        <v/>
      </c>
      <c r="R24" s="276" t="s">
        <v>6624</v>
      </c>
      <c r="S24" s="276" t="s">
        <v>6626</v>
      </c>
      <c r="T24" s="4">
        <v>41</v>
      </c>
      <c r="U24" s="4" t="s">
        <v>954</v>
      </c>
      <c r="V24">
        <v>614</v>
      </c>
      <c r="W24">
        <v>61</v>
      </c>
    </row>
    <row r="25" spans="1:23">
      <c r="A25" s="211" t="str">
        <f>IF(E25="","",VLOOKUP('OPĆI DIO'!$C$1,'OPĆI DIO'!$N$4:$W$150,10,FALSE))</f>
        <v/>
      </c>
      <c r="B25" s="211" t="str">
        <f>IF(E25="","",VLOOKUP('OPĆI DIO'!$C$1,'OPĆI DIO'!$N$4:$W$150,9,FALSE))</f>
        <v/>
      </c>
      <c r="C25" s="76" t="str">
        <f t="shared" si="0"/>
        <v/>
      </c>
      <c r="D25" s="36" t="str">
        <f t="shared" si="1"/>
        <v/>
      </c>
      <c r="E25" s="43"/>
      <c r="F25" s="79" t="str">
        <f t="shared" si="2"/>
        <v/>
      </c>
      <c r="G25" s="74"/>
      <c r="H25" s="74"/>
      <c r="I25" s="74"/>
      <c r="J25" s="43"/>
      <c r="K25" t="str">
        <f>IF(E25="","",'OPĆI DIO'!$C$1)</f>
        <v/>
      </c>
      <c r="L25" t="str">
        <f t="shared" si="3"/>
        <v/>
      </c>
      <c r="M25" t="str">
        <f t="shared" si="4"/>
        <v/>
      </c>
      <c r="R25" s="276" t="s">
        <v>6625</v>
      </c>
      <c r="S25" s="276" t="s">
        <v>6627</v>
      </c>
      <c r="T25" s="4">
        <v>41</v>
      </c>
      <c r="U25" s="4" t="s">
        <v>954</v>
      </c>
      <c r="V25">
        <v>614</v>
      </c>
      <c r="W25">
        <v>61</v>
      </c>
    </row>
    <row r="26" spans="1:23">
      <c r="A26" s="211" t="str">
        <f>IF(E26="","",VLOOKUP('OPĆI DIO'!$C$1,'OPĆI DIO'!$N$4:$W$150,10,FALSE))</f>
        <v/>
      </c>
      <c r="B26" s="211" t="str">
        <f>IF(E26="","",VLOOKUP('OPĆI DIO'!$C$1,'OPĆI DIO'!$N$4:$W$150,9,FALSE))</f>
        <v/>
      </c>
      <c r="C26" s="76" t="str">
        <f t="shared" si="0"/>
        <v/>
      </c>
      <c r="D26" s="36" t="str">
        <f t="shared" si="1"/>
        <v/>
      </c>
      <c r="E26" s="43"/>
      <c r="F26" s="79" t="str">
        <f t="shared" si="2"/>
        <v/>
      </c>
      <c r="G26" s="74"/>
      <c r="H26" s="74"/>
      <c r="I26" s="74"/>
      <c r="J26" s="43"/>
      <c r="K26" t="str">
        <f>IF(E26="","",'OPĆI DIO'!$C$1)</f>
        <v/>
      </c>
      <c r="L26" t="str">
        <f t="shared" si="3"/>
        <v/>
      </c>
      <c r="M26" t="str">
        <f t="shared" si="4"/>
        <v/>
      </c>
      <c r="R26" s="276" t="s">
        <v>4532</v>
      </c>
      <c r="S26" s="276" t="s">
        <v>962</v>
      </c>
      <c r="T26" s="4">
        <v>41</v>
      </c>
      <c r="U26" s="4" t="s">
        <v>954</v>
      </c>
      <c r="V26">
        <v>614</v>
      </c>
      <c r="W26">
        <v>61</v>
      </c>
    </row>
    <row r="27" spans="1:23">
      <c r="A27" s="211" t="str">
        <f>IF(E27="","",VLOOKUP('OPĆI DIO'!$C$1,'OPĆI DIO'!$N$4:$W$150,10,FALSE))</f>
        <v/>
      </c>
      <c r="B27" s="211" t="str">
        <f>IF(E27="","",VLOOKUP('OPĆI DIO'!$C$1,'OPĆI DIO'!$N$4:$W$150,9,FALSE))</f>
        <v/>
      </c>
      <c r="C27" s="76" t="str">
        <f t="shared" si="0"/>
        <v/>
      </c>
      <c r="D27" s="36" t="str">
        <f t="shared" si="1"/>
        <v/>
      </c>
      <c r="E27" s="43"/>
      <c r="F27" s="79" t="str">
        <f t="shared" si="2"/>
        <v/>
      </c>
      <c r="G27" s="74"/>
      <c r="H27" s="74"/>
      <c r="I27" s="74"/>
      <c r="J27" s="43"/>
      <c r="K27" t="str">
        <f>IF(E27="","",'OPĆI DIO'!$C$1)</f>
        <v/>
      </c>
      <c r="L27" t="str">
        <f t="shared" si="3"/>
        <v/>
      </c>
      <c r="M27" t="str">
        <f t="shared" si="4"/>
        <v/>
      </c>
      <c r="R27" s="4">
        <v>641320043</v>
      </c>
      <c r="S27" s="4" t="s">
        <v>1151</v>
      </c>
      <c r="T27" s="4">
        <v>43</v>
      </c>
      <c r="U27" s="4" t="s">
        <v>94</v>
      </c>
      <c r="V27">
        <v>641</v>
      </c>
      <c r="W27">
        <v>64</v>
      </c>
    </row>
    <row r="28" spans="1:23">
      <c r="A28" s="211" t="str">
        <f>IF(E28="","",VLOOKUP('OPĆI DIO'!$C$1,'OPĆI DIO'!$N$4:$W$150,10,FALSE))</f>
        <v/>
      </c>
      <c r="B28" s="211" t="str">
        <f>IF(E28="","",VLOOKUP('OPĆI DIO'!$C$1,'OPĆI DIO'!$N$4:$W$150,9,FALSE))</f>
        <v/>
      </c>
      <c r="C28" s="76" t="str">
        <f t="shared" si="0"/>
        <v/>
      </c>
      <c r="D28" s="36" t="str">
        <f t="shared" si="1"/>
        <v/>
      </c>
      <c r="E28" s="43"/>
      <c r="F28" s="79" t="str">
        <f t="shared" si="2"/>
        <v/>
      </c>
      <c r="G28" s="74"/>
      <c r="H28" s="74"/>
      <c r="I28" s="74"/>
      <c r="J28" s="43"/>
      <c r="L28" t="str">
        <f t="shared" si="3"/>
        <v/>
      </c>
      <c r="M28" t="str">
        <f t="shared" si="4"/>
        <v/>
      </c>
      <c r="R28" s="4">
        <v>641720043</v>
      </c>
      <c r="S28" s="4" t="s">
        <v>206</v>
      </c>
      <c r="T28" s="4">
        <v>43</v>
      </c>
      <c r="U28" s="4" t="s">
        <v>94</v>
      </c>
      <c r="V28">
        <v>641</v>
      </c>
      <c r="W28">
        <v>64</v>
      </c>
    </row>
    <row r="29" spans="1:23">
      <c r="A29" s="211" t="str">
        <f>IF(E29="","",VLOOKUP('OPĆI DIO'!$C$1,'OPĆI DIO'!$N$4:$W$150,10,FALSE))</f>
        <v/>
      </c>
      <c r="B29" s="211" t="str">
        <f>IF(E29="","",VLOOKUP('OPĆI DIO'!$C$1,'OPĆI DIO'!$N$4:$W$150,9,FALSE))</f>
        <v/>
      </c>
      <c r="C29" s="76" t="str">
        <f t="shared" si="0"/>
        <v/>
      </c>
      <c r="D29" s="36" t="str">
        <f t="shared" si="1"/>
        <v/>
      </c>
      <c r="E29" s="43"/>
      <c r="F29" s="79" t="str">
        <f t="shared" si="2"/>
        <v/>
      </c>
      <c r="G29" s="74"/>
      <c r="H29" s="74"/>
      <c r="I29" s="74"/>
      <c r="J29" s="43"/>
      <c r="K29" t="str">
        <f>IF(E29="","",'OPĆI DIO'!$C$1)</f>
        <v/>
      </c>
      <c r="L29" t="str">
        <f t="shared" si="3"/>
        <v/>
      </c>
      <c r="M29" t="str">
        <f t="shared" si="4"/>
        <v/>
      </c>
      <c r="R29" s="4">
        <v>641990043</v>
      </c>
      <c r="S29" s="4" t="s">
        <v>1152</v>
      </c>
      <c r="T29" s="4">
        <v>43</v>
      </c>
      <c r="U29" s="4" t="s">
        <v>94</v>
      </c>
      <c r="V29">
        <v>641</v>
      </c>
      <c r="W29">
        <v>64</v>
      </c>
    </row>
    <row r="30" spans="1:23">
      <c r="A30" s="211" t="str">
        <f>IF(E30="","",VLOOKUP('OPĆI DIO'!$C$1,'OPĆI DIO'!$N$4:$W$150,10,FALSE))</f>
        <v/>
      </c>
      <c r="B30" s="211" t="str">
        <f>IF(E30="","",VLOOKUP('OPĆI DIO'!$C$1,'OPĆI DIO'!$N$4:$W$150,9,FALSE))</f>
        <v/>
      </c>
      <c r="C30" s="76" t="str">
        <f t="shared" si="0"/>
        <v/>
      </c>
      <c r="D30" s="36" t="str">
        <f t="shared" si="1"/>
        <v/>
      </c>
      <c r="E30" s="43"/>
      <c r="F30" s="79" t="str">
        <f t="shared" si="2"/>
        <v/>
      </c>
      <c r="G30" s="74"/>
      <c r="H30" s="74"/>
      <c r="I30" s="74"/>
      <c r="J30" s="43"/>
      <c r="K30" t="str">
        <f>IF(E30="","",'OPĆI DIO'!$C$1)</f>
        <v/>
      </c>
      <c r="L30" t="str">
        <f t="shared" si="3"/>
        <v/>
      </c>
      <c r="M30" t="str">
        <f t="shared" si="4"/>
        <v/>
      </c>
      <c r="R30" s="4">
        <v>65148</v>
      </c>
      <c r="S30" s="4" t="s">
        <v>18</v>
      </c>
      <c r="T30" s="4">
        <v>43</v>
      </c>
      <c r="U30" s="4" t="s">
        <v>94</v>
      </c>
      <c r="V30">
        <v>651</v>
      </c>
      <c r="W30">
        <v>65</v>
      </c>
    </row>
    <row r="31" spans="1:23">
      <c r="A31" s="211" t="str">
        <f>IF(E31="","",VLOOKUP('OPĆI DIO'!$C$1,'OPĆI DIO'!$N$4:$W$150,10,FALSE))</f>
        <v/>
      </c>
      <c r="B31" s="211" t="str">
        <f>IF(E31="","",VLOOKUP('OPĆI DIO'!$C$1,'OPĆI DIO'!$N$4:$W$150,9,FALSE))</f>
        <v/>
      </c>
      <c r="C31" s="76" t="str">
        <f t="shared" si="0"/>
        <v/>
      </c>
      <c r="D31" s="36" t="str">
        <f t="shared" si="1"/>
        <v/>
      </c>
      <c r="E31" s="43"/>
      <c r="F31" s="79" t="str">
        <f t="shared" si="2"/>
        <v/>
      </c>
      <c r="G31" s="74"/>
      <c r="H31" s="74"/>
      <c r="I31" s="74"/>
      <c r="J31" s="43"/>
      <c r="K31" t="str">
        <f>IF(E31="","",'OPĆI DIO'!$C$1)</f>
        <v/>
      </c>
      <c r="L31" t="str">
        <f t="shared" si="3"/>
        <v/>
      </c>
      <c r="M31" t="str">
        <f t="shared" si="4"/>
        <v/>
      </c>
      <c r="R31" s="4">
        <v>65218</v>
      </c>
      <c r="S31" s="4" t="s">
        <v>1153</v>
      </c>
      <c r="T31" s="4">
        <v>43</v>
      </c>
      <c r="U31" s="4" t="s">
        <v>94</v>
      </c>
      <c r="V31">
        <v>652</v>
      </c>
      <c r="W31">
        <v>65</v>
      </c>
    </row>
    <row r="32" spans="1:23">
      <c r="A32" s="211" t="str">
        <f>IF(E32="","",VLOOKUP('OPĆI DIO'!$C$1,'OPĆI DIO'!$N$4:$W$150,10,FALSE))</f>
        <v/>
      </c>
      <c r="B32" s="211" t="str">
        <f>IF(E32="","",VLOOKUP('OPĆI DIO'!$C$1,'OPĆI DIO'!$N$4:$W$150,9,FALSE))</f>
        <v/>
      </c>
      <c r="C32" s="76" t="str">
        <f t="shared" si="0"/>
        <v/>
      </c>
      <c r="D32" s="36" t="str">
        <f t="shared" si="1"/>
        <v/>
      </c>
      <c r="E32" s="43"/>
      <c r="F32" s="79" t="str">
        <f t="shared" si="2"/>
        <v/>
      </c>
      <c r="G32" s="74"/>
      <c r="H32" s="74"/>
      <c r="I32" s="74"/>
      <c r="J32" s="43"/>
      <c r="K32" t="str">
        <f>IF(E32="","",'OPĆI DIO'!$C$1)</f>
        <v/>
      </c>
      <c r="L32" t="str">
        <f t="shared" si="3"/>
        <v/>
      </c>
      <c r="M32" t="str">
        <f t="shared" si="4"/>
        <v/>
      </c>
      <c r="R32" s="4">
        <v>65264</v>
      </c>
      <c r="S32" s="4" t="s">
        <v>207</v>
      </c>
      <c r="T32" s="4">
        <v>43</v>
      </c>
      <c r="U32" s="4" t="s">
        <v>94</v>
      </c>
      <c r="V32">
        <v>652</v>
      </c>
      <c r="W32">
        <v>65</v>
      </c>
    </row>
    <row r="33" spans="1:23">
      <c r="A33" s="211" t="str">
        <f>IF(E33="","",VLOOKUP('OPĆI DIO'!$C$1,'OPĆI DIO'!$N$4:$W$150,10,FALSE))</f>
        <v/>
      </c>
      <c r="B33" s="211" t="str">
        <f>IF(E33="","",VLOOKUP('OPĆI DIO'!$C$1,'OPĆI DIO'!$N$4:$W$150,9,FALSE))</f>
        <v/>
      </c>
      <c r="C33" s="76" t="str">
        <f t="shared" si="0"/>
        <v/>
      </c>
      <c r="D33" s="36" t="str">
        <f t="shared" si="1"/>
        <v/>
      </c>
      <c r="E33" s="43"/>
      <c r="F33" s="79" t="str">
        <f t="shared" si="2"/>
        <v/>
      </c>
      <c r="G33" s="74"/>
      <c r="H33" s="74"/>
      <c r="I33" s="74"/>
      <c r="J33" s="43"/>
      <c r="K33" t="str">
        <f>IF(E33="","",'OPĆI DIO'!$C$1)</f>
        <v/>
      </c>
      <c r="L33" t="str">
        <f t="shared" si="3"/>
        <v/>
      </c>
      <c r="M33" t="str">
        <f t="shared" si="4"/>
        <v/>
      </c>
      <c r="R33" s="4">
        <v>652670043</v>
      </c>
      <c r="S33" s="4" t="s">
        <v>208</v>
      </c>
      <c r="T33" s="4">
        <v>43</v>
      </c>
      <c r="U33" s="4" t="s">
        <v>94</v>
      </c>
      <c r="V33">
        <v>652</v>
      </c>
      <c r="W33">
        <v>65</v>
      </c>
    </row>
    <row r="34" spans="1:23">
      <c r="A34" s="211" t="str">
        <f>IF(E34="","",VLOOKUP('OPĆI DIO'!$C$1,'OPĆI DIO'!$N$4:$W$150,10,FALSE))</f>
        <v/>
      </c>
      <c r="B34" s="211" t="str">
        <f>IF(E34="","",VLOOKUP('OPĆI DIO'!$C$1,'OPĆI DIO'!$N$4:$W$150,9,FALSE))</f>
        <v/>
      </c>
      <c r="C34" s="76" t="str">
        <f t="shared" si="0"/>
        <v/>
      </c>
      <c r="D34" s="36" t="str">
        <f t="shared" si="1"/>
        <v/>
      </c>
      <c r="E34" s="43"/>
      <c r="F34" s="79" t="str">
        <f t="shared" si="2"/>
        <v/>
      </c>
      <c r="G34" s="74"/>
      <c r="H34" s="74"/>
      <c r="I34" s="74"/>
      <c r="J34" s="43"/>
      <c r="K34" t="str">
        <f>IF(E34="","",'OPĆI DIO'!$C$1)</f>
        <v/>
      </c>
      <c r="L34" t="str">
        <f t="shared" si="3"/>
        <v/>
      </c>
      <c r="M34" t="str">
        <f t="shared" si="4"/>
        <v/>
      </c>
      <c r="R34" s="4">
        <v>65268</v>
      </c>
      <c r="S34" s="4" t="s">
        <v>1154</v>
      </c>
      <c r="T34" s="4">
        <v>43</v>
      </c>
      <c r="U34" s="4" t="s">
        <v>94</v>
      </c>
      <c r="V34">
        <v>652</v>
      </c>
      <c r="W34">
        <v>65</v>
      </c>
    </row>
    <row r="35" spans="1:23">
      <c r="A35" s="211" t="str">
        <f>IF(E35="","",VLOOKUP('OPĆI DIO'!$C$1,'OPĆI DIO'!$N$4:$W$150,10,FALSE))</f>
        <v/>
      </c>
      <c r="B35" s="211" t="str">
        <f>IF(E35="","",VLOOKUP('OPĆI DIO'!$C$1,'OPĆI DIO'!$N$4:$W$150,9,FALSE))</f>
        <v/>
      </c>
      <c r="C35" s="76" t="str">
        <f t="shared" ref="C35:C68" si="5">IFERROR(VLOOKUP(E35,$R$6:$U$113,3,FALSE),"")</f>
        <v/>
      </c>
      <c r="D35" s="36" t="str">
        <f t="shared" ref="D35:D66" si="6">IFERROR(VLOOKUP(E35,$R$6:$U$113,4,FALSE),"")</f>
        <v/>
      </c>
      <c r="E35" s="43"/>
      <c r="F35" s="79" t="str">
        <f t="shared" ref="F35:F66" si="7">IFERROR(VLOOKUP(E35,$R$6:$U$113,2,FALSE),"")</f>
        <v/>
      </c>
      <c r="G35" s="74"/>
      <c r="H35" s="74"/>
      <c r="I35" s="74"/>
      <c r="J35" s="43"/>
      <c r="K35" t="str">
        <f>IF(E35="","",'OPĆI DIO'!$C$1)</f>
        <v/>
      </c>
      <c r="L35" t="str">
        <f t="shared" si="3"/>
        <v/>
      </c>
      <c r="M35" t="str">
        <f t="shared" si="4"/>
        <v/>
      </c>
      <c r="R35" s="4">
        <v>681910043</v>
      </c>
      <c r="S35" s="4" t="s">
        <v>209</v>
      </c>
      <c r="T35" s="4">
        <v>43</v>
      </c>
      <c r="U35" s="4" t="s">
        <v>94</v>
      </c>
      <c r="V35">
        <v>681</v>
      </c>
      <c r="W35">
        <v>68</v>
      </c>
    </row>
    <row r="36" spans="1:23">
      <c r="A36" s="211" t="str">
        <f>IF(E36="","",VLOOKUP('OPĆI DIO'!$C$1,'OPĆI DIO'!$N$4:$W$150,10,FALSE))</f>
        <v/>
      </c>
      <c r="B36" s="211" t="str">
        <f>IF(E36="","",VLOOKUP('OPĆI DIO'!$C$1,'OPĆI DIO'!$N$4:$W$150,9,FALSE))</f>
        <v/>
      </c>
      <c r="C36" s="76" t="str">
        <f t="shared" si="5"/>
        <v/>
      </c>
      <c r="D36" s="36" t="str">
        <f t="shared" si="6"/>
        <v/>
      </c>
      <c r="E36" s="43"/>
      <c r="F36" s="79" t="str">
        <f t="shared" si="7"/>
        <v/>
      </c>
      <c r="G36" s="74"/>
      <c r="H36" s="74"/>
      <c r="I36" s="74"/>
      <c r="J36" s="43"/>
      <c r="K36" t="str">
        <f>IF(E36="","",'OPĆI DIO'!$C$1)</f>
        <v/>
      </c>
      <c r="L36" t="str">
        <f t="shared" si="3"/>
        <v/>
      </c>
      <c r="M36" t="str">
        <f t="shared" si="4"/>
        <v/>
      </c>
      <c r="R36" s="4">
        <v>683110043</v>
      </c>
      <c r="S36" s="4" t="s">
        <v>210</v>
      </c>
      <c r="T36" s="4">
        <v>43</v>
      </c>
      <c r="U36" s="4" t="s">
        <v>94</v>
      </c>
      <c r="V36">
        <v>683</v>
      </c>
      <c r="W36">
        <v>68</v>
      </c>
    </row>
    <row r="37" spans="1:23">
      <c r="A37" s="211" t="str">
        <f>IF(E37="","",VLOOKUP('OPĆI DIO'!$C$1,'OPĆI DIO'!$N$4:$W$150,10,FALSE))</f>
        <v/>
      </c>
      <c r="B37" s="211" t="str">
        <f>IF(E37="","",VLOOKUP('OPĆI DIO'!$C$1,'OPĆI DIO'!$N$4:$W$150,9,FALSE))</f>
        <v/>
      </c>
      <c r="C37" s="76" t="str">
        <f t="shared" si="5"/>
        <v/>
      </c>
      <c r="D37" s="36" t="str">
        <f t="shared" si="6"/>
        <v/>
      </c>
      <c r="E37" s="43"/>
      <c r="F37" s="79" t="str">
        <f t="shared" si="7"/>
        <v/>
      </c>
      <c r="G37" s="74"/>
      <c r="H37" s="74"/>
      <c r="I37" s="74"/>
      <c r="J37" s="43"/>
      <c r="K37" t="str">
        <f>IF(E37="","",'OPĆI DIO'!$C$1)</f>
        <v/>
      </c>
      <c r="L37" t="str">
        <f t="shared" si="3"/>
        <v/>
      </c>
      <c r="M37" t="str">
        <f t="shared" si="4"/>
        <v/>
      </c>
      <c r="R37" s="4">
        <v>818110043</v>
      </c>
      <c r="S37" s="4" t="s">
        <v>1254</v>
      </c>
      <c r="T37" s="4">
        <v>43</v>
      </c>
      <c r="U37" s="4" t="s">
        <v>94</v>
      </c>
      <c r="V37">
        <v>818</v>
      </c>
      <c r="W37">
        <v>81</v>
      </c>
    </row>
    <row r="38" spans="1:23">
      <c r="A38" s="211" t="str">
        <f>IF(E38="","",VLOOKUP('OPĆI DIO'!$C$1,'OPĆI DIO'!$N$4:$W$150,10,FALSE))</f>
        <v/>
      </c>
      <c r="B38" s="211" t="str">
        <f>IF(E38="","",VLOOKUP('OPĆI DIO'!$C$1,'OPĆI DIO'!$N$4:$W$150,9,FALSE))</f>
        <v/>
      </c>
      <c r="C38" s="76" t="str">
        <f t="shared" si="5"/>
        <v/>
      </c>
      <c r="D38" s="36" t="str">
        <f t="shared" si="6"/>
        <v/>
      </c>
      <c r="E38" s="43"/>
      <c r="F38" s="79" t="str">
        <f t="shared" si="7"/>
        <v/>
      </c>
      <c r="G38" s="74"/>
      <c r="H38" s="74"/>
      <c r="I38" s="74"/>
      <c r="J38" s="43"/>
      <c r="K38" t="str">
        <f>IF(E38="","",'OPĆI DIO'!$C$1)</f>
        <v/>
      </c>
      <c r="L38" t="str">
        <f t="shared" si="3"/>
        <v/>
      </c>
      <c r="M38" t="str">
        <f t="shared" si="4"/>
        <v/>
      </c>
      <c r="R38" s="4">
        <v>818120043</v>
      </c>
      <c r="S38" s="4" t="s">
        <v>970</v>
      </c>
      <c r="T38" s="4">
        <v>43</v>
      </c>
      <c r="U38" s="4" t="s">
        <v>94</v>
      </c>
      <c r="V38">
        <v>818</v>
      </c>
      <c r="W38">
        <v>81</v>
      </c>
    </row>
    <row r="39" spans="1:23">
      <c r="A39" s="211" t="str">
        <f>IF(E39="","",VLOOKUP('OPĆI DIO'!$C$1,'OPĆI DIO'!$N$4:$W$150,10,FALSE))</f>
        <v/>
      </c>
      <c r="B39" s="211" t="str">
        <f>IF(E39="","",VLOOKUP('OPĆI DIO'!$C$1,'OPĆI DIO'!$N$4:$W$150,9,FALSE))</f>
        <v/>
      </c>
      <c r="C39" s="76" t="str">
        <f t="shared" si="5"/>
        <v/>
      </c>
      <c r="D39" s="36" t="str">
        <f t="shared" si="6"/>
        <v/>
      </c>
      <c r="E39" s="43"/>
      <c r="F39" s="79" t="str">
        <f t="shared" si="7"/>
        <v/>
      </c>
      <c r="G39" s="74"/>
      <c r="H39" s="74"/>
      <c r="I39" s="74"/>
      <c r="J39" s="43"/>
      <c r="K39" t="str">
        <f>IF(E39="","",'OPĆI DIO'!$C$1)</f>
        <v/>
      </c>
      <c r="L39" t="str">
        <f t="shared" si="3"/>
        <v/>
      </c>
      <c r="M39" t="str">
        <f t="shared" si="4"/>
        <v/>
      </c>
      <c r="R39" s="4">
        <v>832120043</v>
      </c>
      <c r="S39" s="4" t="s">
        <v>971</v>
      </c>
      <c r="T39" s="4">
        <v>43</v>
      </c>
      <c r="U39" s="4" t="s">
        <v>94</v>
      </c>
      <c r="V39">
        <v>832</v>
      </c>
      <c r="W39">
        <v>83</v>
      </c>
    </row>
    <row r="40" spans="1:23">
      <c r="A40" s="211" t="str">
        <f>IF(E40="","",VLOOKUP('OPĆI DIO'!$C$1,'OPĆI DIO'!$N$4:$W$150,10,FALSE))</f>
        <v/>
      </c>
      <c r="B40" s="211" t="str">
        <f>IF(E40="","",VLOOKUP('OPĆI DIO'!$C$1,'OPĆI DIO'!$N$4:$W$150,9,FALSE))</f>
        <v/>
      </c>
      <c r="C40" s="76" t="str">
        <f t="shared" si="5"/>
        <v/>
      </c>
      <c r="D40" s="36" t="str">
        <f t="shared" si="6"/>
        <v/>
      </c>
      <c r="E40" s="43"/>
      <c r="F40" s="79" t="str">
        <f t="shared" si="7"/>
        <v/>
      </c>
      <c r="G40" s="74"/>
      <c r="H40" s="74"/>
      <c r="I40" s="74"/>
      <c r="J40" s="43"/>
      <c r="K40" t="str">
        <f>IF(E40="","",'OPĆI DIO'!$C$1)</f>
        <v/>
      </c>
      <c r="L40" t="str">
        <f t="shared" si="3"/>
        <v/>
      </c>
      <c r="M40" t="str">
        <f t="shared" si="4"/>
        <v/>
      </c>
      <c r="R40" s="4">
        <v>833130043</v>
      </c>
      <c r="S40" s="4" t="s">
        <v>1170</v>
      </c>
      <c r="T40" s="4">
        <v>43</v>
      </c>
      <c r="U40" s="4" t="s">
        <v>94</v>
      </c>
      <c r="V40">
        <v>833</v>
      </c>
      <c r="W40">
        <v>83</v>
      </c>
    </row>
    <row r="41" spans="1:23">
      <c r="A41" s="211" t="str">
        <f>IF(E41="","",VLOOKUP('OPĆI DIO'!$C$1,'OPĆI DIO'!$N$4:$W$150,10,FALSE))</f>
        <v/>
      </c>
      <c r="B41" s="211" t="str">
        <f>IF(E41="","",VLOOKUP('OPĆI DIO'!$C$1,'OPĆI DIO'!$N$4:$W$150,9,FALSE))</f>
        <v/>
      </c>
      <c r="C41" s="76" t="str">
        <f t="shared" si="5"/>
        <v/>
      </c>
      <c r="D41" s="36" t="str">
        <f t="shared" si="6"/>
        <v/>
      </c>
      <c r="E41" s="43"/>
      <c r="F41" s="79" t="str">
        <f t="shared" si="7"/>
        <v/>
      </c>
      <c r="G41" s="74"/>
      <c r="H41" s="74"/>
      <c r="I41" s="74"/>
      <c r="J41" s="43"/>
      <c r="K41" t="str">
        <f>IF(E41="","",'OPĆI DIO'!$C$1)</f>
        <v/>
      </c>
      <c r="L41" t="str">
        <f t="shared" si="3"/>
        <v/>
      </c>
      <c r="M41" t="str">
        <f t="shared" si="4"/>
        <v/>
      </c>
      <c r="R41" s="4">
        <v>632311700</v>
      </c>
      <c r="S41" s="4" t="s">
        <v>19</v>
      </c>
      <c r="T41" s="4">
        <v>51</v>
      </c>
      <c r="U41" s="4" t="s">
        <v>1148</v>
      </c>
      <c r="V41">
        <v>632</v>
      </c>
      <c r="W41">
        <v>63</v>
      </c>
    </row>
    <row r="42" spans="1:23">
      <c r="A42" s="211" t="str">
        <f>IF(E42="","",VLOOKUP('OPĆI DIO'!$C$1,'OPĆI DIO'!$N$4:$W$150,10,FALSE))</f>
        <v/>
      </c>
      <c r="B42" s="211" t="str">
        <f>IF(E42="","",VLOOKUP('OPĆI DIO'!$C$1,'OPĆI DIO'!$N$4:$W$150,9,FALSE))</f>
        <v/>
      </c>
      <c r="C42" s="76" t="str">
        <f t="shared" si="5"/>
        <v/>
      </c>
      <c r="D42" s="36" t="str">
        <f t="shared" si="6"/>
        <v/>
      </c>
      <c r="E42" s="43"/>
      <c r="F42" s="79" t="str">
        <f t="shared" si="7"/>
        <v/>
      </c>
      <c r="G42" s="74"/>
      <c r="H42" s="74"/>
      <c r="I42" s="74"/>
      <c r="J42" s="43"/>
      <c r="K42" t="str">
        <f>IF(E42="","",'OPĆI DIO'!$C$1)</f>
        <v/>
      </c>
      <c r="L42" t="str">
        <f t="shared" si="3"/>
        <v/>
      </c>
      <c r="M42" t="str">
        <f t="shared" si="4"/>
        <v/>
      </c>
      <c r="R42" s="4">
        <v>632311800</v>
      </c>
      <c r="S42" s="4" t="s">
        <v>211</v>
      </c>
      <c r="T42" s="4">
        <v>51</v>
      </c>
      <c r="U42" s="4" t="s">
        <v>1148</v>
      </c>
      <c r="V42">
        <v>632</v>
      </c>
      <c r="W42">
        <v>63</v>
      </c>
    </row>
    <row r="43" spans="1:23">
      <c r="A43" s="211" t="str">
        <f>IF(E43="","",VLOOKUP('OPĆI DIO'!$C$1,'OPĆI DIO'!$N$4:$W$150,10,FALSE))</f>
        <v/>
      </c>
      <c r="B43" s="211" t="str">
        <f>IF(E43="","",VLOOKUP('OPĆI DIO'!$C$1,'OPĆI DIO'!$N$4:$W$150,9,FALSE))</f>
        <v/>
      </c>
      <c r="C43" s="76" t="str">
        <f t="shared" si="5"/>
        <v/>
      </c>
      <c r="D43" s="36" t="str">
        <f t="shared" si="6"/>
        <v/>
      </c>
      <c r="E43" s="43"/>
      <c r="F43" s="79" t="str">
        <f t="shared" si="7"/>
        <v/>
      </c>
      <c r="G43" s="74"/>
      <c r="H43" s="74"/>
      <c r="I43" s="74"/>
      <c r="J43" s="43"/>
      <c r="K43" t="str">
        <f>IF(E43="","",'OPĆI DIO'!$C$1)</f>
        <v/>
      </c>
      <c r="L43" t="str">
        <f t="shared" si="3"/>
        <v/>
      </c>
      <c r="M43" t="str">
        <f t="shared" si="4"/>
        <v/>
      </c>
      <c r="R43" s="4">
        <v>632411700</v>
      </c>
      <c r="S43" s="4" t="s">
        <v>20</v>
      </c>
      <c r="T43" s="4">
        <v>51</v>
      </c>
      <c r="U43" s="4" t="s">
        <v>1148</v>
      </c>
      <c r="V43">
        <v>632</v>
      </c>
      <c r="W43">
        <v>63</v>
      </c>
    </row>
    <row r="44" spans="1:23">
      <c r="A44" s="211" t="str">
        <f>IF(E44="","",VLOOKUP('OPĆI DIO'!$C$1,'OPĆI DIO'!$N$4:$W$150,10,FALSE))</f>
        <v/>
      </c>
      <c r="B44" s="211" t="str">
        <f>IF(E44="","",VLOOKUP('OPĆI DIO'!$C$1,'OPĆI DIO'!$N$4:$W$150,9,FALSE))</f>
        <v/>
      </c>
      <c r="C44" s="76" t="str">
        <f t="shared" si="5"/>
        <v/>
      </c>
      <c r="D44" s="36" t="str">
        <f t="shared" si="6"/>
        <v/>
      </c>
      <c r="E44" s="43"/>
      <c r="F44" s="79" t="str">
        <f t="shared" si="7"/>
        <v/>
      </c>
      <c r="G44" s="74"/>
      <c r="H44" s="74"/>
      <c r="I44" s="74"/>
      <c r="J44" s="43"/>
      <c r="K44" t="str">
        <f>IF(E44="","",'OPĆI DIO'!$C$1)</f>
        <v/>
      </c>
      <c r="L44" t="str">
        <f t="shared" si="3"/>
        <v/>
      </c>
      <c r="M44" t="str">
        <f t="shared" si="4"/>
        <v/>
      </c>
      <c r="R44" s="4">
        <v>631110000</v>
      </c>
      <c r="S44" s="4" t="s">
        <v>21</v>
      </c>
      <c r="T44" s="4">
        <v>52</v>
      </c>
      <c r="U44" s="4" t="s">
        <v>1145</v>
      </c>
      <c r="V44">
        <v>631</v>
      </c>
      <c r="W44">
        <v>63</v>
      </c>
    </row>
    <row r="45" spans="1:23">
      <c r="A45" s="211" t="str">
        <f>IF(E45="","",VLOOKUP('OPĆI DIO'!$C$1,'OPĆI DIO'!$N$4:$W$150,10,FALSE))</f>
        <v/>
      </c>
      <c r="B45" s="211" t="str">
        <f>IF(E45="","",VLOOKUP('OPĆI DIO'!$C$1,'OPĆI DIO'!$N$4:$W$150,9,FALSE))</f>
        <v/>
      </c>
      <c r="C45" s="76" t="str">
        <f t="shared" si="5"/>
        <v/>
      </c>
      <c r="D45" s="36" t="str">
        <f t="shared" si="6"/>
        <v/>
      </c>
      <c r="E45" s="43"/>
      <c r="F45" s="79" t="str">
        <f t="shared" si="7"/>
        <v/>
      </c>
      <c r="G45" s="74"/>
      <c r="H45" s="74"/>
      <c r="I45" s="74"/>
      <c r="J45" s="43"/>
      <c r="K45" t="str">
        <f>IF(E45="","",'OPĆI DIO'!$C$1)</f>
        <v/>
      </c>
      <c r="L45" t="str">
        <f t="shared" si="3"/>
        <v/>
      </c>
      <c r="M45" t="str">
        <f t="shared" si="4"/>
        <v/>
      </c>
      <c r="R45" s="4">
        <v>631120000</v>
      </c>
      <c r="S45" s="4" t="s">
        <v>22</v>
      </c>
      <c r="T45" s="4">
        <v>52</v>
      </c>
      <c r="U45" s="4" t="s">
        <v>1145</v>
      </c>
      <c r="V45">
        <v>631</v>
      </c>
      <c r="W45">
        <v>63</v>
      </c>
    </row>
    <row r="46" spans="1:23">
      <c r="A46" s="211" t="str">
        <f>IF(E46="","",VLOOKUP('OPĆI DIO'!$C$1,'OPĆI DIO'!$N$4:$W$150,10,FALSE))</f>
        <v/>
      </c>
      <c r="B46" s="211" t="str">
        <f>IF(E46="","",VLOOKUP('OPĆI DIO'!$C$1,'OPĆI DIO'!$N$4:$W$150,9,FALSE))</f>
        <v/>
      </c>
      <c r="C46" s="76" t="str">
        <f t="shared" si="5"/>
        <v/>
      </c>
      <c r="D46" s="36" t="str">
        <f t="shared" si="6"/>
        <v/>
      </c>
      <c r="E46" s="43"/>
      <c r="F46" s="79" t="str">
        <f t="shared" si="7"/>
        <v/>
      </c>
      <c r="G46" s="74"/>
      <c r="H46" s="74"/>
      <c r="I46" s="74"/>
      <c r="J46" s="43"/>
      <c r="K46" t="str">
        <f>IF(E46="","",'OPĆI DIO'!$C$1)</f>
        <v/>
      </c>
      <c r="L46" t="str">
        <f t="shared" si="3"/>
        <v/>
      </c>
      <c r="M46" t="str">
        <f t="shared" si="4"/>
        <v/>
      </c>
      <c r="R46" s="4">
        <v>631210000</v>
      </c>
      <c r="S46" s="4" t="s">
        <v>23</v>
      </c>
      <c r="T46" s="4">
        <v>52</v>
      </c>
      <c r="U46" s="4" t="s">
        <v>1145</v>
      </c>
      <c r="V46">
        <v>631</v>
      </c>
      <c r="W46">
        <v>63</v>
      </c>
    </row>
    <row r="47" spans="1:23">
      <c r="A47" s="211" t="str">
        <f>IF(E47="","",VLOOKUP('OPĆI DIO'!$C$1,'OPĆI DIO'!$N$4:$W$150,10,FALSE))</f>
        <v/>
      </c>
      <c r="B47" s="211" t="str">
        <f>IF(E47="","",VLOOKUP('OPĆI DIO'!$C$1,'OPĆI DIO'!$N$4:$W$150,9,FALSE))</f>
        <v/>
      </c>
      <c r="C47" s="76" t="str">
        <f t="shared" si="5"/>
        <v/>
      </c>
      <c r="D47" s="36" t="str">
        <f t="shared" si="6"/>
        <v/>
      </c>
      <c r="E47" s="43"/>
      <c r="F47" s="79" t="str">
        <f t="shared" si="7"/>
        <v/>
      </c>
      <c r="G47" s="74"/>
      <c r="H47" s="74"/>
      <c r="I47" s="74"/>
      <c r="J47" s="43"/>
      <c r="K47" t="str">
        <f>IF(E47="","",'OPĆI DIO'!$C$1)</f>
        <v/>
      </c>
      <c r="L47" t="str">
        <f t="shared" si="3"/>
        <v/>
      </c>
      <c r="M47" t="str">
        <f t="shared" si="4"/>
        <v/>
      </c>
      <c r="R47" s="4">
        <v>631220000</v>
      </c>
      <c r="S47" s="4" t="s">
        <v>24</v>
      </c>
      <c r="T47" s="4">
        <v>52</v>
      </c>
      <c r="U47" s="4" t="s">
        <v>1145</v>
      </c>
      <c r="V47">
        <v>631</v>
      </c>
      <c r="W47">
        <v>63</v>
      </c>
    </row>
    <row r="48" spans="1:23">
      <c r="A48" s="211" t="str">
        <f>IF(E48="","",VLOOKUP('OPĆI DIO'!$C$1,'OPĆI DIO'!$N$4:$W$150,10,FALSE))</f>
        <v/>
      </c>
      <c r="B48" s="211" t="str">
        <f>IF(E48="","",VLOOKUP('OPĆI DIO'!$C$1,'OPĆI DIO'!$N$4:$W$150,9,FALSE))</f>
        <v/>
      </c>
      <c r="C48" s="76" t="str">
        <f t="shared" si="5"/>
        <v/>
      </c>
      <c r="D48" s="36" t="str">
        <f t="shared" si="6"/>
        <v/>
      </c>
      <c r="E48" s="43"/>
      <c r="F48" s="79" t="str">
        <f t="shared" si="7"/>
        <v/>
      </c>
      <c r="G48" s="74"/>
      <c r="H48" s="74"/>
      <c r="I48" s="74"/>
      <c r="J48" s="43"/>
      <c r="K48" t="str">
        <f>IF(E48="","",'OPĆI DIO'!$C$1)</f>
        <v/>
      </c>
      <c r="L48" t="str">
        <f t="shared" si="3"/>
        <v/>
      </c>
      <c r="M48" t="str">
        <f t="shared" si="4"/>
        <v/>
      </c>
      <c r="R48" s="4">
        <v>632112000</v>
      </c>
      <c r="S48" s="4" t="s">
        <v>1146</v>
      </c>
      <c r="T48" s="4">
        <v>52</v>
      </c>
      <c r="U48" s="4" t="s">
        <v>1145</v>
      </c>
      <c r="V48">
        <v>632</v>
      </c>
      <c r="W48">
        <v>63</v>
      </c>
    </row>
    <row r="49" spans="1:23">
      <c r="A49" s="211" t="str">
        <f>IF(E49="","",VLOOKUP('OPĆI DIO'!$C$1,'OPĆI DIO'!$N$4:$W$150,10,FALSE))</f>
        <v/>
      </c>
      <c r="B49" s="211" t="str">
        <f>IF(E49="","",VLOOKUP('OPĆI DIO'!$C$1,'OPĆI DIO'!$N$4:$W$150,9,FALSE))</f>
        <v/>
      </c>
      <c r="C49" s="76" t="str">
        <f t="shared" si="5"/>
        <v/>
      </c>
      <c r="D49" s="36" t="str">
        <f t="shared" si="6"/>
        <v/>
      </c>
      <c r="E49" s="43"/>
      <c r="F49" s="79" t="str">
        <f t="shared" si="7"/>
        <v/>
      </c>
      <c r="G49" s="74"/>
      <c r="H49" s="74"/>
      <c r="I49" s="74"/>
      <c r="J49" s="43"/>
      <c r="K49" t="str">
        <f>IF(E49="","",'OPĆI DIO'!$C$1)</f>
        <v/>
      </c>
      <c r="L49" t="str">
        <f t="shared" si="3"/>
        <v/>
      </c>
      <c r="M49" t="str">
        <f t="shared" si="4"/>
        <v/>
      </c>
      <c r="R49" s="4">
        <v>632212000</v>
      </c>
      <c r="S49" s="4" t="s">
        <v>1147</v>
      </c>
      <c r="T49" s="4">
        <v>52</v>
      </c>
      <c r="U49" s="4" t="s">
        <v>1145</v>
      </c>
      <c r="V49">
        <v>632</v>
      </c>
      <c r="W49">
        <v>63</v>
      </c>
    </row>
    <row r="50" spans="1:23">
      <c r="A50" s="211" t="str">
        <f>IF(E50="","",VLOOKUP('OPĆI DIO'!$C$1,'OPĆI DIO'!$N$4:$W$150,10,FALSE))</f>
        <v/>
      </c>
      <c r="B50" s="211" t="str">
        <f>IF(E50="","",VLOOKUP('OPĆI DIO'!$C$1,'OPĆI DIO'!$N$4:$W$150,9,FALSE))</f>
        <v/>
      </c>
      <c r="C50" s="76" t="str">
        <f t="shared" si="5"/>
        <v/>
      </c>
      <c r="D50" s="36" t="str">
        <f t="shared" si="6"/>
        <v/>
      </c>
      <c r="E50" s="43"/>
      <c r="F50" s="79" t="str">
        <f t="shared" si="7"/>
        <v/>
      </c>
      <c r="G50" s="74"/>
      <c r="H50" s="74"/>
      <c r="I50" s="74"/>
      <c r="J50" s="43"/>
      <c r="K50" t="str">
        <f>IF(E50="","",'OPĆI DIO'!$C$1)</f>
        <v/>
      </c>
      <c r="L50" t="str">
        <f t="shared" si="3"/>
        <v/>
      </c>
      <c r="M50" t="str">
        <f t="shared" si="4"/>
        <v/>
      </c>
      <c r="R50" s="4">
        <v>6341</v>
      </c>
      <c r="S50" s="4" t="s">
        <v>1175</v>
      </c>
      <c r="T50" s="4">
        <v>52</v>
      </c>
      <c r="U50" s="4" t="s">
        <v>1145</v>
      </c>
      <c r="V50">
        <v>634</v>
      </c>
      <c r="W50">
        <v>63</v>
      </c>
    </row>
    <row r="51" spans="1:23">
      <c r="A51" s="211" t="str">
        <f>IF(E51="","",VLOOKUP('OPĆI DIO'!$C$1,'OPĆI DIO'!$N$4:$W$150,10,FALSE))</f>
        <v/>
      </c>
      <c r="B51" s="211" t="str">
        <f>IF(E51="","",VLOOKUP('OPĆI DIO'!$C$1,'OPĆI DIO'!$N$4:$W$150,9,FALSE))</f>
        <v/>
      </c>
      <c r="C51" s="76" t="str">
        <f t="shared" si="5"/>
        <v/>
      </c>
      <c r="D51" s="36" t="str">
        <f t="shared" si="6"/>
        <v/>
      </c>
      <c r="E51" s="43"/>
      <c r="F51" s="79" t="str">
        <f t="shared" si="7"/>
        <v/>
      </c>
      <c r="G51" s="74"/>
      <c r="H51" s="74"/>
      <c r="I51" s="74"/>
      <c r="J51" s="43"/>
      <c r="K51" t="str">
        <f>IF(E51="","",'OPĆI DIO'!$C$1)</f>
        <v/>
      </c>
      <c r="L51" t="str">
        <f t="shared" si="3"/>
        <v/>
      </c>
      <c r="M51" t="str">
        <f t="shared" si="4"/>
        <v/>
      </c>
      <c r="R51" s="4">
        <v>6342</v>
      </c>
      <c r="S51" s="4" t="s">
        <v>1176</v>
      </c>
      <c r="T51" s="4">
        <v>52</v>
      </c>
      <c r="U51" s="4" t="s">
        <v>1145</v>
      </c>
      <c r="V51">
        <v>634</v>
      </c>
      <c r="W51">
        <v>63</v>
      </c>
    </row>
    <row r="52" spans="1:23">
      <c r="A52" s="211" t="str">
        <f>IF(E52="","",VLOOKUP('OPĆI DIO'!$C$1,'OPĆI DIO'!$N$4:$W$150,10,FALSE))</f>
        <v/>
      </c>
      <c r="B52" s="211" t="str">
        <f>IF(E52="","",VLOOKUP('OPĆI DIO'!$C$1,'OPĆI DIO'!$N$4:$W$150,9,FALSE))</f>
        <v/>
      </c>
      <c r="C52" s="76" t="str">
        <f t="shared" si="5"/>
        <v/>
      </c>
      <c r="D52" s="36" t="str">
        <f t="shared" si="6"/>
        <v/>
      </c>
      <c r="E52" s="43"/>
      <c r="F52" s="79" t="str">
        <f t="shared" si="7"/>
        <v/>
      </c>
      <c r="G52" s="74"/>
      <c r="H52" s="74"/>
      <c r="I52" s="74"/>
      <c r="J52" s="43"/>
      <c r="K52" t="str">
        <f>IF(E52="","",'OPĆI DIO'!$C$1)</f>
        <v/>
      </c>
      <c r="L52" t="str">
        <f t="shared" si="3"/>
        <v/>
      </c>
      <c r="M52" t="str">
        <f t="shared" si="4"/>
        <v/>
      </c>
      <c r="R52" s="4">
        <v>6361</v>
      </c>
      <c r="S52" s="4" t="s">
        <v>1149</v>
      </c>
      <c r="T52" s="4">
        <v>52</v>
      </c>
      <c r="U52" s="4" t="s">
        <v>1145</v>
      </c>
      <c r="V52">
        <v>636</v>
      </c>
      <c r="W52">
        <v>63</v>
      </c>
    </row>
    <row r="53" spans="1:23">
      <c r="A53" s="211" t="str">
        <f>IF(E53="","",VLOOKUP('OPĆI DIO'!$C$1,'OPĆI DIO'!$N$4:$W$150,10,FALSE))</f>
        <v/>
      </c>
      <c r="B53" s="211" t="str">
        <f>IF(E53="","",VLOOKUP('OPĆI DIO'!$C$1,'OPĆI DIO'!$N$4:$W$150,9,FALSE))</f>
        <v/>
      </c>
      <c r="C53" s="76" t="str">
        <f t="shared" si="5"/>
        <v/>
      </c>
      <c r="D53" s="36" t="str">
        <f t="shared" si="6"/>
        <v/>
      </c>
      <c r="E53" s="43"/>
      <c r="F53" s="79" t="str">
        <f t="shared" si="7"/>
        <v/>
      </c>
      <c r="G53" s="74"/>
      <c r="H53" s="74"/>
      <c r="I53" s="74"/>
      <c r="J53" s="43"/>
      <c r="K53" t="str">
        <f>IF(E53="","",'OPĆI DIO'!$C$1)</f>
        <v/>
      </c>
      <c r="L53" t="str">
        <f t="shared" si="3"/>
        <v/>
      </c>
      <c r="M53" t="str">
        <f t="shared" si="4"/>
        <v/>
      </c>
      <c r="R53" s="4">
        <v>6362</v>
      </c>
      <c r="S53" s="4" t="s">
        <v>1150</v>
      </c>
      <c r="T53" s="4">
        <v>52</v>
      </c>
      <c r="U53" s="4" t="s">
        <v>1145</v>
      </c>
      <c r="V53">
        <v>636</v>
      </c>
      <c r="W53">
        <v>63</v>
      </c>
    </row>
    <row r="54" spans="1:23">
      <c r="A54" s="211" t="str">
        <f>IF(E54="","",VLOOKUP('OPĆI DIO'!$C$1,'OPĆI DIO'!$N$4:$W$150,10,FALSE))</f>
        <v/>
      </c>
      <c r="B54" s="211" t="str">
        <f>IF(E54="","",VLOOKUP('OPĆI DIO'!$C$1,'OPĆI DIO'!$N$4:$W$150,9,FALSE))</f>
        <v/>
      </c>
      <c r="C54" s="76" t="str">
        <f t="shared" si="5"/>
        <v/>
      </c>
      <c r="D54" s="36" t="str">
        <f t="shared" si="6"/>
        <v/>
      </c>
      <c r="E54" s="43"/>
      <c r="F54" s="79" t="str">
        <f t="shared" si="7"/>
        <v/>
      </c>
      <c r="G54" s="74"/>
      <c r="H54" s="74"/>
      <c r="I54" s="74"/>
      <c r="J54" s="43"/>
      <c r="K54" t="str">
        <f>IF(E54="","",'OPĆI DIO'!$C$1)</f>
        <v/>
      </c>
      <c r="L54" t="str">
        <f t="shared" si="3"/>
        <v/>
      </c>
      <c r="M54" t="str">
        <f t="shared" si="4"/>
        <v/>
      </c>
      <c r="R54" s="4">
        <v>6381</v>
      </c>
      <c r="S54" s="4" t="s">
        <v>1248</v>
      </c>
      <c r="T54" s="4">
        <v>52</v>
      </c>
      <c r="U54" s="4" t="s">
        <v>1145</v>
      </c>
      <c r="V54">
        <v>638</v>
      </c>
      <c r="W54">
        <v>63</v>
      </c>
    </row>
    <row r="55" spans="1:23">
      <c r="A55" s="211" t="str">
        <f>IF(E55="","",VLOOKUP('OPĆI DIO'!$C$1,'OPĆI DIO'!$N$4:$W$150,10,FALSE))</f>
        <v/>
      </c>
      <c r="B55" s="211" t="str">
        <f>IF(E55="","",VLOOKUP('OPĆI DIO'!$C$1,'OPĆI DIO'!$N$4:$W$150,9,FALSE))</f>
        <v/>
      </c>
      <c r="C55" s="76" t="str">
        <f t="shared" si="5"/>
        <v/>
      </c>
      <c r="D55" s="36" t="str">
        <f t="shared" si="6"/>
        <v/>
      </c>
      <c r="E55" s="43"/>
      <c r="F55" s="79" t="str">
        <f t="shared" si="7"/>
        <v/>
      </c>
      <c r="G55" s="74"/>
      <c r="H55" s="74"/>
      <c r="I55" s="74"/>
      <c r="J55" s="43"/>
      <c r="K55" t="str">
        <f>IF(E55="","",'OPĆI DIO'!$C$1)</f>
        <v/>
      </c>
      <c r="L55" t="str">
        <f t="shared" si="3"/>
        <v/>
      </c>
      <c r="M55" t="str">
        <f t="shared" si="4"/>
        <v/>
      </c>
      <c r="R55" s="4">
        <v>6382</v>
      </c>
      <c r="S55" s="4" t="s">
        <v>1249</v>
      </c>
      <c r="T55" s="4">
        <v>52</v>
      </c>
      <c r="U55" s="4" t="s">
        <v>1145</v>
      </c>
      <c r="V55">
        <v>638</v>
      </c>
      <c r="W55">
        <v>63</v>
      </c>
    </row>
    <row r="56" spans="1:23">
      <c r="A56" s="211" t="str">
        <f>IF(E56="","",VLOOKUP('OPĆI DIO'!$C$1,'OPĆI DIO'!$N$4:$W$150,10,FALSE))</f>
        <v/>
      </c>
      <c r="B56" s="211" t="str">
        <f>IF(E56="","",VLOOKUP('OPĆI DIO'!$C$1,'OPĆI DIO'!$N$4:$W$150,9,FALSE))</f>
        <v/>
      </c>
      <c r="C56" s="76" t="str">
        <f t="shared" si="5"/>
        <v/>
      </c>
      <c r="D56" s="36" t="str">
        <f t="shared" si="6"/>
        <v/>
      </c>
      <c r="E56" s="43"/>
      <c r="F56" s="79" t="str">
        <f t="shared" si="7"/>
        <v/>
      </c>
      <c r="G56" s="74"/>
      <c r="H56" s="74"/>
      <c r="I56" s="74"/>
      <c r="J56" s="43"/>
      <c r="K56" t="str">
        <f>IF(E56="","",'OPĆI DIO'!$C$1)</f>
        <v/>
      </c>
      <c r="L56" t="str">
        <f t="shared" si="3"/>
        <v/>
      </c>
      <c r="M56" t="str">
        <f t="shared" si="4"/>
        <v/>
      </c>
      <c r="R56" s="4">
        <v>6391</v>
      </c>
      <c r="S56" s="4" t="s">
        <v>27</v>
      </c>
      <c r="T56" s="4">
        <v>52</v>
      </c>
      <c r="U56" s="4" t="s">
        <v>1145</v>
      </c>
      <c r="V56">
        <v>639</v>
      </c>
      <c r="W56">
        <v>63</v>
      </c>
    </row>
    <row r="57" spans="1:23">
      <c r="A57" s="211" t="str">
        <f>IF(E57="","",VLOOKUP('OPĆI DIO'!$C$1,'OPĆI DIO'!$N$4:$W$150,10,FALSE))</f>
        <v/>
      </c>
      <c r="B57" s="211" t="str">
        <f>IF(E57="","",VLOOKUP('OPĆI DIO'!$C$1,'OPĆI DIO'!$N$4:$W$150,9,FALSE))</f>
        <v/>
      </c>
      <c r="C57" s="76" t="str">
        <f t="shared" si="5"/>
        <v/>
      </c>
      <c r="D57" s="36" t="str">
        <f t="shared" si="6"/>
        <v/>
      </c>
      <c r="E57" s="43"/>
      <c r="F57" s="79" t="str">
        <f t="shared" si="7"/>
        <v/>
      </c>
      <c r="G57" s="74"/>
      <c r="H57" s="74"/>
      <c r="I57" s="74"/>
      <c r="J57" s="43"/>
      <c r="K57" t="str">
        <f>IF(E57="","",'OPĆI DIO'!$C$1)</f>
        <v/>
      </c>
      <c r="L57" t="str">
        <f t="shared" si="3"/>
        <v/>
      </c>
      <c r="M57" t="str">
        <f t="shared" si="4"/>
        <v/>
      </c>
      <c r="R57" s="4">
        <v>6392</v>
      </c>
      <c r="S57" s="4" t="s">
        <v>28</v>
      </c>
      <c r="T57" s="4">
        <v>52</v>
      </c>
      <c r="U57" s="4" t="s">
        <v>1145</v>
      </c>
      <c r="V57">
        <v>639</v>
      </c>
      <c r="W57">
        <v>63</v>
      </c>
    </row>
    <row r="58" spans="1:23">
      <c r="A58" s="211" t="str">
        <f>IF(E58="","",VLOOKUP('OPĆI DIO'!$C$1,'OPĆI DIO'!$N$4:$W$150,10,FALSE))</f>
        <v/>
      </c>
      <c r="B58" s="211" t="str">
        <f>IF(E58="","",VLOOKUP('OPĆI DIO'!$C$1,'OPĆI DIO'!$N$4:$W$150,9,FALSE))</f>
        <v/>
      </c>
      <c r="C58" s="76" t="str">
        <f t="shared" si="5"/>
        <v/>
      </c>
      <c r="D58" s="36" t="str">
        <f t="shared" si="6"/>
        <v/>
      </c>
      <c r="E58" s="43"/>
      <c r="F58" s="79" t="str">
        <f t="shared" si="7"/>
        <v/>
      </c>
      <c r="G58" s="74"/>
      <c r="H58" s="74"/>
      <c r="I58" s="74"/>
      <c r="J58" s="43"/>
      <c r="K58" t="str">
        <f>IF(E58="","",'OPĆI DIO'!$C$1)</f>
        <v/>
      </c>
      <c r="L58" t="str">
        <f t="shared" si="3"/>
        <v/>
      </c>
      <c r="M58" t="str">
        <f t="shared" si="4"/>
        <v/>
      </c>
      <c r="R58" s="4">
        <v>6393</v>
      </c>
      <c r="S58" s="4" t="s">
        <v>29</v>
      </c>
      <c r="T58" s="4">
        <v>52</v>
      </c>
      <c r="U58" s="4" t="s">
        <v>1145</v>
      </c>
      <c r="V58">
        <v>639</v>
      </c>
      <c r="W58">
        <v>63</v>
      </c>
    </row>
    <row r="59" spans="1:23">
      <c r="A59" s="211" t="str">
        <f>IF(E59="","",VLOOKUP('OPĆI DIO'!$C$1,'OPĆI DIO'!$N$4:$W$150,10,FALSE))</f>
        <v/>
      </c>
      <c r="B59" s="211" t="str">
        <f>IF(E59="","",VLOOKUP('OPĆI DIO'!$C$1,'OPĆI DIO'!$N$4:$W$150,9,FALSE))</f>
        <v/>
      </c>
      <c r="C59" s="76" t="str">
        <f t="shared" si="5"/>
        <v/>
      </c>
      <c r="D59" s="36" t="str">
        <f t="shared" si="6"/>
        <v/>
      </c>
      <c r="E59" s="43"/>
      <c r="F59" s="79" t="str">
        <f t="shared" si="7"/>
        <v/>
      </c>
      <c r="G59" s="74"/>
      <c r="H59" s="74"/>
      <c r="I59" s="74"/>
      <c r="J59" s="43"/>
      <c r="K59" t="str">
        <f>IF(E59="","",'OPĆI DIO'!$C$1)</f>
        <v/>
      </c>
      <c r="L59" t="str">
        <f t="shared" si="3"/>
        <v/>
      </c>
      <c r="M59" t="str">
        <f t="shared" si="4"/>
        <v/>
      </c>
      <c r="R59" s="4">
        <v>6394</v>
      </c>
      <c r="S59" s="4" t="s">
        <v>30</v>
      </c>
      <c r="T59" s="4">
        <v>52</v>
      </c>
      <c r="U59" s="4" t="s">
        <v>1145</v>
      </c>
      <c r="V59">
        <v>639</v>
      </c>
      <c r="W59">
        <v>63</v>
      </c>
    </row>
    <row r="60" spans="1:23">
      <c r="A60" s="211" t="str">
        <f>IF(E60="","",VLOOKUP('OPĆI DIO'!$C$1,'OPĆI DIO'!$N$4:$W$150,10,FALSE))</f>
        <v/>
      </c>
      <c r="B60" s="211" t="str">
        <f>IF(E60="","",VLOOKUP('OPĆI DIO'!$C$1,'OPĆI DIO'!$N$4:$W$150,9,FALSE))</f>
        <v/>
      </c>
      <c r="C60" s="76" t="str">
        <f t="shared" si="5"/>
        <v/>
      </c>
      <c r="D60" s="36" t="str">
        <f t="shared" si="6"/>
        <v/>
      </c>
      <c r="E60" s="43"/>
      <c r="F60" s="79" t="str">
        <f t="shared" si="7"/>
        <v/>
      </c>
      <c r="G60" s="74"/>
      <c r="H60" s="74"/>
      <c r="I60" s="74"/>
      <c r="J60" s="43"/>
      <c r="K60" t="str">
        <f>IF(E60="","",'OPĆI DIO'!$C$1)</f>
        <v/>
      </c>
      <c r="L60" t="str">
        <f t="shared" si="3"/>
        <v/>
      </c>
      <c r="M60" t="str">
        <f t="shared" si="4"/>
        <v/>
      </c>
      <c r="R60" s="4">
        <v>663110000</v>
      </c>
      <c r="S60" s="4" t="s">
        <v>31</v>
      </c>
      <c r="T60" s="4">
        <v>61</v>
      </c>
      <c r="U60" s="4" t="s">
        <v>1155</v>
      </c>
      <c r="V60">
        <v>663</v>
      </c>
      <c r="W60">
        <v>66</v>
      </c>
    </row>
    <row r="61" spans="1:23">
      <c r="A61" s="211" t="str">
        <f>IF(E61="","",VLOOKUP('OPĆI DIO'!$C$1,'OPĆI DIO'!$N$4:$W$150,10,FALSE))</f>
        <v/>
      </c>
      <c r="B61" s="211" t="str">
        <f>IF(E61="","",VLOOKUP('OPĆI DIO'!$C$1,'OPĆI DIO'!$N$4:$W$150,9,FALSE))</f>
        <v/>
      </c>
      <c r="C61" s="76" t="str">
        <f t="shared" si="5"/>
        <v/>
      </c>
      <c r="D61" s="36" t="str">
        <f t="shared" si="6"/>
        <v/>
      </c>
      <c r="E61" s="43"/>
      <c r="F61" s="79" t="str">
        <f t="shared" si="7"/>
        <v/>
      </c>
      <c r="G61" s="74"/>
      <c r="H61" s="74"/>
      <c r="I61" s="74"/>
      <c r="J61" s="43"/>
      <c r="K61" t="str">
        <f>IF(E61="","",'OPĆI DIO'!$C$1)</f>
        <v/>
      </c>
      <c r="L61" t="str">
        <f t="shared" si="3"/>
        <v/>
      </c>
      <c r="M61" t="str">
        <f t="shared" si="4"/>
        <v/>
      </c>
      <c r="R61" s="4">
        <v>663120000</v>
      </c>
      <c r="S61" s="4" t="s">
        <v>32</v>
      </c>
      <c r="T61" s="4">
        <v>61</v>
      </c>
      <c r="U61" s="4" t="s">
        <v>1155</v>
      </c>
      <c r="V61">
        <v>663</v>
      </c>
      <c r="W61">
        <v>66</v>
      </c>
    </row>
    <row r="62" spans="1:23">
      <c r="A62" s="211" t="str">
        <f>IF(E62="","",VLOOKUP('OPĆI DIO'!$C$1,'OPĆI DIO'!$N$4:$W$150,10,FALSE))</f>
        <v/>
      </c>
      <c r="B62" s="211" t="str">
        <f>IF(E62="","",VLOOKUP('OPĆI DIO'!$C$1,'OPĆI DIO'!$N$4:$W$150,9,FALSE))</f>
        <v/>
      </c>
      <c r="C62" s="76" t="str">
        <f t="shared" si="5"/>
        <v/>
      </c>
      <c r="D62" s="36" t="str">
        <f t="shared" si="6"/>
        <v/>
      </c>
      <c r="E62" s="43"/>
      <c r="F62" s="79" t="str">
        <f t="shared" si="7"/>
        <v/>
      </c>
      <c r="G62" s="74"/>
      <c r="H62" s="74"/>
      <c r="I62" s="74"/>
      <c r="J62" s="43"/>
      <c r="K62" t="str">
        <f>IF(E62="","",'OPĆI DIO'!$C$1)</f>
        <v/>
      </c>
      <c r="L62" t="str">
        <f t="shared" si="3"/>
        <v/>
      </c>
      <c r="M62" t="str">
        <f t="shared" si="4"/>
        <v/>
      </c>
      <c r="R62" s="4">
        <v>663130000</v>
      </c>
      <c r="S62" s="4" t="s">
        <v>33</v>
      </c>
      <c r="T62" s="4">
        <v>61</v>
      </c>
      <c r="U62" s="4" t="s">
        <v>1155</v>
      </c>
      <c r="V62">
        <v>663</v>
      </c>
      <c r="W62">
        <v>66</v>
      </c>
    </row>
    <row r="63" spans="1:23">
      <c r="A63" s="211" t="str">
        <f>IF(E63="","",VLOOKUP('OPĆI DIO'!$C$1,'OPĆI DIO'!$N$4:$W$150,10,FALSE))</f>
        <v/>
      </c>
      <c r="B63" s="211" t="str">
        <f>IF(E63="","",VLOOKUP('OPĆI DIO'!$C$1,'OPĆI DIO'!$N$4:$W$150,9,FALSE))</f>
        <v/>
      </c>
      <c r="C63" s="76" t="str">
        <f t="shared" si="5"/>
        <v/>
      </c>
      <c r="D63" s="36" t="str">
        <f t="shared" si="6"/>
        <v/>
      </c>
      <c r="E63" s="43"/>
      <c r="F63" s="79" t="str">
        <f t="shared" si="7"/>
        <v/>
      </c>
      <c r="G63" s="74"/>
      <c r="H63" s="74"/>
      <c r="I63" s="74"/>
      <c r="J63" s="43"/>
      <c r="K63" t="str">
        <f>IF(E63="","",'OPĆI DIO'!$C$1)</f>
        <v/>
      </c>
      <c r="L63" t="str">
        <f t="shared" si="3"/>
        <v/>
      </c>
      <c r="M63" t="str">
        <f t="shared" si="4"/>
        <v/>
      </c>
      <c r="R63" s="4">
        <v>663140000</v>
      </c>
      <c r="S63" s="4" t="s">
        <v>1156</v>
      </c>
      <c r="T63" s="4">
        <v>61</v>
      </c>
      <c r="U63" s="4" t="s">
        <v>1155</v>
      </c>
      <c r="V63">
        <v>663</v>
      </c>
      <c r="W63">
        <v>66</v>
      </c>
    </row>
    <row r="64" spans="1:23">
      <c r="A64" s="211" t="str">
        <f>IF(E64="","",VLOOKUP('OPĆI DIO'!$C$1,'OPĆI DIO'!$N$4:$W$150,10,FALSE))</f>
        <v/>
      </c>
      <c r="B64" s="211" t="str">
        <f>IF(E64="","",VLOOKUP('OPĆI DIO'!$C$1,'OPĆI DIO'!$N$4:$W$150,9,FALSE))</f>
        <v/>
      </c>
      <c r="C64" s="76" t="str">
        <f t="shared" si="5"/>
        <v/>
      </c>
      <c r="D64" s="36" t="str">
        <f t="shared" si="6"/>
        <v/>
      </c>
      <c r="E64" s="43"/>
      <c r="F64" s="79" t="str">
        <f t="shared" si="7"/>
        <v/>
      </c>
      <c r="G64" s="74"/>
      <c r="H64" s="74"/>
      <c r="I64" s="74"/>
      <c r="J64" s="43"/>
      <c r="K64" t="str">
        <f>IF(E64="","",'OPĆI DIO'!$C$1)</f>
        <v/>
      </c>
      <c r="L64" t="str">
        <f t="shared" si="3"/>
        <v/>
      </c>
      <c r="M64" t="str">
        <f t="shared" si="4"/>
        <v/>
      </c>
      <c r="R64" s="4">
        <v>663210000</v>
      </c>
      <c r="S64" s="4" t="s">
        <v>1157</v>
      </c>
      <c r="T64" s="4">
        <v>61</v>
      </c>
      <c r="U64" s="4" t="s">
        <v>1155</v>
      </c>
      <c r="V64">
        <v>663</v>
      </c>
      <c r="W64">
        <v>66</v>
      </c>
    </row>
    <row r="65" spans="1:23">
      <c r="A65" s="211" t="str">
        <f>IF(E65="","",VLOOKUP('OPĆI DIO'!$C$1,'OPĆI DIO'!$N$4:$W$150,10,FALSE))</f>
        <v/>
      </c>
      <c r="B65" s="211" t="str">
        <f>IF(E65="","",VLOOKUP('OPĆI DIO'!$C$1,'OPĆI DIO'!$N$4:$W$150,9,FALSE))</f>
        <v/>
      </c>
      <c r="C65" s="76" t="str">
        <f t="shared" si="5"/>
        <v/>
      </c>
      <c r="D65" s="36" t="str">
        <f t="shared" si="6"/>
        <v/>
      </c>
      <c r="E65" s="43"/>
      <c r="F65" s="79" t="str">
        <f t="shared" si="7"/>
        <v/>
      </c>
      <c r="G65" s="74"/>
      <c r="H65" s="74"/>
      <c r="I65" s="74"/>
      <c r="J65" s="43"/>
      <c r="K65" t="str">
        <f>IF(E65="","",'OPĆI DIO'!$C$1)</f>
        <v/>
      </c>
      <c r="L65" t="str">
        <f t="shared" si="3"/>
        <v/>
      </c>
      <c r="M65" t="str">
        <f t="shared" si="4"/>
        <v/>
      </c>
      <c r="R65" s="4">
        <v>663220000</v>
      </c>
      <c r="S65" s="4" t="s">
        <v>34</v>
      </c>
      <c r="T65" s="4">
        <v>61</v>
      </c>
      <c r="U65" s="4" t="s">
        <v>1155</v>
      </c>
      <c r="V65">
        <v>663</v>
      </c>
      <c r="W65">
        <v>66</v>
      </c>
    </row>
    <row r="66" spans="1:23">
      <c r="A66" s="211" t="str">
        <f>IF(E66="","",VLOOKUP('OPĆI DIO'!$C$1,'OPĆI DIO'!$N$4:$W$150,10,FALSE))</f>
        <v/>
      </c>
      <c r="B66" s="211" t="str">
        <f>IF(E66="","",VLOOKUP('OPĆI DIO'!$C$1,'OPĆI DIO'!$N$4:$W$150,9,FALSE))</f>
        <v/>
      </c>
      <c r="C66" s="76" t="str">
        <f t="shared" si="5"/>
        <v/>
      </c>
      <c r="D66" s="36" t="str">
        <f t="shared" si="6"/>
        <v/>
      </c>
      <c r="E66" s="43"/>
      <c r="F66" s="79" t="str">
        <f t="shared" si="7"/>
        <v/>
      </c>
      <c r="G66" s="74"/>
      <c r="H66" s="74"/>
      <c r="I66" s="74"/>
      <c r="J66" s="43"/>
      <c r="K66" t="str">
        <f>IF(E66="","",'OPĆI DIO'!$C$1)</f>
        <v/>
      </c>
      <c r="L66" t="str">
        <f t="shared" si="3"/>
        <v/>
      </c>
      <c r="M66" t="str">
        <f t="shared" si="4"/>
        <v/>
      </c>
      <c r="R66" s="4">
        <v>663230000</v>
      </c>
      <c r="S66" s="4" t="s">
        <v>35</v>
      </c>
      <c r="T66" s="4">
        <v>61</v>
      </c>
      <c r="U66" s="4" t="s">
        <v>1155</v>
      </c>
      <c r="V66">
        <v>663</v>
      </c>
      <c r="W66">
        <v>66</v>
      </c>
    </row>
    <row r="67" spans="1:23">
      <c r="A67" s="211" t="str">
        <f>IF(E67="","",VLOOKUP('OPĆI DIO'!$C$1,'OPĆI DIO'!$N$4:$W$150,10,FALSE))</f>
        <v/>
      </c>
      <c r="B67" s="211" t="str">
        <f>IF(E67="","",VLOOKUP('OPĆI DIO'!$C$1,'OPĆI DIO'!$N$4:$W$150,9,FALSE))</f>
        <v/>
      </c>
      <c r="C67" s="76" t="str">
        <f t="shared" si="5"/>
        <v/>
      </c>
      <c r="D67" s="36" t="str">
        <f>IFERROR(VLOOKUP(E67,$R$6:$U$113,4,FALSE),"")</f>
        <v/>
      </c>
      <c r="E67" s="43"/>
      <c r="F67" s="79" t="str">
        <f>IFERROR(VLOOKUP(E67,$R$6:$U$113,2,FALSE),"")</f>
        <v/>
      </c>
      <c r="G67" s="74"/>
      <c r="H67" s="74"/>
      <c r="I67" s="74"/>
      <c r="J67" s="43"/>
      <c r="K67" t="str">
        <f>IF(E67="","",'OPĆI DIO'!$C$1)</f>
        <v/>
      </c>
      <c r="L67" t="str">
        <f t="shared" si="3"/>
        <v/>
      </c>
      <c r="M67" t="str">
        <f t="shared" si="4"/>
        <v/>
      </c>
      <c r="R67" s="4">
        <v>663240000</v>
      </c>
      <c r="S67" s="4" t="s">
        <v>1158</v>
      </c>
      <c r="T67" s="4">
        <v>61</v>
      </c>
      <c r="U67" s="4" t="s">
        <v>1155</v>
      </c>
      <c r="V67">
        <v>663</v>
      </c>
      <c r="W67">
        <v>66</v>
      </c>
    </row>
    <row r="68" spans="1:23">
      <c r="A68" s="211" t="str">
        <f>IF(E68="","",VLOOKUP('OPĆI DIO'!$C$1,'OPĆI DIO'!$N$4:$W$150,10,FALSE))</f>
        <v/>
      </c>
      <c r="B68" s="211" t="str">
        <f>IF(E68="","",VLOOKUP('OPĆI DIO'!$C$1,'OPĆI DIO'!$N$4:$W$150,9,FALSE))</f>
        <v/>
      </c>
      <c r="C68" s="76" t="str">
        <f t="shared" si="5"/>
        <v/>
      </c>
      <c r="D68" s="36" t="str">
        <f>IFERROR(VLOOKUP(E68,$R$6:$U$113,4,FALSE),"")</f>
        <v/>
      </c>
      <c r="E68" s="43"/>
      <c r="F68" s="79" t="str">
        <f>IFERROR(VLOOKUP(E68,$R$6:$U$113,2,FALSE),"")</f>
        <v/>
      </c>
      <c r="G68" s="74"/>
      <c r="H68" s="74"/>
      <c r="I68" s="74"/>
      <c r="J68" s="43"/>
      <c r="K68" t="str">
        <f>IF(E68="","",'OPĆI DIO'!$C$1)</f>
        <v/>
      </c>
      <c r="L68" t="str">
        <f t="shared" ref="L68:L131" si="8">LEFT(E68,2)</f>
        <v/>
      </c>
      <c r="M68" t="str">
        <f t="shared" ref="M68:M131" si="9">LEFT(E68,3)</f>
        <v/>
      </c>
      <c r="R68" s="4">
        <v>663121000</v>
      </c>
      <c r="S68" s="4" t="s">
        <v>3022</v>
      </c>
      <c r="T68" s="4">
        <v>63</v>
      </c>
      <c r="U68" s="4" t="s">
        <v>3026</v>
      </c>
      <c r="V68">
        <v>663</v>
      </c>
      <c r="W68">
        <v>66</v>
      </c>
    </row>
    <row r="69" spans="1:23">
      <c r="A69" s="211" t="str">
        <f>IF(E69="","",VLOOKUP('OPĆI DIO'!$C$1,'OPĆI DIO'!$N$4:$W$150,10,FALSE))</f>
        <v/>
      </c>
      <c r="B69" s="211" t="str">
        <f>IF(E69="","",VLOOKUP('OPĆI DIO'!$C$1,'OPĆI DIO'!$N$4:$W$150,9,FALSE))</f>
        <v/>
      </c>
      <c r="C69" s="76"/>
      <c r="D69" s="36"/>
      <c r="E69" s="43"/>
      <c r="F69" s="79"/>
      <c r="G69" s="74"/>
      <c r="H69" s="74"/>
      <c r="I69" s="74"/>
      <c r="J69" s="43"/>
      <c r="K69" t="str">
        <f>IF(E69="","",'OPĆI DIO'!$C$1)</f>
        <v/>
      </c>
      <c r="L69" t="str">
        <f t="shared" si="8"/>
        <v/>
      </c>
      <c r="M69" t="str">
        <f t="shared" si="9"/>
        <v/>
      </c>
      <c r="R69" s="4">
        <v>663131000</v>
      </c>
      <c r="S69" s="4" t="s">
        <v>3023</v>
      </c>
      <c r="T69" s="4">
        <v>63</v>
      </c>
      <c r="U69" s="4" t="s">
        <v>3026</v>
      </c>
      <c r="V69">
        <v>663</v>
      </c>
      <c r="W69">
        <v>66</v>
      </c>
    </row>
    <row r="70" spans="1:23">
      <c r="A70" s="211" t="str">
        <f>IF(E70="","",VLOOKUP('OPĆI DIO'!$C$1,'OPĆI DIO'!$N$4:$W$150,10,FALSE))</f>
        <v/>
      </c>
      <c r="B70" s="211" t="str">
        <f>IF(E70="","",VLOOKUP('OPĆI DIO'!$C$1,'OPĆI DIO'!$N$4:$W$150,9,FALSE))</f>
        <v/>
      </c>
      <c r="C70" s="76" t="str">
        <f t="shared" ref="C70:C133" si="10">IFERROR(VLOOKUP(E70,$R$6:$U$113,3,FALSE),"")</f>
        <v/>
      </c>
      <c r="D70" s="36" t="str">
        <f t="shared" ref="D70:D133" si="11">IFERROR(VLOOKUP(E70,$R$6:$U$113,4,FALSE),"")</f>
        <v/>
      </c>
      <c r="E70" s="43"/>
      <c r="F70" s="79" t="str">
        <f t="shared" ref="F70:F133" si="12">IFERROR(VLOOKUP(E70,$R$6:$U$113,2,FALSE),"")</f>
        <v/>
      </c>
      <c r="G70" s="74"/>
      <c r="H70" s="74"/>
      <c r="I70" s="74"/>
      <c r="J70" s="43"/>
      <c r="K70" t="str">
        <f>IF(E70="","",'OPĆI DIO'!$C$1)</f>
        <v/>
      </c>
      <c r="L70" t="str">
        <f t="shared" si="8"/>
        <v/>
      </c>
      <c r="M70" t="str">
        <f t="shared" si="9"/>
        <v/>
      </c>
      <c r="R70" s="4">
        <v>663221000</v>
      </c>
      <c r="S70" s="4" t="s">
        <v>3024</v>
      </c>
      <c r="T70" s="4">
        <v>63</v>
      </c>
      <c r="U70" s="4" t="s">
        <v>3026</v>
      </c>
      <c r="V70">
        <v>663</v>
      </c>
      <c r="W70">
        <v>66</v>
      </c>
    </row>
    <row r="71" spans="1:23">
      <c r="A71" s="211" t="str">
        <f>IF(E71="","",VLOOKUP('OPĆI DIO'!$C$1,'OPĆI DIO'!$N$4:$W$150,10,FALSE))</f>
        <v/>
      </c>
      <c r="B71" s="211" t="str">
        <f>IF(E71="","",VLOOKUP('OPĆI DIO'!$C$1,'OPĆI DIO'!$N$4:$W$150,9,FALSE))</f>
        <v/>
      </c>
      <c r="C71" s="76" t="str">
        <f t="shared" si="10"/>
        <v/>
      </c>
      <c r="D71" s="36" t="str">
        <f t="shared" si="11"/>
        <v/>
      </c>
      <c r="E71" s="43"/>
      <c r="F71" s="79" t="str">
        <f t="shared" si="12"/>
        <v/>
      </c>
      <c r="G71" s="74"/>
      <c r="H71" s="74"/>
      <c r="I71" s="74"/>
      <c r="J71" s="43"/>
      <c r="K71" t="str">
        <f>IF(E71="","",'OPĆI DIO'!$C$1)</f>
        <v/>
      </c>
      <c r="L71" t="str">
        <f t="shared" si="8"/>
        <v/>
      </c>
      <c r="M71" t="str">
        <f t="shared" si="9"/>
        <v/>
      </c>
      <c r="R71" s="4">
        <v>663231000</v>
      </c>
      <c r="S71" s="4" t="s">
        <v>3025</v>
      </c>
      <c r="T71" s="4">
        <v>63</v>
      </c>
      <c r="U71" s="4" t="s">
        <v>3026</v>
      </c>
      <c r="V71">
        <v>663</v>
      </c>
      <c r="W71">
        <v>66</v>
      </c>
    </row>
    <row r="72" spans="1:23">
      <c r="A72" s="211" t="str">
        <f>IF(E72="","",VLOOKUP('OPĆI DIO'!$C$1,'OPĆI DIO'!$N$4:$W$150,10,FALSE))</f>
        <v/>
      </c>
      <c r="B72" s="211" t="str">
        <f>IF(E72="","",VLOOKUP('OPĆI DIO'!$C$1,'OPĆI DIO'!$N$4:$W$150,9,FALSE))</f>
        <v/>
      </c>
      <c r="C72" s="76" t="str">
        <f t="shared" si="10"/>
        <v/>
      </c>
      <c r="D72" s="36" t="str">
        <f t="shared" si="11"/>
        <v/>
      </c>
      <c r="E72" s="43"/>
      <c r="F72" s="79" t="str">
        <f t="shared" si="12"/>
        <v/>
      </c>
      <c r="G72" s="74"/>
      <c r="H72" s="74"/>
      <c r="I72" s="74"/>
      <c r="J72" s="43"/>
      <c r="K72" t="str">
        <f>IF(E72="","",'OPĆI DIO'!$C$1)</f>
        <v/>
      </c>
      <c r="L72" t="str">
        <f t="shared" si="8"/>
        <v/>
      </c>
      <c r="M72" t="str">
        <f t="shared" si="9"/>
        <v/>
      </c>
      <c r="R72" s="4">
        <v>652670071</v>
      </c>
      <c r="S72" s="4" t="s">
        <v>1251</v>
      </c>
      <c r="T72" s="4">
        <v>71</v>
      </c>
      <c r="U72" s="4" t="s">
        <v>171</v>
      </c>
      <c r="V72">
        <v>652</v>
      </c>
      <c r="W72">
        <v>65</v>
      </c>
    </row>
    <row r="73" spans="1:23">
      <c r="A73" s="211" t="str">
        <f>IF(E73="","",VLOOKUP('OPĆI DIO'!$C$1,'OPĆI DIO'!$N$4:$W$150,10,FALSE))</f>
        <v/>
      </c>
      <c r="B73" s="211" t="str">
        <f>IF(E73="","",VLOOKUP('OPĆI DIO'!$C$1,'OPĆI DIO'!$N$4:$W$150,9,FALSE))</f>
        <v/>
      </c>
      <c r="C73" s="76" t="str">
        <f t="shared" si="10"/>
        <v/>
      </c>
      <c r="D73" s="36" t="str">
        <f t="shared" si="11"/>
        <v/>
      </c>
      <c r="E73" s="43"/>
      <c r="F73" s="79" t="str">
        <f t="shared" si="12"/>
        <v/>
      </c>
      <c r="G73" s="74"/>
      <c r="H73" s="74"/>
      <c r="I73" s="74"/>
      <c r="J73" s="43"/>
      <c r="K73" t="str">
        <f>IF(E73="","",'OPĆI DIO'!$C$1)</f>
        <v/>
      </c>
      <c r="L73" t="str">
        <f t="shared" si="8"/>
        <v/>
      </c>
      <c r="M73" t="str">
        <f t="shared" si="9"/>
        <v/>
      </c>
      <c r="R73" s="4">
        <v>711110071</v>
      </c>
      <c r="S73" s="4" t="s">
        <v>1160</v>
      </c>
      <c r="T73" s="4">
        <v>71</v>
      </c>
      <c r="U73" s="4" t="s">
        <v>1161</v>
      </c>
      <c r="V73">
        <v>711</v>
      </c>
      <c r="W73">
        <v>71</v>
      </c>
    </row>
    <row r="74" spans="1:23">
      <c r="A74" s="211" t="str">
        <f>IF(E74="","",VLOOKUP('OPĆI DIO'!$C$1,'OPĆI DIO'!$N$4:$W$150,10,FALSE))</f>
        <v/>
      </c>
      <c r="B74" s="211" t="str">
        <f>IF(E74="","",VLOOKUP('OPĆI DIO'!$C$1,'OPĆI DIO'!$N$4:$W$150,9,FALSE))</f>
        <v/>
      </c>
      <c r="C74" s="76" t="str">
        <f t="shared" si="10"/>
        <v/>
      </c>
      <c r="D74" s="36" t="str">
        <f t="shared" si="11"/>
        <v/>
      </c>
      <c r="E74" s="43"/>
      <c r="F74" s="79" t="str">
        <f t="shared" si="12"/>
        <v/>
      </c>
      <c r="G74" s="74"/>
      <c r="H74" s="74"/>
      <c r="I74" s="74"/>
      <c r="J74" s="43"/>
      <c r="K74" t="str">
        <f>IF(E74="","",'OPĆI DIO'!$C$1)</f>
        <v/>
      </c>
      <c r="L74" t="str">
        <f t="shared" si="8"/>
        <v/>
      </c>
      <c r="M74" t="str">
        <f t="shared" si="9"/>
        <v/>
      </c>
      <c r="R74" s="4">
        <v>711120071</v>
      </c>
      <c r="S74" s="4" t="s">
        <v>1162</v>
      </c>
      <c r="T74" s="4">
        <v>71</v>
      </c>
      <c r="U74" s="4" t="s">
        <v>1161</v>
      </c>
      <c r="V74">
        <v>711</v>
      </c>
      <c r="W74">
        <v>71</v>
      </c>
    </row>
    <row r="75" spans="1:23">
      <c r="A75" s="211" t="str">
        <f>IF(E75="","",VLOOKUP('OPĆI DIO'!$C$1,'OPĆI DIO'!$N$4:$W$150,10,FALSE))</f>
        <v/>
      </c>
      <c r="B75" s="211" t="str">
        <f>IF(E75="","",VLOOKUP('OPĆI DIO'!$C$1,'OPĆI DIO'!$N$4:$W$150,9,FALSE))</f>
        <v/>
      </c>
      <c r="C75" s="76" t="str">
        <f t="shared" si="10"/>
        <v/>
      </c>
      <c r="D75" s="36" t="str">
        <f t="shared" si="11"/>
        <v/>
      </c>
      <c r="E75" s="43"/>
      <c r="F75" s="79" t="str">
        <f t="shared" si="12"/>
        <v/>
      </c>
      <c r="G75" s="74"/>
      <c r="H75" s="74"/>
      <c r="I75" s="74"/>
      <c r="J75" s="43"/>
      <c r="K75" t="str">
        <f>IF(E75="","",'OPĆI DIO'!$C$1)</f>
        <v/>
      </c>
      <c r="L75" t="str">
        <f t="shared" si="8"/>
        <v/>
      </c>
      <c r="M75" t="str">
        <f t="shared" si="9"/>
        <v/>
      </c>
      <c r="R75" s="4">
        <v>712410071</v>
      </c>
      <c r="S75" s="4" t="s">
        <v>212</v>
      </c>
      <c r="T75" s="4">
        <v>71</v>
      </c>
      <c r="U75" s="4" t="s">
        <v>1161</v>
      </c>
      <c r="V75">
        <v>712</v>
      </c>
      <c r="W75">
        <v>71</v>
      </c>
    </row>
    <row r="76" spans="1:23">
      <c r="A76" s="211" t="str">
        <f>IF(E76="","",VLOOKUP('OPĆI DIO'!$C$1,'OPĆI DIO'!$N$4:$W$150,10,FALSE))</f>
        <v/>
      </c>
      <c r="B76" s="211" t="str">
        <f>IF(E76="","",VLOOKUP('OPĆI DIO'!$C$1,'OPĆI DIO'!$N$4:$W$150,9,FALSE))</f>
        <v/>
      </c>
      <c r="C76" s="76" t="str">
        <f t="shared" si="10"/>
        <v/>
      </c>
      <c r="D76" s="36" t="str">
        <f t="shared" si="11"/>
        <v/>
      </c>
      <c r="E76" s="43"/>
      <c r="F76" s="79" t="str">
        <f t="shared" si="12"/>
        <v/>
      </c>
      <c r="G76" s="74"/>
      <c r="H76" s="74"/>
      <c r="I76" s="74"/>
      <c r="J76" s="43"/>
      <c r="K76" t="str">
        <f>IF(E76="","",'OPĆI DIO'!$C$1)</f>
        <v/>
      </c>
      <c r="L76" t="str">
        <f t="shared" si="8"/>
        <v/>
      </c>
      <c r="M76" t="str">
        <f t="shared" si="9"/>
        <v/>
      </c>
      <c r="R76" s="4">
        <v>712490071</v>
      </c>
      <c r="S76" s="4" t="s">
        <v>213</v>
      </c>
      <c r="T76" s="4">
        <v>71</v>
      </c>
      <c r="U76" s="4" t="s">
        <v>1161</v>
      </c>
      <c r="V76">
        <v>712</v>
      </c>
      <c r="W76">
        <v>71</v>
      </c>
    </row>
    <row r="77" spans="1:23">
      <c r="A77" s="211" t="str">
        <f>IF(E77="","",VLOOKUP('OPĆI DIO'!$C$1,'OPĆI DIO'!$N$4:$W$150,10,FALSE))</f>
        <v/>
      </c>
      <c r="B77" s="211" t="str">
        <f>IF(E77="","",VLOOKUP('OPĆI DIO'!$C$1,'OPĆI DIO'!$N$4:$W$150,9,FALSE))</f>
        <v/>
      </c>
      <c r="C77" s="76" t="str">
        <f t="shared" si="10"/>
        <v/>
      </c>
      <c r="D77" s="36" t="str">
        <f t="shared" si="11"/>
        <v/>
      </c>
      <c r="E77" s="43"/>
      <c r="F77" s="79" t="str">
        <f t="shared" si="12"/>
        <v/>
      </c>
      <c r="G77" s="74"/>
      <c r="H77" s="74"/>
      <c r="I77" s="74"/>
      <c r="J77" s="43"/>
      <c r="K77" t="str">
        <f>IF(E77="","",'OPĆI DIO'!$C$1)</f>
        <v/>
      </c>
      <c r="L77" t="str">
        <f t="shared" si="8"/>
        <v/>
      </c>
      <c r="M77" t="str">
        <f t="shared" si="9"/>
        <v/>
      </c>
      <c r="R77" s="4">
        <v>721110071</v>
      </c>
      <c r="S77" s="4" t="s">
        <v>214</v>
      </c>
      <c r="T77" s="4">
        <v>71</v>
      </c>
      <c r="U77" s="4" t="s">
        <v>1161</v>
      </c>
      <c r="V77">
        <v>721</v>
      </c>
      <c r="W77">
        <v>72</v>
      </c>
    </row>
    <row r="78" spans="1:23">
      <c r="A78" s="211" t="str">
        <f>IF(E78="","",VLOOKUP('OPĆI DIO'!$C$1,'OPĆI DIO'!$N$4:$W$150,10,FALSE))</f>
        <v/>
      </c>
      <c r="B78" s="211" t="str">
        <f>IF(E78="","",VLOOKUP('OPĆI DIO'!$C$1,'OPĆI DIO'!$N$4:$W$150,9,FALSE))</f>
        <v/>
      </c>
      <c r="C78" s="76" t="str">
        <f t="shared" si="10"/>
        <v/>
      </c>
      <c r="D78" s="36" t="str">
        <f t="shared" si="11"/>
        <v/>
      </c>
      <c r="E78" s="43"/>
      <c r="F78" s="79" t="str">
        <f t="shared" si="12"/>
        <v/>
      </c>
      <c r="G78" s="74"/>
      <c r="H78" s="74"/>
      <c r="I78" s="74"/>
      <c r="J78" s="43"/>
      <c r="K78" t="str">
        <f>IF(E78="","",'OPĆI DIO'!$C$1)</f>
        <v/>
      </c>
      <c r="L78" t="str">
        <f t="shared" si="8"/>
        <v/>
      </c>
      <c r="M78" t="str">
        <f t="shared" si="9"/>
        <v/>
      </c>
      <c r="R78" s="4">
        <v>721190071</v>
      </c>
      <c r="S78" s="4" t="s">
        <v>215</v>
      </c>
      <c r="T78" s="4">
        <v>71</v>
      </c>
      <c r="U78" s="4" t="s">
        <v>1161</v>
      </c>
      <c r="V78">
        <v>721</v>
      </c>
      <c r="W78">
        <v>72</v>
      </c>
    </row>
    <row r="79" spans="1:23">
      <c r="A79" s="211" t="str">
        <f>IF(E79="","",VLOOKUP('OPĆI DIO'!$C$1,'OPĆI DIO'!$N$4:$W$150,10,FALSE))</f>
        <v/>
      </c>
      <c r="B79" s="211" t="str">
        <f>IF(E79="","",VLOOKUP('OPĆI DIO'!$C$1,'OPĆI DIO'!$N$4:$W$150,9,FALSE))</f>
        <v/>
      </c>
      <c r="C79" s="76" t="str">
        <f t="shared" si="10"/>
        <v/>
      </c>
      <c r="D79" s="36" t="str">
        <f t="shared" si="11"/>
        <v/>
      </c>
      <c r="E79" s="43"/>
      <c r="F79" s="79" t="str">
        <f t="shared" si="12"/>
        <v/>
      </c>
      <c r="G79" s="74"/>
      <c r="H79" s="74"/>
      <c r="I79" s="74"/>
      <c r="J79" s="43"/>
      <c r="K79" t="str">
        <f>IF(E79="","",'OPĆI DIO'!$C$1)</f>
        <v/>
      </c>
      <c r="L79" t="str">
        <f t="shared" si="8"/>
        <v/>
      </c>
      <c r="M79" t="str">
        <f t="shared" si="9"/>
        <v/>
      </c>
      <c r="R79" s="4">
        <v>721230071</v>
      </c>
      <c r="S79" s="4" t="s">
        <v>216</v>
      </c>
      <c r="T79" s="4">
        <v>71</v>
      </c>
      <c r="U79" s="4" t="s">
        <v>1161</v>
      </c>
      <c r="V79">
        <v>721</v>
      </c>
      <c r="W79">
        <v>72</v>
      </c>
    </row>
    <row r="80" spans="1:23">
      <c r="A80" s="211" t="str">
        <f>IF(E80="","",VLOOKUP('OPĆI DIO'!$C$1,'OPĆI DIO'!$N$4:$W$150,10,FALSE))</f>
        <v/>
      </c>
      <c r="B80" s="211" t="str">
        <f>IF(E80="","",VLOOKUP('OPĆI DIO'!$C$1,'OPĆI DIO'!$N$4:$W$150,9,FALSE))</f>
        <v/>
      </c>
      <c r="C80" s="76" t="str">
        <f t="shared" si="10"/>
        <v/>
      </c>
      <c r="D80" s="36" t="str">
        <f t="shared" si="11"/>
        <v/>
      </c>
      <c r="E80" s="43"/>
      <c r="F80" s="79" t="str">
        <f t="shared" si="12"/>
        <v/>
      </c>
      <c r="G80" s="74"/>
      <c r="H80" s="74"/>
      <c r="I80" s="74"/>
      <c r="J80" s="43"/>
      <c r="K80" t="str">
        <f>IF(E80="","",'OPĆI DIO'!$C$1)</f>
        <v/>
      </c>
      <c r="L80" t="str">
        <f t="shared" si="8"/>
        <v/>
      </c>
      <c r="M80" t="str">
        <f t="shared" si="9"/>
        <v/>
      </c>
      <c r="R80" s="4">
        <v>721290071</v>
      </c>
      <c r="S80" s="4" t="s">
        <v>217</v>
      </c>
      <c r="T80" s="4">
        <v>71</v>
      </c>
      <c r="U80" s="4" t="s">
        <v>1161</v>
      </c>
      <c r="V80">
        <v>721</v>
      </c>
      <c r="W80">
        <v>72</v>
      </c>
    </row>
    <row r="81" spans="1:23">
      <c r="A81" s="211" t="str">
        <f>IF(E81="","",VLOOKUP('OPĆI DIO'!$C$1,'OPĆI DIO'!$N$4:$W$150,10,FALSE))</f>
        <v/>
      </c>
      <c r="B81" s="211" t="str">
        <f>IF(E81="","",VLOOKUP('OPĆI DIO'!$C$1,'OPĆI DIO'!$N$4:$W$150,9,FALSE))</f>
        <v/>
      </c>
      <c r="C81" s="76" t="str">
        <f t="shared" si="10"/>
        <v/>
      </c>
      <c r="D81" s="36" t="str">
        <f t="shared" si="11"/>
        <v/>
      </c>
      <c r="E81" s="43"/>
      <c r="F81" s="79" t="str">
        <f t="shared" si="12"/>
        <v/>
      </c>
      <c r="G81" s="74"/>
      <c r="H81" s="74"/>
      <c r="I81" s="74"/>
      <c r="J81" s="43"/>
      <c r="K81" t="str">
        <f>IF(E81="","",'OPĆI DIO'!$C$1)</f>
        <v/>
      </c>
      <c r="L81" t="str">
        <f t="shared" si="8"/>
        <v/>
      </c>
      <c r="M81" t="str">
        <f t="shared" si="9"/>
        <v/>
      </c>
      <c r="R81" s="4">
        <v>722110071</v>
      </c>
      <c r="S81" s="4" t="s">
        <v>218</v>
      </c>
      <c r="T81" s="4">
        <v>71</v>
      </c>
      <c r="U81" s="4" t="s">
        <v>1161</v>
      </c>
      <c r="V81">
        <v>722</v>
      </c>
      <c r="W81">
        <v>72</v>
      </c>
    </row>
    <row r="82" spans="1:23">
      <c r="A82" s="211" t="str">
        <f>IF(E82="","",VLOOKUP('OPĆI DIO'!$C$1,'OPĆI DIO'!$N$4:$W$150,10,FALSE))</f>
        <v/>
      </c>
      <c r="B82" s="211" t="str">
        <f>IF(E82="","",VLOOKUP('OPĆI DIO'!$C$1,'OPĆI DIO'!$N$4:$W$150,9,FALSE))</f>
        <v/>
      </c>
      <c r="C82" s="76" t="str">
        <f t="shared" si="10"/>
        <v/>
      </c>
      <c r="D82" s="36" t="str">
        <f t="shared" si="11"/>
        <v/>
      </c>
      <c r="E82" s="43"/>
      <c r="F82" s="79" t="str">
        <f t="shared" si="12"/>
        <v/>
      </c>
      <c r="G82" s="74"/>
      <c r="H82" s="74"/>
      <c r="I82" s="74"/>
      <c r="J82" s="43"/>
      <c r="K82" t="str">
        <f>IF(E82="","",'OPĆI DIO'!$C$1)</f>
        <v/>
      </c>
      <c r="L82" t="str">
        <f t="shared" si="8"/>
        <v/>
      </c>
      <c r="M82" t="str">
        <f t="shared" si="9"/>
        <v/>
      </c>
      <c r="R82" s="4">
        <v>722120071</v>
      </c>
      <c r="S82" s="4" t="s">
        <v>1163</v>
      </c>
      <c r="T82" s="4">
        <v>71</v>
      </c>
      <c r="U82" s="4" t="s">
        <v>1161</v>
      </c>
      <c r="V82">
        <v>722</v>
      </c>
      <c r="W82">
        <v>72</v>
      </c>
    </row>
    <row r="83" spans="1:23">
      <c r="A83" s="211" t="str">
        <f>IF(E83="","",VLOOKUP('OPĆI DIO'!$C$1,'OPĆI DIO'!$N$4:$W$150,10,FALSE))</f>
        <v/>
      </c>
      <c r="B83" s="211" t="str">
        <f>IF(E83="","",VLOOKUP('OPĆI DIO'!$C$1,'OPĆI DIO'!$N$4:$W$150,9,FALSE))</f>
        <v/>
      </c>
      <c r="C83" s="76" t="str">
        <f t="shared" si="10"/>
        <v/>
      </c>
      <c r="D83" s="36" t="str">
        <f t="shared" si="11"/>
        <v/>
      </c>
      <c r="E83" s="43"/>
      <c r="F83" s="79" t="str">
        <f t="shared" si="12"/>
        <v/>
      </c>
      <c r="G83" s="74"/>
      <c r="H83" s="74"/>
      <c r="I83" s="74"/>
      <c r="J83" s="43"/>
      <c r="K83" t="str">
        <f>IF(E83="","",'OPĆI DIO'!$C$1)</f>
        <v/>
      </c>
      <c r="L83" t="str">
        <f t="shared" si="8"/>
        <v/>
      </c>
      <c r="M83" t="str">
        <f t="shared" si="9"/>
        <v/>
      </c>
      <c r="R83" s="4">
        <v>722190071</v>
      </c>
      <c r="S83" s="4" t="s">
        <v>219</v>
      </c>
      <c r="T83" s="4">
        <v>71</v>
      </c>
      <c r="U83" s="4" t="s">
        <v>1161</v>
      </c>
      <c r="V83">
        <v>722</v>
      </c>
      <c r="W83">
        <v>72</v>
      </c>
    </row>
    <row r="84" spans="1:23">
      <c r="A84" s="211" t="str">
        <f>IF(E84="","",VLOOKUP('OPĆI DIO'!$C$1,'OPĆI DIO'!$N$4:$W$150,10,FALSE))</f>
        <v/>
      </c>
      <c r="B84" s="211" t="str">
        <f>IF(E84="","",VLOOKUP('OPĆI DIO'!$C$1,'OPĆI DIO'!$N$4:$W$150,9,FALSE))</f>
        <v/>
      </c>
      <c r="C84" s="76" t="str">
        <f t="shared" si="10"/>
        <v/>
      </c>
      <c r="D84" s="36" t="str">
        <f t="shared" si="11"/>
        <v/>
      </c>
      <c r="E84" s="43"/>
      <c r="F84" s="79" t="str">
        <f t="shared" si="12"/>
        <v/>
      </c>
      <c r="G84" s="74"/>
      <c r="H84" s="74"/>
      <c r="I84" s="74"/>
      <c r="J84" s="43"/>
      <c r="K84" t="str">
        <f>IF(E84="","",'OPĆI DIO'!$C$1)</f>
        <v/>
      </c>
      <c r="L84" t="str">
        <f t="shared" si="8"/>
        <v/>
      </c>
      <c r="M84" t="str">
        <f t="shared" si="9"/>
        <v/>
      </c>
      <c r="R84" s="4" t="s">
        <v>4533</v>
      </c>
      <c r="S84" s="4" t="s">
        <v>4534</v>
      </c>
      <c r="T84" s="4">
        <v>71</v>
      </c>
      <c r="U84" s="4" t="s">
        <v>1161</v>
      </c>
      <c r="V84">
        <v>722</v>
      </c>
      <c r="W84">
        <v>72</v>
      </c>
    </row>
    <row r="85" spans="1:23">
      <c r="A85" s="211" t="str">
        <f>IF(E85="","",VLOOKUP('OPĆI DIO'!$C$1,'OPĆI DIO'!$N$4:$W$150,10,FALSE))</f>
        <v/>
      </c>
      <c r="B85" s="211" t="str">
        <f>IF(E85="","",VLOOKUP('OPĆI DIO'!$C$1,'OPĆI DIO'!$N$4:$W$150,9,FALSE))</f>
        <v/>
      </c>
      <c r="C85" s="76" t="str">
        <f t="shared" si="10"/>
        <v/>
      </c>
      <c r="D85" s="36" t="str">
        <f t="shared" si="11"/>
        <v/>
      </c>
      <c r="E85" s="43"/>
      <c r="F85" s="79" t="str">
        <f t="shared" si="12"/>
        <v/>
      </c>
      <c r="G85" s="74"/>
      <c r="H85" s="74"/>
      <c r="I85" s="74"/>
      <c r="J85" s="43"/>
      <c r="K85" t="str">
        <f>IF(E85="","",'OPĆI DIO'!$C$1)</f>
        <v/>
      </c>
      <c r="L85" t="str">
        <f t="shared" si="8"/>
        <v/>
      </c>
      <c r="M85" t="str">
        <f t="shared" si="9"/>
        <v/>
      </c>
      <c r="R85" s="4">
        <v>722620071</v>
      </c>
      <c r="S85" s="4" t="s">
        <v>220</v>
      </c>
      <c r="T85" s="4">
        <v>71</v>
      </c>
      <c r="U85" s="4" t="s">
        <v>1161</v>
      </c>
      <c r="V85">
        <v>722</v>
      </c>
      <c r="W85">
        <v>72</v>
      </c>
    </row>
    <row r="86" spans="1:23">
      <c r="A86" s="211" t="str">
        <f>IF(E86="","",VLOOKUP('OPĆI DIO'!$C$1,'OPĆI DIO'!$N$4:$W$150,10,FALSE))</f>
        <v/>
      </c>
      <c r="B86" s="211" t="str">
        <f>IF(E86="","",VLOOKUP('OPĆI DIO'!$C$1,'OPĆI DIO'!$N$4:$W$150,9,FALSE))</f>
        <v/>
      </c>
      <c r="C86" s="76" t="str">
        <f t="shared" si="10"/>
        <v/>
      </c>
      <c r="D86" s="36" t="str">
        <f t="shared" si="11"/>
        <v/>
      </c>
      <c r="E86" s="43"/>
      <c r="F86" s="79" t="str">
        <f t="shared" si="12"/>
        <v/>
      </c>
      <c r="G86" s="74"/>
      <c r="H86" s="74"/>
      <c r="I86" s="74"/>
      <c r="J86" s="43"/>
      <c r="K86" t="str">
        <f>IF(E86="","",'OPĆI DIO'!$C$1)</f>
        <v/>
      </c>
      <c r="L86" t="str">
        <f t="shared" si="8"/>
        <v/>
      </c>
      <c r="M86" t="str">
        <f t="shared" si="9"/>
        <v/>
      </c>
      <c r="R86" s="4">
        <v>722720071</v>
      </c>
      <c r="S86" s="4" t="s">
        <v>1252</v>
      </c>
      <c r="T86" s="4">
        <v>71</v>
      </c>
      <c r="U86" s="4" t="s">
        <v>171</v>
      </c>
      <c r="V86">
        <v>722</v>
      </c>
      <c r="W86">
        <v>72</v>
      </c>
    </row>
    <row r="87" spans="1:23">
      <c r="A87" s="211" t="str">
        <f>IF(E87="","",VLOOKUP('OPĆI DIO'!$C$1,'OPĆI DIO'!$N$4:$W$150,10,FALSE))</f>
        <v/>
      </c>
      <c r="B87" s="211" t="str">
        <f>IF(E87="","",VLOOKUP('OPĆI DIO'!$C$1,'OPĆI DIO'!$N$4:$W$150,9,FALSE))</f>
        <v/>
      </c>
      <c r="C87" s="76" t="str">
        <f t="shared" si="10"/>
        <v/>
      </c>
      <c r="D87" s="36" t="str">
        <f t="shared" si="11"/>
        <v/>
      </c>
      <c r="E87" s="43"/>
      <c r="F87" s="79" t="str">
        <f t="shared" si="12"/>
        <v/>
      </c>
      <c r="G87" s="74"/>
      <c r="H87" s="74"/>
      <c r="I87" s="74"/>
      <c r="J87" s="43"/>
      <c r="K87" t="str">
        <f>IF(E87="","",'OPĆI DIO'!$C$1)</f>
        <v/>
      </c>
      <c r="L87" t="str">
        <f t="shared" si="8"/>
        <v/>
      </c>
      <c r="M87" t="str">
        <f t="shared" si="9"/>
        <v/>
      </c>
      <c r="R87" s="4">
        <v>722730071</v>
      </c>
      <c r="S87" s="4" t="s">
        <v>221</v>
      </c>
      <c r="T87" s="4">
        <v>71</v>
      </c>
      <c r="U87" s="4" t="s">
        <v>1161</v>
      </c>
      <c r="V87">
        <v>722</v>
      </c>
      <c r="W87">
        <v>72</v>
      </c>
    </row>
    <row r="88" spans="1:23">
      <c r="A88" s="211" t="str">
        <f>IF(E88="","",VLOOKUP('OPĆI DIO'!$C$1,'OPĆI DIO'!$N$4:$W$150,10,FALSE))</f>
        <v/>
      </c>
      <c r="B88" s="211" t="str">
        <f>IF(E88="","",VLOOKUP('OPĆI DIO'!$C$1,'OPĆI DIO'!$N$4:$W$150,9,FALSE))</f>
        <v/>
      </c>
      <c r="C88" s="76" t="str">
        <f t="shared" si="10"/>
        <v/>
      </c>
      <c r="D88" s="36" t="str">
        <f t="shared" si="11"/>
        <v/>
      </c>
      <c r="E88" s="43"/>
      <c r="F88" s="79" t="str">
        <f t="shared" si="12"/>
        <v/>
      </c>
      <c r="G88" s="74"/>
      <c r="H88" s="74"/>
      <c r="I88" s="74"/>
      <c r="J88" s="43"/>
      <c r="K88" t="str">
        <f>IF(E88="","",'OPĆI DIO'!$C$1)</f>
        <v/>
      </c>
      <c r="L88" t="str">
        <f t="shared" si="8"/>
        <v/>
      </c>
      <c r="M88" t="str">
        <f t="shared" si="9"/>
        <v/>
      </c>
      <c r="R88" s="4">
        <v>723110071</v>
      </c>
      <c r="S88" s="4" t="s">
        <v>222</v>
      </c>
      <c r="T88" s="4">
        <v>71</v>
      </c>
      <c r="U88" s="4" t="s">
        <v>1161</v>
      </c>
      <c r="V88">
        <v>723</v>
      </c>
      <c r="W88">
        <v>72</v>
      </c>
    </row>
    <row r="89" spans="1:23">
      <c r="A89" s="211" t="str">
        <f>IF(E89="","",VLOOKUP('OPĆI DIO'!$C$1,'OPĆI DIO'!$N$4:$W$150,10,FALSE))</f>
        <v/>
      </c>
      <c r="B89" s="211" t="str">
        <f>IF(E89="","",VLOOKUP('OPĆI DIO'!$C$1,'OPĆI DIO'!$N$4:$W$150,9,FALSE))</f>
        <v/>
      </c>
      <c r="C89" s="76" t="str">
        <f t="shared" si="10"/>
        <v/>
      </c>
      <c r="D89" s="36" t="str">
        <f t="shared" si="11"/>
        <v/>
      </c>
      <c r="E89" s="43"/>
      <c r="F89" s="79" t="str">
        <f t="shared" si="12"/>
        <v/>
      </c>
      <c r="G89" s="74"/>
      <c r="H89" s="74"/>
      <c r="I89" s="74"/>
      <c r="J89" s="43"/>
      <c r="K89" t="str">
        <f>IF(E89="","",'OPĆI DIO'!$C$1)</f>
        <v/>
      </c>
      <c r="L89" t="str">
        <f t="shared" si="8"/>
        <v/>
      </c>
      <c r="M89" t="str">
        <f t="shared" si="9"/>
        <v/>
      </c>
      <c r="R89" s="4">
        <v>723130071</v>
      </c>
      <c r="S89" s="4" t="s">
        <v>1164</v>
      </c>
      <c r="T89" s="4">
        <v>71</v>
      </c>
      <c r="U89" s="4" t="s">
        <v>1161</v>
      </c>
      <c r="V89">
        <v>723</v>
      </c>
      <c r="W89">
        <v>72</v>
      </c>
    </row>
    <row r="90" spans="1:23">
      <c r="A90" s="211" t="str">
        <f>IF(E90="","",VLOOKUP('OPĆI DIO'!$C$1,'OPĆI DIO'!$N$4:$W$150,10,FALSE))</f>
        <v/>
      </c>
      <c r="B90" s="211" t="str">
        <f>IF(E90="","",VLOOKUP('OPĆI DIO'!$C$1,'OPĆI DIO'!$N$4:$W$150,9,FALSE))</f>
        <v/>
      </c>
      <c r="C90" s="76" t="str">
        <f t="shared" si="10"/>
        <v/>
      </c>
      <c r="D90" s="36" t="str">
        <f t="shared" si="11"/>
        <v/>
      </c>
      <c r="E90" s="43"/>
      <c r="F90" s="79" t="str">
        <f t="shared" si="12"/>
        <v/>
      </c>
      <c r="G90" s="74"/>
      <c r="H90" s="74"/>
      <c r="I90" s="74"/>
      <c r="J90" s="43"/>
      <c r="K90" t="str">
        <f>IF(E90="","",'OPĆI DIO'!$C$1)</f>
        <v/>
      </c>
      <c r="L90" t="str">
        <f t="shared" si="8"/>
        <v/>
      </c>
      <c r="M90" t="str">
        <f t="shared" si="9"/>
        <v/>
      </c>
      <c r="R90" s="4">
        <v>723140071</v>
      </c>
      <c r="S90" s="4" t="s">
        <v>1165</v>
      </c>
      <c r="T90" s="4">
        <v>71</v>
      </c>
      <c r="U90" s="4" t="s">
        <v>1161</v>
      </c>
      <c r="V90">
        <v>723</v>
      </c>
      <c r="W90">
        <v>72</v>
      </c>
    </row>
    <row r="91" spans="1:23">
      <c r="A91" s="211" t="str">
        <f>IF(E91="","",VLOOKUP('OPĆI DIO'!$C$1,'OPĆI DIO'!$N$4:$W$150,10,FALSE))</f>
        <v/>
      </c>
      <c r="B91" s="211" t="str">
        <f>IF(E91="","",VLOOKUP('OPĆI DIO'!$C$1,'OPĆI DIO'!$N$4:$W$150,9,FALSE))</f>
        <v/>
      </c>
      <c r="C91" s="76" t="str">
        <f t="shared" si="10"/>
        <v/>
      </c>
      <c r="D91" s="36" t="str">
        <f t="shared" si="11"/>
        <v/>
      </c>
      <c r="E91" s="43"/>
      <c r="F91" s="79" t="str">
        <f t="shared" si="12"/>
        <v/>
      </c>
      <c r="G91" s="74"/>
      <c r="H91" s="74"/>
      <c r="I91" s="74"/>
      <c r="J91" s="43"/>
      <c r="K91" t="str">
        <f>IF(E91="","",'OPĆI DIO'!$C$1)</f>
        <v/>
      </c>
      <c r="L91" t="str">
        <f t="shared" si="8"/>
        <v/>
      </c>
      <c r="M91" t="str">
        <f t="shared" si="9"/>
        <v/>
      </c>
      <c r="R91" s="4">
        <v>723150071</v>
      </c>
      <c r="S91" s="4" t="s">
        <v>1166</v>
      </c>
      <c r="T91" s="4">
        <v>71</v>
      </c>
      <c r="U91" s="4" t="s">
        <v>1161</v>
      </c>
      <c r="V91">
        <v>723</v>
      </c>
      <c r="W91">
        <v>72</v>
      </c>
    </row>
    <row r="92" spans="1:23">
      <c r="A92" s="211" t="str">
        <f>IF(E92="","",VLOOKUP('OPĆI DIO'!$C$1,'OPĆI DIO'!$N$4:$W$150,10,FALSE))</f>
        <v/>
      </c>
      <c r="B92" s="211" t="str">
        <f>IF(E92="","",VLOOKUP('OPĆI DIO'!$C$1,'OPĆI DIO'!$N$4:$W$150,9,FALSE))</f>
        <v/>
      </c>
      <c r="C92" s="76" t="str">
        <f t="shared" si="10"/>
        <v/>
      </c>
      <c r="D92" s="36" t="str">
        <f t="shared" si="11"/>
        <v/>
      </c>
      <c r="E92" s="43"/>
      <c r="F92" s="79" t="str">
        <f t="shared" si="12"/>
        <v/>
      </c>
      <c r="G92" s="74"/>
      <c r="H92" s="74"/>
      <c r="I92" s="74"/>
      <c r="J92" s="43"/>
      <c r="K92" t="str">
        <f>IF(E92="","",'OPĆI DIO'!$C$1)</f>
        <v/>
      </c>
      <c r="L92" t="str">
        <f t="shared" si="8"/>
        <v/>
      </c>
      <c r="M92" t="str">
        <f t="shared" si="9"/>
        <v/>
      </c>
      <c r="R92" s="4">
        <v>723160071</v>
      </c>
      <c r="S92" s="4" t="s">
        <v>1167</v>
      </c>
      <c r="T92" s="4">
        <v>71</v>
      </c>
      <c r="U92" s="4" t="s">
        <v>1161</v>
      </c>
      <c r="V92">
        <v>723</v>
      </c>
      <c r="W92">
        <v>72</v>
      </c>
    </row>
    <row r="93" spans="1:23">
      <c r="A93" s="211" t="str">
        <f>IF(E93="","",VLOOKUP('OPĆI DIO'!$C$1,'OPĆI DIO'!$N$4:$W$150,10,FALSE))</f>
        <v/>
      </c>
      <c r="B93" s="211" t="str">
        <f>IF(E93="","",VLOOKUP('OPĆI DIO'!$C$1,'OPĆI DIO'!$N$4:$W$150,9,FALSE))</f>
        <v/>
      </c>
      <c r="C93" s="76" t="str">
        <f t="shared" si="10"/>
        <v/>
      </c>
      <c r="D93" s="36" t="str">
        <f t="shared" si="11"/>
        <v/>
      </c>
      <c r="E93" s="43"/>
      <c r="F93" s="79" t="str">
        <f t="shared" si="12"/>
        <v/>
      </c>
      <c r="G93" s="74"/>
      <c r="H93" s="74"/>
      <c r="I93" s="74"/>
      <c r="J93" s="43"/>
      <c r="K93" t="str">
        <f>IF(E93="","",'OPĆI DIO'!$C$1)</f>
        <v/>
      </c>
      <c r="L93" t="str">
        <f t="shared" si="8"/>
        <v/>
      </c>
      <c r="M93" t="str">
        <f t="shared" si="9"/>
        <v/>
      </c>
      <c r="R93" s="4">
        <v>723190071</v>
      </c>
      <c r="S93" s="4" t="s">
        <v>1253</v>
      </c>
      <c r="T93" s="4">
        <v>71</v>
      </c>
      <c r="U93" s="4" t="s">
        <v>171</v>
      </c>
      <c r="V93">
        <v>723</v>
      </c>
      <c r="W93">
        <v>72</v>
      </c>
    </row>
    <row r="94" spans="1:23">
      <c r="A94" s="211" t="str">
        <f>IF(E94="","",VLOOKUP('OPĆI DIO'!$C$1,'OPĆI DIO'!$N$4:$W$150,10,FALSE))</f>
        <v/>
      </c>
      <c r="B94" s="211" t="str">
        <f>IF(E94="","",VLOOKUP('OPĆI DIO'!$C$1,'OPĆI DIO'!$N$4:$W$150,9,FALSE))</f>
        <v/>
      </c>
      <c r="C94" s="76" t="str">
        <f t="shared" si="10"/>
        <v/>
      </c>
      <c r="D94" s="36" t="str">
        <f t="shared" si="11"/>
        <v/>
      </c>
      <c r="E94" s="43"/>
      <c r="F94" s="79" t="str">
        <f t="shared" si="12"/>
        <v/>
      </c>
      <c r="G94" s="74"/>
      <c r="H94" s="74"/>
      <c r="I94" s="74"/>
      <c r="J94" s="43"/>
      <c r="K94" t="str">
        <f>IF(E94="","",'OPĆI DIO'!$C$1)</f>
        <v/>
      </c>
      <c r="L94" t="str">
        <f t="shared" si="8"/>
        <v/>
      </c>
      <c r="M94" t="str">
        <f t="shared" si="9"/>
        <v/>
      </c>
      <c r="R94" s="4">
        <v>723310071</v>
      </c>
      <c r="S94" s="4" t="s">
        <v>1168</v>
      </c>
      <c r="T94" s="4">
        <v>71</v>
      </c>
      <c r="U94" s="4" t="s">
        <v>1161</v>
      </c>
      <c r="V94">
        <v>723</v>
      </c>
      <c r="W94">
        <v>72</v>
      </c>
    </row>
    <row r="95" spans="1:23">
      <c r="A95" s="211" t="str">
        <f>IF(E95="","",VLOOKUP('OPĆI DIO'!$C$1,'OPĆI DIO'!$N$4:$W$150,10,FALSE))</f>
        <v/>
      </c>
      <c r="B95" s="211" t="str">
        <f>IF(E95="","",VLOOKUP('OPĆI DIO'!$C$1,'OPĆI DIO'!$N$4:$W$150,9,FALSE))</f>
        <v/>
      </c>
      <c r="C95" s="76" t="str">
        <f t="shared" si="10"/>
        <v/>
      </c>
      <c r="D95" s="36" t="str">
        <f t="shared" si="11"/>
        <v/>
      </c>
      <c r="E95" s="43"/>
      <c r="F95" s="79" t="str">
        <f t="shared" si="12"/>
        <v/>
      </c>
      <c r="G95" s="74"/>
      <c r="H95" s="74"/>
      <c r="I95" s="74"/>
      <c r="J95" s="43"/>
      <c r="K95" t="str">
        <f>IF(E95="","",'OPĆI DIO'!$C$1)</f>
        <v/>
      </c>
      <c r="L95" t="str">
        <f t="shared" si="8"/>
        <v/>
      </c>
      <c r="M95" t="str">
        <f t="shared" si="9"/>
        <v/>
      </c>
      <c r="R95" s="4">
        <v>725210071</v>
      </c>
      <c r="S95" s="4" t="s">
        <v>223</v>
      </c>
      <c r="T95" s="4">
        <v>71</v>
      </c>
      <c r="U95" s="4" t="s">
        <v>1161</v>
      </c>
      <c r="V95">
        <v>725</v>
      </c>
      <c r="W95">
        <v>72</v>
      </c>
    </row>
    <row r="96" spans="1:23">
      <c r="A96" s="211" t="str">
        <f>IF(E96="","",VLOOKUP('OPĆI DIO'!$C$1,'OPĆI DIO'!$N$4:$W$150,10,FALSE))</f>
        <v/>
      </c>
      <c r="B96" s="211" t="str">
        <f>IF(E96="","",VLOOKUP('OPĆI DIO'!$C$1,'OPĆI DIO'!$N$4:$W$150,9,FALSE))</f>
        <v/>
      </c>
      <c r="C96" s="76" t="str">
        <f t="shared" si="10"/>
        <v/>
      </c>
      <c r="D96" s="36" t="str">
        <f t="shared" si="11"/>
        <v/>
      </c>
      <c r="E96" s="43"/>
      <c r="F96" s="79" t="str">
        <f t="shared" si="12"/>
        <v/>
      </c>
      <c r="G96" s="74"/>
      <c r="H96" s="74"/>
      <c r="I96" s="74"/>
      <c r="J96" s="43"/>
      <c r="K96" t="str">
        <f>IF(E96="","",'OPĆI DIO'!$C$1)</f>
        <v/>
      </c>
      <c r="L96" t="str">
        <f t="shared" si="8"/>
        <v/>
      </c>
      <c r="M96" t="str">
        <f t="shared" si="9"/>
        <v/>
      </c>
      <c r="R96" s="281">
        <v>671110552</v>
      </c>
      <c r="S96" s="4" t="s">
        <v>963</v>
      </c>
      <c r="T96" s="4">
        <v>552</v>
      </c>
      <c r="U96" s="4" t="s">
        <v>955</v>
      </c>
      <c r="V96">
        <v>632</v>
      </c>
      <c r="W96">
        <v>63</v>
      </c>
    </row>
    <row r="97" spans="1:23">
      <c r="A97" s="211" t="str">
        <f>IF(E97="","",VLOOKUP('OPĆI DIO'!$C$1,'OPĆI DIO'!$N$4:$W$150,10,FALSE))</f>
        <v/>
      </c>
      <c r="B97" s="211" t="str">
        <f>IF(E97="","",VLOOKUP('OPĆI DIO'!$C$1,'OPĆI DIO'!$N$4:$W$150,9,FALSE))</f>
        <v/>
      </c>
      <c r="C97" s="76" t="str">
        <f t="shared" si="10"/>
        <v/>
      </c>
      <c r="D97" s="36" t="str">
        <f t="shared" si="11"/>
        <v/>
      </c>
      <c r="E97" s="43"/>
      <c r="F97" s="79" t="str">
        <f t="shared" si="12"/>
        <v/>
      </c>
      <c r="G97" s="74"/>
      <c r="H97" s="74"/>
      <c r="I97" s="74"/>
      <c r="J97" s="43"/>
      <c r="K97" t="str">
        <f>IF(E97="","",'OPĆI DIO'!$C$1)</f>
        <v/>
      </c>
      <c r="L97" t="str">
        <f t="shared" si="8"/>
        <v/>
      </c>
      <c r="M97" t="str">
        <f t="shared" si="9"/>
        <v/>
      </c>
      <c r="R97" s="281">
        <v>671210552</v>
      </c>
      <c r="S97" s="4" t="s">
        <v>967</v>
      </c>
      <c r="T97" s="4">
        <v>552</v>
      </c>
      <c r="U97" s="4" t="s">
        <v>955</v>
      </c>
      <c r="V97">
        <v>632</v>
      </c>
      <c r="W97">
        <v>63</v>
      </c>
    </row>
    <row r="98" spans="1:23">
      <c r="A98" s="211" t="str">
        <f>IF(E98="","",VLOOKUP('OPĆI DIO'!$C$1,'OPĆI DIO'!$N$4:$W$150,10,FALSE))</f>
        <v/>
      </c>
      <c r="B98" s="211" t="str">
        <f>IF(E98="","",VLOOKUP('OPĆI DIO'!$C$1,'OPĆI DIO'!$N$4:$W$150,9,FALSE))</f>
        <v/>
      </c>
      <c r="C98" s="76" t="str">
        <f t="shared" si="10"/>
        <v/>
      </c>
      <c r="D98" s="36" t="str">
        <f t="shared" si="11"/>
        <v/>
      </c>
      <c r="E98" s="43"/>
      <c r="F98" s="79" t="str">
        <f t="shared" si="12"/>
        <v/>
      </c>
      <c r="G98" s="74"/>
      <c r="H98" s="74"/>
      <c r="I98" s="74"/>
      <c r="J98" s="43"/>
      <c r="K98" t="str">
        <f>IF(E98="","",'OPĆI DIO'!$C$1)</f>
        <v/>
      </c>
      <c r="L98" t="str">
        <f t="shared" si="8"/>
        <v/>
      </c>
      <c r="M98" t="str">
        <f t="shared" si="9"/>
        <v/>
      </c>
      <c r="R98" s="281">
        <v>671110559</v>
      </c>
      <c r="S98" s="4" t="s">
        <v>964</v>
      </c>
      <c r="T98" s="4">
        <v>559</v>
      </c>
      <c r="U98" s="4" t="s">
        <v>956</v>
      </c>
      <c r="V98">
        <v>632</v>
      </c>
      <c r="W98">
        <v>63</v>
      </c>
    </row>
    <row r="99" spans="1:23">
      <c r="A99" s="211" t="str">
        <f>IF(E99="","",VLOOKUP('OPĆI DIO'!$C$1,'OPĆI DIO'!$N$4:$W$150,10,FALSE))</f>
        <v/>
      </c>
      <c r="B99" s="211" t="str">
        <f>IF(E99="","",VLOOKUP('OPĆI DIO'!$C$1,'OPĆI DIO'!$N$4:$W$150,9,FALSE))</f>
        <v/>
      </c>
      <c r="C99" s="76" t="str">
        <f t="shared" si="10"/>
        <v/>
      </c>
      <c r="D99" s="36" t="str">
        <f t="shared" si="11"/>
        <v/>
      </c>
      <c r="E99" s="43"/>
      <c r="F99" s="79" t="str">
        <f t="shared" si="12"/>
        <v/>
      </c>
      <c r="G99" s="74"/>
      <c r="H99" s="74"/>
      <c r="I99" s="74"/>
      <c r="J99" s="43"/>
      <c r="K99" t="str">
        <f>IF(E99="","",'OPĆI DIO'!$C$1)</f>
        <v/>
      </c>
      <c r="L99" t="str">
        <f t="shared" si="8"/>
        <v/>
      </c>
      <c r="M99" t="str">
        <f t="shared" si="9"/>
        <v/>
      </c>
      <c r="R99" s="281">
        <v>671210559</v>
      </c>
      <c r="S99" s="4" t="s">
        <v>968</v>
      </c>
      <c r="T99" s="4">
        <v>559</v>
      </c>
      <c r="U99" s="4" t="s">
        <v>956</v>
      </c>
      <c r="V99">
        <v>632</v>
      </c>
      <c r="W99">
        <v>63</v>
      </c>
    </row>
    <row r="100" spans="1:23">
      <c r="A100" s="211" t="str">
        <f>IF(E100="","",VLOOKUP('OPĆI DIO'!$C$1,'OPĆI DIO'!$N$4:$W$150,10,FALSE))</f>
        <v/>
      </c>
      <c r="B100" s="211" t="str">
        <f>IF(E100="","",VLOOKUP('OPĆI DIO'!$C$1,'OPĆI DIO'!$N$4:$W$150,9,FALSE))</f>
        <v/>
      </c>
      <c r="C100" s="76" t="str">
        <f t="shared" si="10"/>
        <v/>
      </c>
      <c r="D100" s="36" t="str">
        <f t="shared" si="11"/>
        <v/>
      </c>
      <c r="E100" s="43"/>
      <c r="F100" s="79" t="str">
        <f t="shared" si="12"/>
        <v/>
      </c>
      <c r="G100" s="74"/>
      <c r="H100" s="74"/>
      <c r="I100" s="74"/>
      <c r="J100" s="43"/>
      <c r="K100" t="str">
        <f>IF(E100="","",'OPĆI DIO'!$C$1)</f>
        <v/>
      </c>
      <c r="L100" t="str">
        <f t="shared" si="8"/>
        <v/>
      </c>
      <c r="M100" t="str">
        <f t="shared" si="9"/>
        <v/>
      </c>
      <c r="R100" s="281">
        <v>671110561</v>
      </c>
      <c r="S100" s="4" t="s">
        <v>109</v>
      </c>
      <c r="T100" s="4">
        <v>561</v>
      </c>
      <c r="U100" s="4" t="s">
        <v>109</v>
      </c>
      <c r="V100">
        <v>632</v>
      </c>
      <c r="W100">
        <v>63</v>
      </c>
    </row>
    <row r="101" spans="1:23">
      <c r="A101" s="211" t="str">
        <f>IF(E101="","",VLOOKUP('OPĆI DIO'!$C$1,'OPĆI DIO'!$N$4:$W$150,10,FALSE))</f>
        <v/>
      </c>
      <c r="B101" s="211" t="str">
        <f>IF(E101="","",VLOOKUP('OPĆI DIO'!$C$1,'OPĆI DIO'!$N$4:$W$150,9,FALSE))</f>
        <v/>
      </c>
      <c r="C101" s="76" t="str">
        <f t="shared" si="10"/>
        <v/>
      </c>
      <c r="D101" s="36" t="str">
        <f t="shared" si="11"/>
        <v/>
      </c>
      <c r="E101" s="43"/>
      <c r="F101" s="79" t="str">
        <f t="shared" si="12"/>
        <v/>
      </c>
      <c r="G101" s="74"/>
      <c r="H101" s="74"/>
      <c r="I101" s="74"/>
      <c r="J101" s="43"/>
      <c r="K101" t="str">
        <f>IF(E101="","",'OPĆI DIO'!$C$1)</f>
        <v/>
      </c>
      <c r="L101" t="str">
        <f t="shared" si="8"/>
        <v/>
      </c>
      <c r="M101" t="str">
        <f t="shared" si="9"/>
        <v/>
      </c>
      <c r="R101" s="281">
        <v>671210561</v>
      </c>
      <c r="S101" s="4" t="s">
        <v>109</v>
      </c>
      <c r="T101" s="4">
        <v>561</v>
      </c>
      <c r="U101" s="4" t="s">
        <v>109</v>
      </c>
      <c r="V101">
        <v>632</v>
      </c>
      <c r="W101">
        <v>63</v>
      </c>
    </row>
    <row r="102" spans="1:23">
      <c r="A102" s="211" t="str">
        <f>IF(E102="","",VLOOKUP('OPĆI DIO'!$C$1,'OPĆI DIO'!$N$4:$W$150,10,FALSE))</f>
        <v/>
      </c>
      <c r="B102" s="211" t="str">
        <f>IF(E102="","",VLOOKUP('OPĆI DIO'!$C$1,'OPĆI DIO'!$N$4:$W$150,9,FALSE))</f>
        <v/>
      </c>
      <c r="C102" s="76" t="str">
        <f t="shared" si="10"/>
        <v/>
      </c>
      <c r="D102" s="36" t="str">
        <f t="shared" si="11"/>
        <v/>
      </c>
      <c r="E102" s="43"/>
      <c r="F102" s="79" t="str">
        <f t="shared" si="12"/>
        <v/>
      </c>
      <c r="G102" s="74"/>
      <c r="H102" s="74"/>
      <c r="I102" s="74"/>
      <c r="J102" s="43"/>
      <c r="K102" t="str">
        <f>IF(E102="","",'OPĆI DIO'!$C$1)</f>
        <v/>
      </c>
      <c r="L102" t="str">
        <f t="shared" si="8"/>
        <v/>
      </c>
      <c r="M102" t="str">
        <f t="shared" si="9"/>
        <v/>
      </c>
      <c r="R102" s="281">
        <v>671110563</v>
      </c>
      <c r="S102" s="4" t="s">
        <v>1216</v>
      </c>
      <c r="T102" s="4">
        <v>563</v>
      </c>
      <c r="U102" s="4" t="s">
        <v>111</v>
      </c>
      <c r="V102">
        <v>632</v>
      </c>
      <c r="W102">
        <v>63</v>
      </c>
    </row>
    <row r="103" spans="1:23">
      <c r="A103" s="211" t="str">
        <f>IF(E103="","",VLOOKUP('OPĆI DIO'!$C$1,'OPĆI DIO'!$N$4:$W$150,10,FALSE))</f>
        <v/>
      </c>
      <c r="B103" s="211" t="str">
        <f>IF(E103="","",VLOOKUP('OPĆI DIO'!$C$1,'OPĆI DIO'!$N$4:$W$150,9,FALSE))</f>
        <v/>
      </c>
      <c r="C103" s="76" t="str">
        <f t="shared" si="10"/>
        <v/>
      </c>
      <c r="D103" s="36" t="str">
        <f t="shared" si="11"/>
        <v/>
      </c>
      <c r="E103" s="43"/>
      <c r="F103" s="79" t="str">
        <f t="shared" si="12"/>
        <v/>
      </c>
      <c r="G103" s="74"/>
      <c r="H103" s="74"/>
      <c r="I103" s="74"/>
      <c r="J103" s="43"/>
      <c r="K103" t="str">
        <f>IF(E103="","",'OPĆI DIO'!$C$1)</f>
        <v/>
      </c>
      <c r="L103" t="str">
        <f t="shared" si="8"/>
        <v/>
      </c>
      <c r="M103" t="str">
        <f t="shared" si="9"/>
        <v/>
      </c>
      <c r="R103" s="281">
        <v>671210563</v>
      </c>
      <c r="S103" s="4" t="s">
        <v>1216</v>
      </c>
      <c r="T103" s="4">
        <v>563</v>
      </c>
      <c r="U103" s="4" t="s">
        <v>111</v>
      </c>
      <c r="V103">
        <v>632</v>
      </c>
      <c r="W103">
        <v>63</v>
      </c>
    </row>
    <row r="104" spans="1:23">
      <c r="A104" s="211" t="str">
        <f>IF(E104="","",VLOOKUP('OPĆI DIO'!$C$1,'OPĆI DIO'!$N$4:$W$150,10,FALSE))</f>
        <v/>
      </c>
      <c r="B104" s="211" t="str">
        <f>IF(E104="","",VLOOKUP('OPĆI DIO'!$C$1,'OPĆI DIO'!$N$4:$W$150,9,FALSE))</f>
        <v/>
      </c>
      <c r="C104" s="76" t="str">
        <f t="shared" si="10"/>
        <v/>
      </c>
      <c r="D104" s="36" t="str">
        <f t="shared" si="11"/>
        <v/>
      </c>
      <c r="E104" s="43"/>
      <c r="F104" s="79" t="str">
        <f t="shared" si="12"/>
        <v/>
      </c>
      <c r="G104" s="74"/>
      <c r="H104" s="74"/>
      <c r="I104" s="74"/>
      <c r="J104" s="43"/>
      <c r="K104" t="str">
        <f>IF(E104="","",'OPĆI DIO'!$C$1)</f>
        <v/>
      </c>
      <c r="L104" t="str">
        <f t="shared" si="8"/>
        <v/>
      </c>
      <c r="M104" t="str">
        <f t="shared" si="9"/>
        <v/>
      </c>
      <c r="R104" s="281">
        <v>671110573</v>
      </c>
      <c r="S104" s="4" t="s">
        <v>965</v>
      </c>
      <c r="T104" s="4">
        <v>573</v>
      </c>
      <c r="U104" s="4" t="s">
        <v>966</v>
      </c>
      <c r="V104">
        <v>632</v>
      </c>
      <c r="W104">
        <v>63</v>
      </c>
    </row>
    <row r="105" spans="1:23">
      <c r="A105" s="211" t="str">
        <f>IF(E105="","",VLOOKUP('OPĆI DIO'!$C$1,'OPĆI DIO'!$N$4:$W$150,10,FALSE))</f>
        <v/>
      </c>
      <c r="B105" s="211" t="str">
        <f>IF(E105="","",VLOOKUP('OPĆI DIO'!$C$1,'OPĆI DIO'!$N$4:$W$150,9,FALSE))</f>
        <v/>
      </c>
      <c r="C105" s="76" t="str">
        <f t="shared" si="10"/>
        <v/>
      </c>
      <c r="D105" s="36" t="str">
        <f t="shared" si="11"/>
        <v/>
      </c>
      <c r="E105" s="43"/>
      <c r="F105" s="79" t="str">
        <f t="shared" si="12"/>
        <v/>
      </c>
      <c r="G105" s="74"/>
      <c r="H105" s="74"/>
      <c r="I105" s="74"/>
      <c r="J105" s="43"/>
      <c r="K105" t="str">
        <f>IF(E105="","",'OPĆI DIO'!$C$1)</f>
        <v/>
      </c>
      <c r="L105" t="str">
        <f t="shared" si="8"/>
        <v/>
      </c>
      <c r="M105" t="str">
        <f t="shared" si="9"/>
        <v/>
      </c>
      <c r="R105" s="281">
        <v>671210573</v>
      </c>
      <c r="S105" s="4" t="s">
        <v>969</v>
      </c>
      <c r="T105" s="4">
        <v>573</v>
      </c>
      <c r="U105" s="4" t="s">
        <v>966</v>
      </c>
      <c r="V105">
        <v>632</v>
      </c>
      <c r="W105">
        <v>63</v>
      </c>
    </row>
    <row r="106" spans="1:23">
      <c r="A106" s="211" t="str">
        <f>IF(E106="","",VLOOKUP('OPĆI DIO'!$C$1,'OPĆI DIO'!$N$4:$W$150,10,FALSE))</f>
        <v/>
      </c>
      <c r="B106" s="211" t="str">
        <f>IF(E106="","",VLOOKUP('OPĆI DIO'!$C$1,'OPĆI DIO'!$N$4:$W$150,9,FALSE))</f>
        <v/>
      </c>
      <c r="C106" s="76" t="str">
        <f t="shared" si="10"/>
        <v/>
      </c>
      <c r="D106" s="36" t="str">
        <f t="shared" si="11"/>
        <v/>
      </c>
      <c r="E106" s="43"/>
      <c r="F106" s="79" t="str">
        <f t="shared" si="12"/>
        <v/>
      </c>
      <c r="G106" s="74"/>
      <c r="H106" s="74"/>
      <c r="I106" s="74"/>
      <c r="J106" s="43"/>
      <c r="K106" t="str">
        <f>IF(E106="","",'OPĆI DIO'!$C$1)</f>
        <v/>
      </c>
      <c r="L106" t="str">
        <f t="shared" si="8"/>
        <v/>
      </c>
      <c r="M106" t="str">
        <f t="shared" si="9"/>
        <v/>
      </c>
      <c r="R106" s="281">
        <v>671110581</v>
      </c>
      <c r="S106" s="4" t="s">
        <v>1246</v>
      </c>
      <c r="T106" s="4">
        <v>581</v>
      </c>
      <c r="U106" s="4" t="s">
        <v>1245</v>
      </c>
      <c r="V106">
        <v>632</v>
      </c>
      <c r="W106">
        <v>63</v>
      </c>
    </row>
    <row r="107" spans="1:23">
      <c r="A107" s="211" t="str">
        <f>IF(E107="","",VLOOKUP('OPĆI DIO'!$C$1,'OPĆI DIO'!$N$4:$W$150,10,FALSE))</f>
        <v/>
      </c>
      <c r="B107" s="211" t="str">
        <f>IF(E107="","",VLOOKUP('OPĆI DIO'!$C$1,'OPĆI DIO'!$N$4:$W$150,9,FALSE))</f>
        <v/>
      </c>
      <c r="C107" s="76" t="str">
        <f t="shared" si="10"/>
        <v/>
      </c>
      <c r="D107" s="36" t="str">
        <f t="shared" si="11"/>
        <v/>
      </c>
      <c r="E107" s="43"/>
      <c r="F107" s="79" t="str">
        <f t="shared" si="12"/>
        <v/>
      </c>
      <c r="G107" s="74"/>
      <c r="H107" s="74"/>
      <c r="I107" s="74"/>
      <c r="J107" s="43"/>
      <c r="K107" t="str">
        <f>IF(E107="","",'OPĆI DIO'!$C$1)</f>
        <v/>
      </c>
      <c r="L107" t="str">
        <f t="shared" si="8"/>
        <v/>
      </c>
      <c r="M107" t="str">
        <f t="shared" si="9"/>
        <v/>
      </c>
      <c r="R107" s="281">
        <v>671210581</v>
      </c>
      <c r="S107" s="4" t="s">
        <v>1247</v>
      </c>
      <c r="T107" s="4">
        <v>581</v>
      </c>
      <c r="U107" s="4" t="s">
        <v>1245</v>
      </c>
      <c r="V107">
        <v>632</v>
      </c>
      <c r="W107">
        <v>63</v>
      </c>
    </row>
    <row r="108" spans="1:23">
      <c r="A108" s="211" t="str">
        <f>IF(E108="","",VLOOKUP('OPĆI DIO'!$C$1,'OPĆI DIO'!$N$4:$W$150,10,FALSE))</f>
        <v/>
      </c>
      <c r="B108" s="211" t="str">
        <f>IF(E108="","",VLOOKUP('OPĆI DIO'!$C$1,'OPĆI DIO'!$N$4:$W$150,9,FALSE))</f>
        <v/>
      </c>
      <c r="C108" s="76" t="str">
        <f t="shared" si="10"/>
        <v/>
      </c>
      <c r="D108" s="36" t="str">
        <f t="shared" si="11"/>
        <v/>
      </c>
      <c r="E108" s="43"/>
      <c r="F108" s="79" t="str">
        <f t="shared" si="12"/>
        <v/>
      </c>
      <c r="G108" s="74"/>
      <c r="H108" s="74"/>
      <c r="I108" s="74"/>
      <c r="J108" s="43"/>
      <c r="K108" t="str">
        <f>IF(E108="","",'OPĆI DIO'!$C$1)</f>
        <v/>
      </c>
      <c r="L108" t="str">
        <f t="shared" si="8"/>
        <v/>
      </c>
      <c r="M108" t="str">
        <f t="shared" si="9"/>
        <v/>
      </c>
      <c r="R108" s="4">
        <v>841320000</v>
      </c>
      <c r="S108" s="4" t="s">
        <v>1250</v>
      </c>
      <c r="T108" s="4">
        <v>810</v>
      </c>
      <c r="U108" s="4" t="s">
        <v>1169</v>
      </c>
      <c r="V108">
        <v>841</v>
      </c>
      <c r="W108">
        <v>84</v>
      </c>
    </row>
    <row r="109" spans="1:23">
      <c r="A109" s="211" t="str">
        <f>IF(E109="","",VLOOKUP('OPĆI DIO'!$C$1,'OPĆI DIO'!$N$4:$W$150,10,FALSE))</f>
        <v/>
      </c>
      <c r="B109" s="211" t="str">
        <f>IF(E109="","",VLOOKUP('OPĆI DIO'!$C$1,'OPĆI DIO'!$N$4:$W$150,9,FALSE))</f>
        <v/>
      </c>
      <c r="C109" s="76" t="str">
        <f t="shared" si="10"/>
        <v/>
      </c>
      <c r="D109" s="36" t="str">
        <f t="shared" si="11"/>
        <v/>
      </c>
      <c r="E109" s="43"/>
      <c r="F109" s="79" t="str">
        <f t="shared" si="12"/>
        <v/>
      </c>
      <c r="G109" s="74"/>
      <c r="H109" s="74"/>
      <c r="I109" s="74"/>
      <c r="J109" s="43"/>
      <c r="K109" t="str">
        <f>IF(E109="","",'OPĆI DIO'!$C$1)</f>
        <v/>
      </c>
      <c r="L109" t="str">
        <f t="shared" si="8"/>
        <v/>
      </c>
      <c r="M109" t="str">
        <f t="shared" si="9"/>
        <v/>
      </c>
      <c r="R109" s="4">
        <v>84431</v>
      </c>
      <c r="S109" s="4" t="s">
        <v>4536</v>
      </c>
      <c r="T109" s="4">
        <v>810</v>
      </c>
      <c r="U109" s="4" t="s">
        <v>1169</v>
      </c>
      <c r="V109">
        <v>844</v>
      </c>
      <c r="W109">
        <v>84</v>
      </c>
    </row>
    <row r="110" spans="1:23">
      <c r="A110" s="211" t="str">
        <f>IF(E110="","",VLOOKUP('OPĆI DIO'!$C$1,'OPĆI DIO'!$N$4:$W$150,10,FALSE))</f>
        <v/>
      </c>
      <c r="B110" s="211" t="str">
        <f>IF(E110="","",VLOOKUP('OPĆI DIO'!$C$1,'OPĆI DIO'!$N$4:$W$150,9,FALSE))</f>
        <v/>
      </c>
      <c r="C110" s="76" t="str">
        <f t="shared" si="10"/>
        <v/>
      </c>
      <c r="D110" s="36" t="str">
        <f t="shared" si="11"/>
        <v/>
      </c>
      <c r="E110" s="43"/>
      <c r="F110" s="79" t="str">
        <f t="shared" si="12"/>
        <v/>
      </c>
      <c r="G110" s="74"/>
      <c r="H110" s="74"/>
      <c r="I110" s="74"/>
      <c r="J110" s="43"/>
      <c r="K110" t="str">
        <f>IF(E110="","",'OPĆI DIO'!$C$1)</f>
        <v/>
      </c>
      <c r="L110" t="str">
        <f t="shared" si="8"/>
        <v/>
      </c>
      <c r="M110" t="str">
        <f t="shared" si="9"/>
        <v/>
      </c>
      <c r="R110" s="4">
        <v>844320000</v>
      </c>
      <c r="S110" s="4" t="s">
        <v>3021</v>
      </c>
      <c r="T110" s="4">
        <v>810</v>
      </c>
      <c r="U110" s="4" t="s">
        <v>1169</v>
      </c>
      <c r="V110">
        <v>844</v>
      </c>
      <c r="W110">
        <v>84</v>
      </c>
    </row>
    <row r="111" spans="1:23">
      <c r="A111" s="211" t="str">
        <f>IF(E111="","",VLOOKUP('OPĆI DIO'!$C$1,'OPĆI DIO'!$N$4:$W$150,10,FALSE))</f>
        <v/>
      </c>
      <c r="B111" s="211" t="str">
        <f>IF(E111="","",VLOOKUP('OPĆI DIO'!$C$1,'OPĆI DIO'!$N$4:$W$150,9,FALSE))</f>
        <v/>
      </c>
      <c r="C111" s="76" t="str">
        <f t="shared" si="10"/>
        <v/>
      </c>
      <c r="D111" s="36" t="str">
        <f t="shared" si="11"/>
        <v/>
      </c>
      <c r="E111" s="43"/>
      <c r="F111" s="79" t="str">
        <f t="shared" si="12"/>
        <v/>
      </c>
      <c r="G111" s="74"/>
      <c r="H111" s="74"/>
      <c r="I111" s="74"/>
      <c r="J111" s="43"/>
      <c r="K111" t="str">
        <f>IF(E111="","",'OPĆI DIO'!$C$1)</f>
        <v/>
      </c>
      <c r="L111" t="str">
        <f t="shared" si="8"/>
        <v/>
      </c>
      <c r="M111" t="str">
        <f t="shared" si="9"/>
        <v/>
      </c>
      <c r="R111" s="4">
        <v>842220081</v>
      </c>
      <c r="S111" s="4" t="s">
        <v>1171</v>
      </c>
      <c r="T111" s="4">
        <v>810</v>
      </c>
      <c r="U111" s="4" t="s">
        <v>1169</v>
      </c>
      <c r="V111">
        <v>842</v>
      </c>
      <c r="W111">
        <v>84</v>
      </c>
    </row>
    <row r="112" spans="1:23">
      <c r="A112" s="211" t="str">
        <f>IF(E112="","",VLOOKUP('OPĆI DIO'!$C$1,'OPĆI DIO'!$N$4:$W$150,10,FALSE))</f>
        <v/>
      </c>
      <c r="B112" s="211" t="str">
        <f>IF(E112="","",VLOOKUP('OPĆI DIO'!$C$1,'OPĆI DIO'!$N$4:$W$150,9,FALSE))</f>
        <v/>
      </c>
      <c r="C112" s="76" t="str">
        <f t="shared" si="10"/>
        <v/>
      </c>
      <c r="D112" s="36" t="str">
        <f t="shared" si="11"/>
        <v/>
      </c>
      <c r="E112" s="43"/>
      <c r="F112" s="79" t="str">
        <f t="shared" si="12"/>
        <v/>
      </c>
      <c r="G112" s="74"/>
      <c r="H112" s="74"/>
      <c r="I112" s="74"/>
      <c r="J112" s="43"/>
      <c r="K112" t="str">
        <f>IF(E112="","",'OPĆI DIO'!$C$1)</f>
        <v/>
      </c>
      <c r="L112" t="str">
        <f t="shared" si="8"/>
        <v/>
      </c>
      <c r="M112" t="str">
        <f t="shared" si="9"/>
        <v/>
      </c>
      <c r="R112" s="4">
        <v>841320150</v>
      </c>
      <c r="S112" s="4" t="s">
        <v>2136</v>
      </c>
      <c r="T112" s="4">
        <v>810</v>
      </c>
      <c r="U112" s="4" t="s">
        <v>1169</v>
      </c>
      <c r="V112">
        <v>841</v>
      </c>
      <c r="W112">
        <v>84</v>
      </c>
    </row>
    <row r="113" spans="1:23">
      <c r="A113" s="211" t="str">
        <f>IF(E113="","",VLOOKUP('OPĆI DIO'!$C$1,'OPĆI DIO'!$N$4:$W$150,10,FALSE))</f>
        <v/>
      </c>
      <c r="B113" s="211" t="str">
        <f>IF(E113="","",VLOOKUP('OPĆI DIO'!$C$1,'OPĆI DIO'!$N$4:$W$150,9,FALSE))</f>
        <v/>
      </c>
      <c r="C113" s="76" t="str">
        <f t="shared" si="10"/>
        <v/>
      </c>
      <c r="D113" s="36" t="str">
        <f t="shared" si="11"/>
        <v/>
      </c>
      <c r="E113" s="43"/>
      <c r="F113" s="79" t="str">
        <f t="shared" si="12"/>
        <v/>
      </c>
      <c r="G113" s="74"/>
      <c r="H113" s="74"/>
      <c r="I113" s="74"/>
      <c r="J113" s="43"/>
      <c r="K113" t="str">
        <f>IF(E113="","",'OPĆI DIO'!$C$1)</f>
        <v/>
      </c>
      <c r="L113" t="str">
        <f t="shared" si="8"/>
        <v/>
      </c>
      <c r="M113" t="str">
        <f t="shared" si="9"/>
        <v/>
      </c>
      <c r="R113" s="4">
        <v>841320151</v>
      </c>
      <c r="S113" s="4" t="s">
        <v>4524</v>
      </c>
      <c r="T113" s="4">
        <v>810</v>
      </c>
      <c r="U113" s="4" t="s">
        <v>1169</v>
      </c>
      <c r="V113">
        <v>841</v>
      </c>
      <c r="W113">
        <v>84</v>
      </c>
    </row>
    <row r="114" spans="1:23">
      <c r="A114" s="211" t="str">
        <f>IF(E114="","",VLOOKUP('OPĆI DIO'!$C$1,'OPĆI DIO'!$N$4:$W$150,10,FALSE))</f>
        <v/>
      </c>
      <c r="B114" s="211" t="str">
        <f>IF(E114="","",VLOOKUP('OPĆI DIO'!$C$1,'OPĆI DIO'!$N$4:$W$150,9,FALSE))</f>
        <v/>
      </c>
      <c r="C114" s="76" t="str">
        <f t="shared" si="10"/>
        <v/>
      </c>
      <c r="D114" s="36" t="str">
        <f t="shared" si="11"/>
        <v/>
      </c>
      <c r="E114" s="43"/>
      <c r="F114" s="79" t="str">
        <f t="shared" si="12"/>
        <v/>
      </c>
      <c r="G114" s="74"/>
      <c r="H114" s="74"/>
      <c r="I114" s="74"/>
      <c r="J114" s="43"/>
      <c r="K114" t="str">
        <f>IF(E114="","",'OPĆI DIO'!$C$1)</f>
        <v/>
      </c>
      <c r="L114" t="str">
        <f t="shared" si="8"/>
        <v/>
      </c>
      <c r="M114" t="str">
        <f t="shared" si="9"/>
        <v/>
      </c>
    </row>
    <row r="115" spans="1:23">
      <c r="A115" s="211" t="str">
        <f>IF(E115="","",VLOOKUP('OPĆI DIO'!$C$1,'OPĆI DIO'!$N$4:$W$150,10,FALSE))</f>
        <v/>
      </c>
      <c r="B115" s="211" t="str">
        <f>IF(E115="","",VLOOKUP('OPĆI DIO'!$C$1,'OPĆI DIO'!$N$4:$W$150,9,FALSE))</f>
        <v/>
      </c>
      <c r="C115" s="76" t="str">
        <f t="shared" si="10"/>
        <v/>
      </c>
      <c r="D115" s="36" t="str">
        <f t="shared" si="11"/>
        <v/>
      </c>
      <c r="E115" s="43"/>
      <c r="F115" s="79" t="str">
        <f t="shared" si="12"/>
        <v/>
      </c>
      <c r="G115" s="74"/>
      <c r="H115" s="74"/>
      <c r="I115" s="74"/>
      <c r="J115" s="43"/>
      <c r="K115" t="str">
        <f>IF(E115="","",'OPĆI DIO'!$C$1)</f>
        <v/>
      </c>
      <c r="L115" t="str">
        <f t="shared" si="8"/>
        <v/>
      </c>
      <c r="M115" t="str">
        <f t="shared" si="9"/>
        <v/>
      </c>
    </row>
    <row r="116" spans="1:23">
      <c r="A116" s="211" t="str">
        <f>IF(E116="","",VLOOKUP('OPĆI DIO'!$C$1,'OPĆI DIO'!$N$4:$W$150,10,FALSE))</f>
        <v/>
      </c>
      <c r="B116" s="211" t="str">
        <f>IF(E116="","",VLOOKUP('OPĆI DIO'!$C$1,'OPĆI DIO'!$N$4:$W$150,9,FALSE))</f>
        <v/>
      </c>
      <c r="C116" s="76" t="str">
        <f t="shared" si="10"/>
        <v/>
      </c>
      <c r="D116" s="36" t="str">
        <f t="shared" si="11"/>
        <v/>
      </c>
      <c r="E116" s="43"/>
      <c r="F116" s="79" t="str">
        <f t="shared" si="12"/>
        <v/>
      </c>
      <c r="G116" s="74"/>
      <c r="H116" s="74"/>
      <c r="I116" s="74"/>
      <c r="J116" s="43"/>
      <c r="K116" t="str">
        <f>IF(E116="","",'OPĆI DIO'!$C$1)</f>
        <v/>
      </c>
      <c r="L116" t="str">
        <f t="shared" si="8"/>
        <v/>
      </c>
      <c r="M116" t="str">
        <f t="shared" si="9"/>
        <v/>
      </c>
    </row>
    <row r="117" spans="1:23">
      <c r="A117" s="211" t="str">
        <f>IF(E117="","",VLOOKUP('OPĆI DIO'!$C$1,'OPĆI DIO'!$N$4:$W$150,10,FALSE))</f>
        <v/>
      </c>
      <c r="B117" s="211" t="str">
        <f>IF(E117="","",VLOOKUP('OPĆI DIO'!$C$1,'OPĆI DIO'!$N$4:$W$150,9,FALSE))</f>
        <v/>
      </c>
      <c r="C117" s="76" t="str">
        <f t="shared" si="10"/>
        <v/>
      </c>
      <c r="D117" s="36" t="str">
        <f t="shared" si="11"/>
        <v/>
      </c>
      <c r="E117" s="43"/>
      <c r="F117" s="79" t="str">
        <f t="shared" si="12"/>
        <v/>
      </c>
      <c r="G117" s="74"/>
      <c r="H117" s="74"/>
      <c r="I117" s="74"/>
      <c r="J117" s="43"/>
      <c r="K117" t="str">
        <f>IF(E117="","",'OPĆI DIO'!$C$1)</f>
        <v/>
      </c>
      <c r="L117" t="str">
        <f t="shared" si="8"/>
        <v/>
      </c>
      <c r="M117" t="str">
        <f t="shared" si="9"/>
        <v/>
      </c>
    </row>
    <row r="118" spans="1:23">
      <c r="A118" s="211" t="str">
        <f>IF(E118="","",VLOOKUP('OPĆI DIO'!$C$1,'OPĆI DIO'!$N$4:$W$150,10,FALSE))</f>
        <v/>
      </c>
      <c r="B118" s="211" t="str">
        <f>IF(E118="","",VLOOKUP('OPĆI DIO'!$C$1,'OPĆI DIO'!$N$4:$W$150,9,FALSE))</f>
        <v/>
      </c>
      <c r="C118" s="76" t="str">
        <f t="shared" si="10"/>
        <v/>
      </c>
      <c r="D118" s="36" t="str">
        <f t="shared" si="11"/>
        <v/>
      </c>
      <c r="E118" s="43"/>
      <c r="F118" s="79" t="str">
        <f t="shared" si="12"/>
        <v/>
      </c>
      <c r="G118" s="74"/>
      <c r="H118" s="74"/>
      <c r="I118" s="74"/>
      <c r="J118" s="43"/>
      <c r="K118" t="str">
        <f>IF(E118="","",'OPĆI DIO'!$C$1)</f>
        <v/>
      </c>
      <c r="L118" t="str">
        <f t="shared" si="8"/>
        <v/>
      </c>
      <c r="M118" t="str">
        <f t="shared" si="9"/>
        <v/>
      </c>
    </row>
    <row r="119" spans="1:23">
      <c r="A119" s="211" t="str">
        <f>IF(E119="","",VLOOKUP('OPĆI DIO'!$C$1,'OPĆI DIO'!$N$4:$W$150,10,FALSE))</f>
        <v/>
      </c>
      <c r="B119" s="211" t="str">
        <f>IF(E119="","",VLOOKUP('OPĆI DIO'!$C$1,'OPĆI DIO'!$N$4:$W$150,9,FALSE))</f>
        <v/>
      </c>
      <c r="C119" s="76" t="str">
        <f t="shared" si="10"/>
        <v/>
      </c>
      <c r="D119" s="36" t="str">
        <f t="shared" si="11"/>
        <v/>
      </c>
      <c r="E119" s="43"/>
      <c r="F119" s="79" t="str">
        <f t="shared" si="12"/>
        <v/>
      </c>
      <c r="G119" s="74"/>
      <c r="H119" s="74"/>
      <c r="I119" s="74"/>
      <c r="J119" s="43"/>
      <c r="K119" t="str">
        <f>IF(E119="","",'OPĆI DIO'!$C$1)</f>
        <v/>
      </c>
      <c r="L119" t="str">
        <f t="shared" si="8"/>
        <v/>
      </c>
      <c r="M119" t="str">
        <f t="shared" si="9"/>
        <v/>
      </c>
    </row>
    <row r="120" spans="1:23">
      <c r="A120" s="211" t="str">
        <f>IF(E120="","",VLOOKUP('OPĆI DIO'!$C$1,'OPĆI DIO'!$N$4:$W$150,10,FALSE))</f>
        <v/>
      </c>
      <c r="B120" s="211" t="str">
        <f>IF(E120="","",VLOOKUP('OPĆI DIO'!$C$1,'OPĆI DIO'!$N$4:$W$150,9,FALSE))</f>
        <v/>
      </c>
      <c r="C120" s="76" t="str">
        <f t="shared" si="10"/>
        <v/>
      </c>
      <c r="D120" s="36" t="str">
        <f t="shared" si="11"/>
        <v/>
      </c>
      <c r="E120" s="43"/>
      <c r="F120" s="79" t="str">
        <f t="shared" si="12"/>
        <v/>
      </c>
      <c r="G120" s="74"/>
      <c r="H120" s="74"/>
      <c r="I120" s="74"/>
      <c r="J120" s="43"/>
      <c r="K120" t="str">
        <f>IF(E120="","",'OPĆI DIO'!$C$1)</f>
        <v/>
      </c>
      <c r="L120" t="str">
        <f t="shared" si="8"/>
        <v/>
      </c>
      <c r="M120" t="str">
        <f t="shared" si="9"/>
        <v/>
      </c>
    </row>
    <row r="121" spans="1:23">
      <c r="A121" s="211" t="str">
        <f>IF(E121="","",VLOOKUP('OPĆI DIO'!$C$1,'OPĆI DIO'!$N$4:$W$150,10,FALSE))</f>
        <v/>
      </c>
      <c r="B121" s="211" t="str">
        <f>IF(E121="","",VLOOKUP('OPĆI DIO'!$C$1,'OPĆI DIO'!$N$4:$W$150,9,FALSE))</f>
        <v/>
      </c>
      <c r="C121" s="76" t="str">
        <f t="shared" si="10"/>
        <v/>
      </c>
      <c r="D121" s="36" t="str">
        <f t="shared" si="11"/>
        <v/>
      </c>
      <c r="E121" s="43"/>
      <c r="F121" s="79" t="str">
        <f t="shared" si="12"/>
        <v/>
      </c>
      <c r="G121" s="74"/>
      <c r="H121" s="74"/>
      <c r="I121" s="74"/>
      <c r="J121" s="43"/>
      <c r="K121" t="str">
        <f>IF(E121="","",'OPĆI DIO'!$C$1)</f>
        <v/>
      </c>
      <c r="L121" t="str">
        <f t="shared" si="8"/>
        <v/>
      </c>
      <c r="M121" t="str">
        <f t="shared" si="9"/>
        <v/>
      </c>
    </row>
    <row r="122" spans="1:23">
      <c r="A122" s="211" t="str">
        <f>IF(E122="","",VLOOKUP('OPĆI DIO'!$C$1,'OPĆI DIO'!$N$4:$W$150,10,FALSE))</f>
        <v/>
      </c>
      <c r="B122" s="211" t="str">
        <f>IF(E122="","",VLOOKUP('OPĆI DIO'!$C$1,'OPĆI DIO'!$N$4:$W$150,9,FALSE))</f>
        <v/>
      </c>
      <c r="C122" s="76" t="str">
        <f t="shared" si="10"/>
        <v/>
      </c>
      <c r="D122" s="36" t="str">
        <f t="shared" si="11"/>
        <v/>
      </c>
      <c r="E122" s="43"/>
      <c r="F122" s="79" t="str">
        <f t="shared" si="12"/>
        <v/>
      </c>
      <c r="G122" s="74"/>
      <c r="H122" s="74"/>
      <c r="I122" s="74"/>
      <c r="J122" s="43"/>
      <c r="K122" t="str">
        <f>IF(E122="","",'OPĆI DIO'!$C$1)</f>
        <v/>
      </c>
      <c r="L122" t="str">
        <f t="shared" si="8"/>
        <v/>
      </c>
      <c r="M122" t="str">
        <f t="shared" si="9"/>
        <v/>
      </c>
    </row>
    <row r="123" spans="1:23">
      <c r="A123" s="211" t="str">
        <f>IF(E123="","",VLOOKUP('OPĆI DIO'!$C$1,'OPĆI DIO'!$N$4:$W$150,10,FALSE))</f>
        <v/>
      </c>
      <c r="B123" s="211" t="str">
        <f>IF(E123="","",VLOOKUP('OPĆI DIO'!$C$1,'OPĆI DIO'!$N$4:$W$150,9,FALSE))</f>
        <v/>
      </c>
      <c r="C123" s="76" t="str">
        <f t="shared" si="10"/>
        <v/>
      </c>
      <c r="D123" s="36" t="str">
        <f t="shared" si="11"/>
        <v/>
      </c>
      <c r="E123" s="43"/>
      <c r="F123" s="79" t="str">
        <f t="shared" si="12"/>
        <v/>
      </c>
      <c r="G123" s="74"/>
      <c r="H123" s="74"/>
      <c r="I123" s="74"/>
      <c r="J123" s="43"/>
      <c r="K123" t="str">
        <f>IF(E123="","",'OPĆI DIO'!$C$1)</f>
        <v/>
      </c>
      <c r="L123" t="str">
        <f t="shared" si="8"/>
        <v/>
      </c>
      <c r="M123" t="str">
        <f t="shared" si="9"/>
        <v/>
      </c>
    </row>
    <row r="124" spans="1:23">
      <c r="A124" s="211" t="str">
        <f>IF(E124="","",VLOOKUP('OPĆI DIO'!$C$1,'OPĆI DIO'!$N$4:$W$150,10,FALSE))</f>
        <v/>
      </c>
      <c r="B124" s="211" t="str">
        <f>IF(E124="","",VLOOKUP('OPĆI DIO'!$C$1,'OPĆI DIO'!$N$4:$W$150,9,FALSE))</f>
        <v/>
      </c>
      <c r="C124" s="76" t="str">
        <f t="shared" si="10"/>
        <v/>
      </c>
      <c r="D124" s="36" t="str">
        <f t="shared" si="11"/>
        <v/>
      </c>
      <c r="E124" s="43"/>
      <c r="F124" s="79" t="str">
        <f t="shared" si="12"/>
        <v/>
      </c>
      <c r="G124" s="74"/>
      <c r="H124" s="74"/>
      <c r="I124" s="74"/>
      <c r="J124" s="43"/>
      <c r="K124" t="str">
        <f>IF(E124="","",'OPĆI DIO'!$C$1)</f>
        <v/>
      </c>
      <c r="L124" t="str">
        <f t="shared" si="8"/>
        <v/>
      </c>
      <c r="M124" t="str">
        <f t="shared" si="9"/>
        <v/>
      </c>
    </row>
    <row r="125" spans="1:23">
      <c r="A125" s="211" t="str">
        <f>IF(E125="","",VLOOKUP('OPĆI DIO'!$C$1,'OPĆI DIO'!$N$4:$W$150,10,FALSE))</f>
        <v/>
      </c>
      <c r="B125" s="211" t="str">
        <f>IF(E125="","",VLOOKUP('OPĆI DIO'!$C$1,'OPĆI DIO'!$N$4:$W$150,9,FALSE))</f>
        <v/>
      </c>
      <c r="C125" s="76" t="str">
        <f t="shared" si="10"/>
        <v/>
      </c>
      <c r="D125" s="36" t="str">
        <f t="shared" si="11"/>
        <v/>
      </c>
      <c r="E125" s="43"/>
      <c r="F125" s="79" t="str">
        <f t="shared" si="12"/>
        <v/>
      </c>
      <c r="G125" s="74"/>
      <c r="H125" s="74"/>
      <c r="I125" s="74"/>
      <c r="J125" s="43"/>
      <c r="K125" t="str">
        <f>IF(E125="","",'OPĆI DIO'!$C$1)</f>
        <v/>
      </c>
      <c r="L125" t="str">
        <f t="shared" si="8"/>
        <v/>
      </c>
      <c r="M125" t="str">
        <f t="shared" si="9"/>
        <v/>
      </c>
    </row>
    <row r="126" spans="1:23">
      <c r="A126" s="211" t="str">
        <f>IF(E126="","",VLOOKUP('OPĆI DIO'!$C$1,'OPĆI DIO'!$N$4:$W$150,10,FALSE))</f>
        <v/>
      </c>
      <c r="B126" s="211" t="str">
        <f>IF(E126="","",VLOOKUP('OPĆI DIO'!$C$1,'OPĆI DIO'!$N$4:$W$150,9,FALSE))</f>
        <v/>
      </c>
      <c r="C126" s="76" t="str">
        <f t="shared" si="10"/>
        <v/>
      </c>
      <c r="D126" s="36" t="str">
        <f t="shared" si="11"/>
        <v/>
      </c>
      <c r="E126" s="43"/>
      <c r="F126" s="79" t="str">
        <f t="shared" si="12"/>
        <v/>
      </c>
      <c r="G126" s="74"/>
      <c r="H126" s="74"/>
      <c r="I126" s="74"/>
      <c r="J126" s="43"/>
      <c r="K126" t="str">
        <f>IF(E126="","",'OPĆI DIO'!$C$1)</f>
        <v/>
      </c>
      <c r="L126" t="str">
        <f t="shared" si="8"/>
        <v/>
      </c>
      <c r="M126" t="str">
        <f t="shared" si="9"/>
        <v/>
      </c>
    </row>
    <row r="127" spans="1:23">
      <c r="A127" s="211" t="str">
        <f>IF(E127="","",VLOOKUP('OPĆI DIO'!$C$1,'OPĆI DIO'!$N$4:$W$150,10,FALSE))</f>
        <v/>
      </c>
      <c r="B127" s="211" t="str">
        <f>IF(E127="","",VLOOKUP('OPĆI DIO'!$C$1,'OPĆI DIO'!$N$4:$W$150,9,FALSE))</f>
        <v/>
      </c>
      <c r="C127" s="76" t="str">
        <f t="shared" si="10"/>
        <v/>
      </c>
      <c r="D127" s="36" t="str">
        <f t="shared" si="11"/>
        <v/>
      </c>
      <c r="E127" s="43"/>
      <c r="F127" s="79" t="str">
        <f t="shared" si="12"/>
        <v/>
      </c>
      <c r="G127" s="74"/>
      <c r="H127" s="74"/>
      <c r="I127" s="74"/>
      <c r="J127" s="43"/>
      <c r="K127" t="str">
        <f>IF(E127="","",'OPĆI DIO'!$C$1)</f>
        <v/>
      </c>
      <c r="L127" t="str">
        <f t="shared" si="8"/>
        <v/>
      </c>
      <c r="M127" t="str">
        <f t="shared" si="9"/>
        <v/>
      </c>
    </row>
    <row r="128" spans="1:23">
      <c r="A128" s="211" t="str">
        <f>IF(E128="","",VLOOKUP('OPĆI DIO'!$C$1,'OPĆI DIO'!$N$4:$W$150,10,FALSE))</f>
        <v/>
      </c>
      <c r="B128" s="211" t="str">
        <f>IF(E128="","",VLOOKUP('OPĆI DIO'!$C$1,'OPĆI DIO'!$N$4:$W$150,9,FALSE))</f>
        <v/>
      </c>
      <c r="C128" s="76" t="str">
        <f t="shared" si="10"/>
        <v/>
      </c>
      <c r="D128" s="36" t="str">
        <f t="shared" si="11"/>
        <v/>
      </c>
      <c r="E128" s="43"/>
      <c r="F128" s="79" t="str">
        <f t="shared" si="12"/>
        <v/>
      </c>
      <c r="G128" s="74"/>
      <c r="H128" s="74"/>
      <c r="I128" s="74"/>
      <c r="J128" s="43"/>
      <c r="K128" t="str">
        <f>IF(E128="","",'OPĆI DIO'!$C$1)</f>
        <v/>
      </c>
      <c r="L128" t="str">
        <f t="shared" si="8"/>
        <v/>
      </c>
      <c r="M128" t="str">
        <f t="shared" si="9"/>
        <v/>
      </c>
    </row>
    <row r="129" spans="1:13">
      <c r="A129" s="211" t="str">
        <f>IF(E129="","",VLOOKUP('OPĆI DIO'!$C$1,'OPĆI DIO'!$N$4:$W$150,10,FALSE))</f>
        <v/>
      </c>
      <c r="B129" s="211" t="str">
        <f>IF(E129="","",VLOOKUP('OPĆI DIO'!$C$1,'OPĆI DIO'!$N$4:$W$150,9,FALSE))</f>
        <v/>
      </c>
      <c r="C129" s="76" t="str">
        <f t="shared" si="10"/>
        <v/>
      </c>
      <c r="D129" s="36" t="str">
        <f t="shared" si="11"/>
        <v/>
      </c>
      <c r="E129" s="43"/>
      <c r="F129" s="79" t="str">
        <f t="shared" si="12"/>
        <v/>
      </c>
      <c r="G129" s="74"/>
      <c r="H129" s="74"/>
      <c r="I129" s="74"/>
      <c r="J129" s="43"/>
      <c r="K129" t="str">
        <f>IF(E129="","",'OPĆI DIO'!$C$1)</f>
        <v/>
      </c>
      <c r="L129" t="str">
        <f t="shared" si="8"/>
        <v/>
      </c>
      <c r="M129" t="str">
        <f t="shared" si="9"/>
        <v/>
      </c>
    </row>
    <row r="130" spans="1:13">
      <c r="A130" s="211" t="str">
        <f>IF(E130="","",VLOOKUP('OPĆI DIO'!$C$1,'OPĆI DIO'!$N$4:$W$150,10,FALSE))</f>
        <v/>
      </c>
      <c r="B130" s="211" t="str">
        <f>IF(E130="","",VLOOKUP('OPĆI DIO'!$C$1,'OPĆI DIO'!$N$4:$W$150,9,FALSE))</f>
        <v/>
      </c>
      <c r="C130" s="76" t="str">
        <f t="shared" si="10"/>
        <v/>
      </c>
      <c r="D130" s="36" t="str">
        <f t="shared" si="11"/>
        <v/>
      </c>
      <c r="E130" s="43"/>
      <c r="F130" s="79" t="str">
        <f t="shared" si="12"/>
        <v/>
      </c>
      <c r="G130" s="74"/>
      <c r="H130" s="74"/>
      <c r="I130" s="74"/>
      <c r="J130" s="43"/>
      <c r="K130" t="str">
        <f>IF(E130="","",'OPĆI DIO'!$C$1)</f>
        <v/>
      </c>
      <c r="L130" t="str">
        <f t="shared" si="8"/>
        <v/>
      </c>
      <c r="M130" t="str">
        <f t="shared" si="9"/>
        <v/>
      </c>
    </row>
    <row r="131" spans="1:13">
      <c r="A131" s="211" t="str">
        <f>IF(E131="","",VLOOKUP('OPĆI DIO'!$C$1,'OPĆI DIO'!$N$4:$W$150,10,FALSE))</f>
        <v/>
      </c>
      <c r="B131" s="211" t="str">
        <f>IF(E131="","",VLOOKUP('OPĆI DIO'!$C$1,'OPĆI DIO'!$N$4:$W$150,9,FALSE))</f>
        <v/>
      </c>
      <c r="C131" s="76" t="str">
        <f t="shared" si="10"/>
        <v/>
      </c>
      <c r="D131" s="36" t="str">
        <f t="shared" si="11"/>
        <v/>
      </c>
      <c r="E131" s="43"/>
      <c r="F131" s="79" t="str">
        <f t="shared" si="12"/>
        <v/>
      </c>
      <c r="G131" s="74"/>
      <c r="H131" s="74"/>
      <c r="I131" s="74"/>
      <c r="J131" s="43"/>
      <c r="K131" t="str">
        <f>IF(E131="","",'OPĆI DIO'!$C$1)</f>
        <v/>
      </c>
      <c r="L131" t="str">
        <f t="shared" si="8"/>
        <v/>
      </c>
      <c r="M131" t="str">
        <f t="shared" si="9"/>
        <v/>
      </c>
    </row>
    <row r="132" spans="1:13">
      <c r="A132" s="211" t="str">
        <f>IF(E132="","",VLOOKUP('OPĆI DIO'!$C$1,'OPĆI DIO'!$N$4:$W$150,10,FALSE))</f>
        <v/>
      </c>
      <c r="B132" s="211" t="str">
        <f>IF(E132="","",VLOOKUP('OPĆI DIO'!$C$1,'OPĆI DIO'!$N$4:$W$150,9,FALSE))</f>
        <v/>
      </c>
      <c r="C132" s="76" t="str">
        <f t="shared" si="10"/>
        <v/>
      </c>
      <c r="D132" s="36" t="str">
        <f t="shared" si="11"/>
        <v/>
      </c>
      <c r="E132" s="43"/>
      <c r="F132" s="79" t="str">
        <f t="shared" si="12"/>
        <v/>
      </c>
      <c r="G132" s="74"/>
      <c r="H132" s="74"/>
      <c r="I132" s="74"/>
      <c r="J132" s="43"/>
      <c r="K132" t="str">
        <f>IF(E132="","",'OPĆI DIO'!$C$1)</f>
        <v/>
      </c>
      <c r="L132" t="str">
        <f t="shared" ref="L132:L195" si="13">LEFT(E132,2)</f>
        <v/>
      </c>
      <c r="M132" t="str">
        <f t="shared" ref="M132:M195" si="14">LEFT(E132,3)</f>
        <v/>
      </c>
    </row>
    <row r="133" spans="1:13">
      <c r="A133" s="211" t="str">
        <f>IF(E133="","",VLOOKUP('OPĆI DIO'!$C$1,'OPĆI DIO'!$N$4:$W$150,10,FALSE))</f>
        <v/>
      </c>
      <c r="B133" s="211" t="str">
        <f>IF(E133="","",VLOOKUP('OPĆI DIO'!$C$1,'OPĆI DIO'!$N$4:$W$150,9,FALSE))</f>
        <v/>
      </c>
      <c r="C133" s="76" t="str">
        <f t="shared" si="10"/>
        <v/>
      </c>
      <c r="D133" s="36" t="str">
        <f t="shared" si="11"/>
        <v/>
      </c>
      <c r="E133" s="43"/>
      <c r="F133" s="79" t="str">
        <f t="shared" si="12"/>
        <v/>
      </c>
      <c r="G133" s="74"/>
      <c r="H133" s="74"/>
      <c r="I133" s="74"/>
      <c r="J133" s="43"/>
      <c r="K133" t="str">
        <f>IF(E133="","",'OPĆI DIO'!$C$1)</f>
        <v/>
      </c>
      <c r="L133" t="str">
        <f t="shared" si="13"/>
        <v/>
      </c>
      <c r="M133" t="str">
        <f t="shared" si="14"/>
        <v/>
      </c>
    </row>
    <row r="134" spans="1:13">
      <c r="A134" s="211" t="str">
        <f>IF(E134="","",VLOOKUP('OPĆI DIO'!$C$1,'OPĆI DIO'!$N$4:$W$150,10,FALSE))</f>
        <v/>
      </c>
      <c r="B134" s="211" t="str">
        <f>IF(E134="","",VLOOKUP('OPĆI DIO'!$C$1,'OPĆI DIO'!$N$4:$W$150,9,FALSE))</f>
        <v/>
      </c>
      <c r="C134" s="76" t="str">
        <f t="shared" ref="C134:C197" si="15">IFERROR(VLOOKUP(E134,$R$6:$U$113,3,FALSE),"")</f>
        <v/>
      </c>
      <c r="D134" s="36" t="str">
        <f t="shared" ref="D134:D197" si="16">IFERROR(VLOOKUP(E134,$R$6:$U$113,4,FALSE),"")</f>
        <v/>
      </c>
      <c r="E134" s="43"/>
      <c r="F134" s="79" t="str">
        <f t="shared" ref="F134:F197" si="17">IFERROR(VLOOKUP(E134,$R$6:$U$113,2,FALSE),"")</f>
        <v/>
      </c>
      <c r="G134" s="74"/>
      <c r="H134" s="74"/>
      <c r="I134" s="74"/>
      <c r="J134" s="43"/>
      <c r="K134" t="str">
        <f>IF(E134="","",'OPĆI DIO'!$C$1)</f>
        <v/>
      </c>
      <c r="L134" t="str">
        <f t="shared" si="13"/>
        <v/>
      </c>
      <c r="M134" t="str">
        <f t="shared" si="14"/>
        <v/>
      </c>
    </row>
    <row r="135" spans="1:13">
      <c r="A135" s="211" t="str">
        <f>IF(E135="","",VLOOKUP('OPĆI DIO'!$C$1,'OPĆI DIO'!$N$4:$W$150,10,FALSE))</f>
        <v/>
      </c>
      <c r="B135" s="211" t="str">
        <f>IF(E135="","",VLOOKUP('OPĆI DIO'!$C$1,'OPĆI DIO'!$N$4:$W$150,9,FALSE))</f>
        <v/>
      </c>
      <c r="C135" s="76" t="str">
        <f t="shared" si="15"/>
        <v/>
      </c>
      <c r="D135" s="36" t="str">
        <f t="shared" si="16"/>
        <v/>
      </c>
      <c r="E135" s="43"/>
      <c r="F135" s="79" t="str">
        <f t="shared" si="17"/>
        <v/>
      </c>
      <c r="G135" s="74"/>
      <c r="H135" s="74"/>
      <c r="I135" s="74"/>
      <c r="J135" s="43"/>
      <c r="K135" t="str">
        <f>IF(E135="","",'OPĆI DIO'!$C$1)</f>
        <v/>
      </c>
      <c r="L135" t="str">
        <f t="shared" si="13"/>
        <v/>
      </c>
      <c r="M135" t="str">
        <f t="shared" si="14"/>
        <v/>
      </c>
    </row>
    <row r="136" spans="1:13">
      <c r="A136" s="211" t="str">
        <f>IF(E136="","",VLOOKUP('OPĆI DIO'!$C$1,'OPĆI DIO'!$N$4:$W$150,10,FALSE))</f>
        <v/>
      </c>
      <c r="B136" s="211" t="str">
        <f>IF(E136="","",VLOOKUP('OPĆI DIO'!$C$1,'OPĆI DIO'!$N$4:$W$150,9,FALSE))</f>
        <v/>
      </c>
      <c r="C136" s="76" t="str">
        <f t="shared" si="15"/>
        <v/>
      </c>
      <c r="D136" s="36" t="str">
        <f t="shared" si="16"/>
        <v/>
      </c>
      <c r="E136" s="43"/>
      <c r="F136" s="79" t="str">
        <f t="shared" si="17"/>
        <v/>
      </c>
      <c r="G136" s="74"/>
      <c r="H136" s="74"/>
      <c r="I136" s="74"/>
      <c r="J136" s="43"/>
      <c r="K136" t="str">
        <f>IF(E136="","",'OPĆI DIO'!$C$1)</f>
        <v/>
      </c>
      <c r="L136" t="str">
        <f t="shared" si="13"/>
        <v/>
      </c>
      <c r="M136" t="str">
        <f t="shared" si="14"/>
        <v/>
      </c>
    </row>
    <row r="137" spans="1:13">
      <c r="A137" s="211" t="str">
        <f>IF(E137="","",VLOOKUP('OPĆI DIO'!$C$1,'OPĆI DIO'!$N$4:$W$150,10,FALSE))</f>
        <v/>
      </c>
      <c r="B137" s="211" t="str">
        <f>IF(E137="","",VLOOKUP('OPĆI DIO'!$C$1,'OPĆI DIO'!$N$4:$W$150,9,FALSE))</f>
        <v/>
      </c>
      <c r="C137" s="76" t="str">
        <f t="shared" si="15"/>
        <v/>
      </c>
      <c r="D137" s="36" t="str">
        <f t="shared" si="16"/>
        <v/>
      </c>
      <c r="E137" s="43"/>
      <c r="F137" s="79" t="str">
        <f t="shared" si="17"/>
        <v/>
      </c>
      <c r="G137" s="74"/>
      <c r="H137" s="74"/>
      <c r="I137" s="74"/>
      <c r="J137" s="43"/>
      <c r="K137" t="str">
        <f>IF(E137="","",'OPĆI DIO'!$C$1)</f>
        <v/>
      </c>
      <c r="L137" t="str">
        <f t="shared" si="13"/>
        <v/>
      </c>
      <c r="M137" t="str">
        <f t="shared" si="14"/>
        <v/>
      </c>
    </row>
    <row r="138" spans="1:13">
      <c r="A138" s="211" t="str">
        <f>IF(E138="","",VLOOKUP('OPĆI DIO'!$C$1,'OPĆI DIO'!$N$4:$W$150,10,FALSE))</f>
        <v/>
      </c>
      <c r="B138" s="211" t="str">
        <f>IF(E138="","",VLOOKUP('OPĆI DIO'!$C$1,'OPĆI DIO'!$N$4:$W$150,9,FALSE))</f>
        <v/>
      </c>
      <c r="C138" s="76" t="str">
        <f t="shared" si="15"/>
        <v/>
      </c>
      <c r="D138" s="36" t="str">
        <f t="shared" si="16"/>
        <v/>
      </c>
      <c r="E138" s="43"/>
      <c r="F138" s="79" t="str">
        <f t="shared" si="17"/>
        <v/>
      </c>
      <c r="G138" s="74"/>
      <c r="H138" s="74"/>
      <c r="I138" s="74"/>
      <c r="J138" s="43"/>
      <c r="K138" t="str">
        <f>IF(E138="","",'OPĆI DIO'!$C$1)</f>
        <v/>
      </c>
      <c r="L138" t="str">
        <f t="shared" si="13"/>
        <v/>
      </c>
      <c r="M138" t="str">
        <f t="shared" si="14"/>
        <v/>
      </c>
    </row>
    <row r="139" spans="1:13">
      <c r="A139" s="211" t="str">
        <f>IF(E139="","",VLOOKUP('OPĆI DIO'!$C$1,'OPĆI DIO'!$N$4:$W$150,10,FALSE))</f>
        <v/>
      </c>
      <c r="B139" s="211" t="str">
        <f>IF(E139="","",VLOOKUP('OPĆI DIO'!$C$1,'OPĆI DIO'!$N$4:$W$150,9,FALSE))</f>
        <v/>
      </c>
      <c r="C139" s="76" t="str">
        <f t="shared" si="15"/>
        <v/>
      </c>
      <c r="D139" s="36" t="str">
        <f t="shared" si="16"/>
        <v/>
      </c>
      <c r="E139" s="43"/>
      <c r="F139" s="79" t="str">
        <f t="shared" si="17"/>
        <v/>
      </c>
      <c r="G139" s="74"/>
      <c r="H139" s="74"/>
      <c r="I139" s="74"/>
      <c r="J139" s="43"/>
      <c r="K139" t="str">
        <f>IF(E139="","",'OPĆI DIO'!$C$1)</f>
        <v/>
      </c>
      <c r="L139" t="str">
        <f t="shared" si="13"/>
        <v/>
      </c>
      <c r="M139" t="str">
        <f t="shared" si="14"/>
        <v/>
      </c>
    </row>
    <row r="140" spans="1:13">
      <c r="A140" s="211" t="str">
        <f>IF(E140="","",VLOOKUP('OPĆI DIO'!$C$1,'OPĆI DIO'!$N$4:$W$150,10,FALSE))</f>
        <v/>
      </c>
      <c r="B140" s="211" t="str">
        <f>IF(E140="","",VLOOKUP('OPĆI DIO'!$C$1,'OPĆI DIO'!$N$4:$W$150,9,FALSE))</f>
        <v/>
      </c>
      <c r="C140" s="76" t="str">
        <f t="shared" si="15"/>
        <v/>
      </c>
      <c r="D140" s="36" t="str">
        <f t="shared" si="16"/>
        <v/>
      </c>
      <c r="E140" s="43"/>
      <c r="F140" s="79" t="str">
        <f t="shared" si="17"/>
        <v/>
      </c>
      <c r="G140" s="74"/>
      <c r="H140" s="74"/>
      <c r="I140" s="74"/>
      <c r="J140" s="43"/>
      <c r="K140" t="str">
        <f>IF(E140="","",'OPĆI DIO'!$C$1)</f>
        <v/>
      </c>
      <c r="L140" t="str">
        <f t="shared" si="13"/>
        <v/>
      </c>
      <c r="M140" t="str">
        <f t="shared" si="14"/>
        <v/>
      </c>
    </row>
    <row r="141" spans="1:13">
      <c r="A141" s="211" t="str">
        <f>IF(E141="","",VLOOKUP('OPĆI DIO'!$C$1,'OPĆI DIO'!$N$4:$W$150,10,FALSE))</f>
        <v/>
      </c>
      <c r="B141" s="211" t="str">
        <f>IF(E141="","",VLOOKUP('OPĆI DIO'!$C$1,'OPĆI DIO'!$N$4:$W$150,9,FALSE))</f>
        <v/>
      </c>
      <c r="C141" s="76" t="str">
        <f t="shared" si="15"/>
        <v/>
      </c>
      <c r="D141" s="36" t="str">
        <f t="shared" si="16"/>
        <v/>
      </c>
      <c r="E141" s="43"/>
      <c r="F141" s="79" t="str">
        <f t="shared" si="17"/>
        <v/>
      </c>
      <c r="G141" s="74"/>
      <c r="H141" s="74"/>
      <c r="I141" s="74"/>
      <c r="J141" s="43"/>
      <c r="K141" t="str">
        <f>IF(E141="","",'OPĆI DIO'!$C$1)</f>
        <v/>
      </c>
      <c r="L141" t="str">
        <f t="shared" si="13"/>
        <v/>
      </c>
      <c r="M141" t="str">
        <f t="shared" si="14"/>
        <v/>
      </c>
    </row>
    <row r="142" spans="1:13">
      <c r="A142" s="211" t="str">
        <f>IF(E142="","",VLOOKUP('OPĆI DIO'!$C$1,'OPĆI DIO'!$N$4:$W$150,10,FALSE))</f>
        <v/>
      </c>
      <c r="B142" s="211" t="str">
        <f>IF(E142="","",VLOOKUP('OPĆI DIO'!$C$1,'OPĆI DIO'!$N$4:$W$150,9,FALSE))</f>
        <v/>
      </c>
      <c r="C142" s="76" t="str">
        <f t="shared" si="15"/>
        <v/>
      </c>
      <c r="D142" s="36" t="str">
        <f t="shared" si="16"/>
        <v/>
      </c>
      <c r="E142" s="43"/>
      <c r="F142" s="79" t="str">
        <f t="shared" si="17"/>
        <v/>
      </c>
      <c r="G142" s="74"/>
      <c r="H142" s="74"/>
      <c r="I142" s="74"/>
      <c r="J142" s="43"/>
      <c r="K142" t="str">
        <f>IF(E142="","",'OPĆI DIO'!$C$1)</f>
        <v/>
      </c>
      <c r="L142" t="str">
        <f t="shared" si="13"/>
        <v/>
      </c>
      <c r="M142" t="str">
        <f t="shared" si="14"/>
        <v/>
      </c>
    </row>
    <row r="143" spans="1:13">
      <c r="A143" s="211" t="str">
        <f>IF(E143="","",VLOOKUP('OPĆI DIO'!$C$1,'OPĆI DIO'!$N$4:$W$150,10,FALSE))</f>
        <v/>
      </c>
      <c r="B143" s="211" t="str">
        <f>IF(E143="","",VLOOKUP('OPĆI DIO'!$C$1,'OPĆI DIO'!$N$4:$W$150,9,FALSE))</f>
        <v/>
      </c>
      <c r="C143" s="76" t="str">
        <f t="shared" si="15"/>
        <v/>
      </c>
      <c r="D143" s="36" t="str">
        <f t="shared" si="16"/>
        <v/>
      </c>
      <c r="E143" s="43"/>
      <c r="F143" s="79" t="str">
        <f t="shared" si="17"/>
        <v/>
      </c>
      <c r="G143" s="74"/>
      <c r="H143" s="74"/>
      <c r="I143" s="74"/>
      <c r="J143" s="43"/>
      <c r="K143" t="str">
        <f>IF(E143="","",'OPĆI DIO'!$C$1)</f>
        <v/>
      </c>
      <c r="L143" t="str">
        <f t="shared" si="13"/>
        <v/>
      </c>
      <c r="M143" t="str">
        <f t="shared" si="14"/>
        <v/>
      </c>
    </row>
    <row r="144" spans="1:13">
      <c r="A144" s="211" t="str">
        <f>IF(E144="","",VLOOKUP('OPĆI DIO'!$C$1,'OPĆI DIO'!$N$4:$W$150,10,FALSE))</f>
        <v/>
      </c>
      <c r="B144" s="211" t="str">
        <f>IF(E144="","",VLOOKUP('OPĆI DIO'!$C$1,'OPĆI DIO'!$N$4:$W$150,9,FALSE))</f>
        <v/>
      </c>
      <c r="C144" s="76" t="str">
        <f t="shared" si="15"/>
        <v/>
      </c>
      <c r="D144" s="36" t="str">
        <f t="shared" si="16"/>
        <v/>
      </c>
      <c r="E144" s="43"/>
      <c r="F144" s="79" t="str">
        <f t="shared" si="17"/>
        <v/>
      </c>
      <c r="G144" s="74"/>
      <c r="H144" s="74"/>
      <c r="I144" s="74"/>
      <c r="J144" s="43"/>
      <c r="K144" t="str">
        <f>IF(E144="","",'OPĆI DIO'!$C$1)</f>
        <v/>
      </c>
      <c r="L144" t="str">
        <f t="shared" si="13"/>
        <v/>
      </c>
      <c r="M144" t="str">
        <f t="shared" si="14"/>
        <v/>
      </c>
    </row>
    <row r="145" spans="1:13">
      <c r="A145" s="211" t="str">
        <f>IF(E145="","",VLOOKUP('OPĆI DIO'!$C$1,'OPĆI DIO'!$N$4:$W$150,10,FALSE))</f>
        <v/>
      </c>
      <c r="B145" s="211" t="str">
        <f>IF(E145="","",VLOOKUP('OPĆI DIO'!$C$1,'OPĆI DIO'!$N$4:$W$150,9,FALSE))</f>
        <v/>
      </c>
      <c r="C145" s="76" t="str">
        <f t="shared" si="15"/>
        <v/>
      </c>
      <c r="D145" s="36" t="str">
        <f t="shared" si="16"/>
        <v/>
      </c>
      <c r="E145" s="43"/>
      <c r="F145" s="79" t="str">
        <f t="shared" si="17"/>
        <v/>
      </c>
      <c r="G145" s="74"/>
      <c r="H145" s="74"/>
      <c r="I145" s="74"/>
      <c r="J145" s="43"/>
      <c r="K145" t="str">
        <f>IF(E145="","",'OPĆI DIO'!$C$1)</f>
        <v/>
      </c>
      <c r="L145" t="str">
        <f t="shared" si="13"/>
        <v/>
      </c>
      <c r="M145" t="str">
        <f t="shared" si="14"/>
        <v/>
      </c>
    </row>
    <row r="146" spans="1:13">
      <c r="A146" s="211" t="str">
        <f>IF(E146="","",VLOOKUP('OPĆI DIO'!$C$1,'OPĆI DIO'!$N$4:$W$150,10,FALSE))</f>
        <v/>
      </c>
      <c r="B146" s="211" t="str">
        <f>IF(E146="","",VLOOKUP('OPĆI DIO'!$C$1,'OPĆI DIO'!$N$4:$W$150,9,FALSE))</f>
        <v/>
      </c>
      <c r="C146" s="76" t="str">
        <f t="shared" si="15"/>
        <v/>
      </c>
      <c r="D146" s="36" t="str">
        <f t="shared" si="16"/>
        <v/>
      </c>
      <c r="E146" s="43"/>
      <c r="F146" s="79" t="str">
        <f t="shared" si="17"/>
        <v/>
      </c>
      <c r="G146" s="74"/>
      <c r="H146" s="74"/>
      <c r="I146" s="74"/>
      <c r="J146" s="43"/>
      <c r="K146" t="str">
        <f>IF(E146="","",'OPĆI DIO'!$C$1)</f>
        <v/>
      </c>
      <c r="L146" t="str">
        <f t="shared" si="13"/>
        <v/>
      </c>
      <c r="M146" t="str">
        <f t="shared" si="14"/>
        <v/>
      </c>
    </row>
    <row r="147" spans="1:13">
      <c r="A147" s="211" t="str">
        <f>IF(E147="","",VLOOKUP('OPĆI DIO'!$C$1,'OPĆI DIO'!$N$4:$W$150,10,FALSE))</f>
        <v/>
      </c>
      <c r="B147" s="211" t="str">
        <f>IF(E147="","",VLOOKUP('OPĆI DIO'!$C$1,'OPĆI DIO'!$N$4:$W$150,9,FALSE))</f>
        <v/>
      </c>
      <c r="C147" s="76" t="str">
        <f t="shared" si="15"/>
        <v/>
      </c>
      <c r="D147" s="36" t="str">
        <f t="shared" si="16"/>
        <v/>
      </c>
      <c r="E147" s="43"/>
      <c r="F147" s="79" t="str">
        <f t="shared" si="17"/>
        <v/>
      </c>
      <c r="G147" s="74"/>
      <c r="H147" s="74"/>
      <c r="I147" s="74"/>
      <c r="J147" s="43"/>
      <c r="K147" t="str">
        <f>IF(E147="","",'OPĆI DIO'!$C$1)</f>
        <v/>
      </c>
      <c r="L147" t="str">
        <f t="shared" si="13"/>
        <v/>
      </c>
      <c r="M147" t="str">
        <f t="shared" si="14"/>
        <v/>
      </c>
    </row>
    <row r="148" spans="1:13">
      <c r="A148" s="211" t="str">
        <f>IF(E148="","",VLOOKUP('OPĆI DIO'!$C$1,'OPĆI DIO'!$N$4:$W$150,10,FALSE))</f>
        <v/>
      </c>
      <c r="B148" s="211" t="str">
        <f>IF(E148="","",VLOOKUP('OPĆI DIO'!$C$1,'OPĆI DIO'!$N$4:$W$150,9,FALSE))</f>
        <v/>
      </c>
      <c r="C148" s="76" t="str">
        <f t="shared" si="15"/>
        <v/>
      </c>
      <c r="D148" s="36" t="str">
        <f t="shared" si="16"/>
        <v/>
      </c>
      <c r="E148" s="43"/>
      <c r="F148" s="79" t="str">
        <f t="shared" si="17"/>
        <v/>
      </c>
      <c r="G148" s="74"/>
      <c r="H148" s="74"/>
      <c r="I148" s="74"/>
      <c r="J148" s="43"/>
      <c r="K148" t="str">
        <f>IF(E148="","",'OPĆI DIO'!$C$1)</f>
        <v/>
      </c>
      <c r="L148" t="str">
        <f t="shared" si="13"/>
        <v/>
      </c>
      <c r="M148" t="str">
        <f t="shared" si="14"/>
        <v/>
      </c>
    </row>
    <row r="149" spans="1:13">
      <c r="A149" s="211" t="str">
        <f>IF(E149="","",VLOOKUP('OPĆI DIO'!$C$1,'OPĆI DIO'!$N$4:$W$150,10,FALSE))</f>
        <v/>
      </c>
      <c r="B149" s="211" t="str">
        <f>IF(E149="","",VLOOKUP('OPĆI DIO'!$C$1,'OPĆI DIO'!$N$4:$W$150,9,FALSE))</f>
        <v/>
      </c>
      <c r="C149" s="76" t="str">
        <f t="shared" si="15"/>
        <v/>
      </c>
      <c r="D149" s="36" t="str">
        <f t="shared" si="16"/>
        <v/>
      </c>
      <c r="E149" s="43"/>
      <c r="F149" s="79" t="str">
        <f t="shared" si="17"/>
        <v/>
      </c>
      <c r="G149" s="74"/>
      <c r="H149" s="74"/>
      <c r="I149" s="74"/>
      <c r="J149" s="43"/>
      <c r="K149" t="str">
        <f>IF(E149="","",'OPĆI DIO'!$C$1)</f>
        <v/>
      </c>
      <c r="L149" t="str">
        <f t="shared" si="13"/>
        <v/>
      </c>
      <c r="M149" t="str">
        <f t="shared" si="14"/>
        <v/>
      </c>
    </row>
    <row r="150" spans="1:13">
      <c r="A150" s="211" t="str">
        <f>IF(E150="","",VLOOKUP('OPĆI DIO'!$C$1,'OPĆI DIO'!$N$4:$W$150,10,FALSE))</f>
        <v/>
      </c>
      <c r="B150" s="211" t="str">
        <f>IF(E150="","",VLOOKUP('OPĆI DIO'!$C$1,'OPĆI DIO'!$N$4:$W$150,9,FALSE))</f>
        <v/>
      </c>
      <c r="C150" s="76" t="str">
        <f t="shared" si="15"/>
        <v/>
      </c>
      <c r="D150" s="36" t="str">
        <f t="shared" si="16"/>
        <v/>
      </c>
      <c r="E150" s="43"/>
      <c r="F150" s="79" t="str">
        <f t="shared" si="17"/>
        <v/>
      </c>
      <c r="G150" s="74"/>
      <c r="H150" s="74"/>
      <c r="I150" s="74"/>
      <c r="J150" s="43"/>
      <c r="K150" t="str">
        <f>IF(E150="","",'OPĆI DIO'!$C$1)</f>
        <v/>
      </c>
      <c r="L150" t="str">
        <f t="shared" si="13"/>
        <v/>
      </c>
      <c r="M150" t="str">
        <f t="shared" si="14"/>
        <v/>
      </c>
    </row>
    <row r="151" spans="1:13">
      <c r="A151" s="211" t="str">
        <f>IF(E151="","",VLOOKUP('OPĆI DIO'!$C$1,'OPĆI DIO'!$N$4:$W$150,10,FALSE))</f>
        <v/>
      </c>
      <c r="B151" s="211" t="str">
        <f>IF(E151="","",VLOOKUP('OPĆI DIO'!$C$1,'OPĆI DIO'!$N$4:$W$150,9,FALSE))</f>
        <v/>
      </c>
      <c r="C151" s="76" t="str">
        <f t="shared" si="15"/>
        <v/>
      </c>
      <c r="D151" s="36" t="str">
        <f t="shared" si="16"/>
        <v/>
      </c>
      <c r="E151" s="43"/>
      <c r="F151" s="79" t="str">
        <f t="shared" si="17"/>
        <v/>
      </c>
      <c r="G151" s="74"/>
      <c r="H151" s="74"/>
      <c r="I151" s="74"/>
      <c r="J151" s="43"/>
      <c r="K151" t="str">
        <f>IF(E151="","",'OPĆI DIO'!$C$1)</f>
        <v/>
      </c>
      <c r="L151" t="str">
        <f t="shared" si="13"/>
        <v/>
      </c>
      <c r="M151" t="str">
        <f t="shared" si="14"/>
        <v/>
      </c>
    </row>
    <row r="152" spans="1:13">
      <c r="A152" s="211" t="str">
        <f>IF(E152="","",VLOOKUP('OPĆI DIO'!$C$1,'OPĆI DIO'!$N$4:$W$150,10,FALSE))</f>
        <v/>
      </c>
      <c r="B152" s="211" t="str">
        <f>IF(E152="","",VLOOKUP('OPĆI DIO'!$C$1,'OPĆI DIO'!$N$4:$W$150,9,FALSE))</f>
        <v/>
      </c>
      <c r="C152" s="76" t="str">
        <f t="shared" si="15"/>
        <v/>
      </c>
      <c r="D152" s="36" t="str">
        <f t="shared" si="16"/>
        <v/>
      </c>
      <c r="E152" s="43"/>
      <c r="F152" s="79" t="str">
        <f t="shared" si="17"/>
        <v/>
      </c>
      <c r="G152" s="74"/>
      <c r="H152" s="74"/>
      <c r="I152" s="74"/>
      <c r="J152" s="43"/>
      <c r="K152" t="str">
        <f>IF(E152="","",'OPĆI DIO'!$C$1)</f>
        <v/>
      </c>
      <c r="L152" t="str">
        <f t="shared" si="13"/>
        <v/>
      </c>
      <c r="M152" t="str">
        <f t="shared" si="14"/>
        <v/>
      </c>
    </row>
    <row r="153" spans="1:13">
      <c r="A153" s="211" t="str">
        <f>IF(E153="","",VLOOKUP('OPĆI DIO'!$C$1,'OPĆI DIO'!$N$4:$W$150,10,FALSE))</f>
        <v/>
      </c>
      <c r="B153" s="211" t="str">
        <f>IF(E153="","",VLOOKUP('OPĆI DIO'!$C$1,'OPĆI DIO'!$N$4:$W$150,9,FALSE))</f>
        <v/>
      </c>
      <c r="C153" s="76" t="str">
        <f t="shared" si="15"/>
        <v/>
      </c>
      <c r="D153" s="36" t="str">
        <f t="shared" si="16"/>
        <v/>
      </c>
      <c r="E153" s="43"/>
      <c r="F153" s="79" t="str">
        <f t="shared" si="17"/>
        <v/>
      </c>
      <c r="G153" s="74"/>
      <c r="H153" s="74"/>
      <c r="I153" s="74"/>
      <c r="J153" s="43"/>
      <c r="K153" t="str">
        <f>IF(E153="","",'OPĆI DIO'!$C$1)</f>
        <v/>
      </c>
      <c r="L153" t="str">
        <f t="shared" si="13"/>
        <v/>
      </c>
      <c r="M153" t="str">
        <f t="shared" si="14"/>
        <v/>
      </c>
    </row>
    <row r="154" spans="1:13">
      <c r="A154" s="211" t="str">
        <f>IF(E154="","",VLOOKUP('OPĆI DIO'!$C$1,'OPĆI DIO'!$N$4:$W$150,10,FALSE))</f>
        <v/>
      </c>
      <c r="B154" s="211" t="str">
        <f>IF(E154="","",VLOOKUP('OPĆI DIO'!$C$1,'OPĆI DIO'!$N$4:$W$150,9,FALSE))</f>
        <v/>
      </c>
      <c r="C154" s="76" t="str">
        <f t="shared" si="15"/>
        <v/>
      </c>
      <c r="D154" s="36" t="str">
        <f t="shared" si="16"/>
        <v/>
      </c>
      <c r="E154" s="43"/>
      <c r="F154" s="79" t="str">
        <f t="shared" si="17"/>
        <v/>
      </c>
      <c r="G154" s="74"/>
      <c r="H154" s="74"/>
      <c r="I154" s="74"/>
      <c r="J154" s="43"/>
      <c r="K154" t="str">
        <f>IF(E154="","",'OPĆI DIO'!$C$1)</f>
        <v/>
      </c>
      <c r="L154" t="str">
        <f t="shared" si="13"/>
        <v/>
      </c>
      <c r="M154" t="str">
        <f t="shared" si="14"/>
        <v/>
      </c>
    </row>
    <row r="155" spans="1:13">
      <c r="A155" s="211" t="str">
        <f>IF(E155="","",VLOOKUP('OPĆI DIO'!$C$1,'OPĆI DIO'!$N$4:$W$150,10,FALSE))</f>
        <v/>
      </c>
      <c r="B155" s="211" t="str">
        <f>IF(E155="","",VLOOKUP('OPĆI DIO'!$C$1,'OPĆI DIO'!$N$4:$W$150,9,FALSE))</f>
        <v/>
      </c>
      <c r="C155" s="76" t="str">
        <f t="shared" si="15"/>
        <v/>
      </c>
      <c r="D155" s="36" t="str">
        <f t="shared" si="16"/>
        <v/>
      </c>
      <c r="E155" s="43"/>
      <c r="F155" s="79" t="str">
        <f t="shared" si="17"/>
        <v/>
      </c>
      <c r="G155" s="74"/>
      <c r="H155" s="74"/>
      <c r="I155" s="74"/>
      <c r="J155" s="43"/>
      <c r="K155" t="str">
        <f>IF(E155="","",'OPĆI DIO'!$C$1)</f>
        <v/>
      </c>
      <c r="L155" t="str">
        <f t="shared" si="13"/>
        <v/>
      </c>
      <c r="M155" t="str">
        <f t="shared" si="14"/>
        <v/>
      </c>
    </row>
    <row r="156" spans="1:13">
      <c r="A156" s="211" t="str">
        <f>IF(E156="","",VLOOKUP('OPĆI DIO'!$C$1,'OPĆI DIO'!$N$4:$W$150,10,FALSE))</f>
        <v/>
      </c>
      <c r="B156" s="211" t="str">
        <f>IF(E156="","",VLOOKUP('OPĆI DIO'!$C$1,'OPĆI DIO'!$N$4:$W$150,9,FALSE))</f>
        <v/>
      </c>
      <c r="C156" s="76" t="str">
        <f t="shared" si="15"/>
        <v/>
      </c>
      <c r="D156" s="36" t="str">
        <f t="shared" si="16"/>
        <v/>
      </c>
      <c r="E156" s="43"/>
      <c r="F156" s="79" t="str">
        <f t="shared" si="17"/>
        <v/>
      </c>
      <c r="G156" s="74"/>
      <c r="H156" s="74"/>
      <c r="I156" s="74"/>
      <c r="J156" s="43"/>
      <c r="K156" t="str">
        <f>IF(E156="","",'OPĆI DIO'!$C$1)</f>
        <v/>
      </c>
      <c r="L156" t="str">
        <f t="shared" si="13"/>
        <v/>
      </c>
      <c r="M156" t="str">
        <f t="shared" si="14"/>
        <v/>
      </c>
    </row>
    <row r="157" spans="1:13">
      <c r="A157" s="211" t="str">
        <f>IF(E157="","",VLOOKUP('OPĆI DIO'!$C$1,'OPĆI DIO'!$N$4:$W$150,10,FALSE))</f>
        <v/>
      </c>
      <c r="B157" s="211" t="str">
        <f>IF(E157="","",VLOOKUP('OPĆI DIO'!$C$1,'OPĆI DIO'!$N$4:$W$150,9,FALSE))</f>
        <v/>
      </c>
      <c r="C157" s="76" t="str">
        <f t="shared" si="15"/>
        <v/>
      </c>
      <c r="D157" s="36" t="str">
        <f t="shared" si="16"/>
        <v/>
      </c>
      <c r="E157" s="43"/>
      <c r="F157" s="79" t="str">
        <f t="shared" si="17"/>
        <v/>
      </c>
      <c r="G157" s="74"/>
      <c r="H157" s="74"/>
      <c r="I157" s="74"/>
      <c r="J157" s="43"/>
      <c r="K157" t="str">
        <f>IF(E157="","",'OPĆI DIO'!$C$1)</f>
        <v/>
      </c>
      <c r="L157" t="str">
        <f t="shared" si="13"/>
        <v/>
      </c>
      <c r="M157" t="str">
        <f t="shared" si="14"/>
        <v/>
      </c>
    </row>
    <row r="158" spans="1:13">
      <c r="A158" s="211" t="str">
        <f>IF(E158="","",VLOOKUP('OPĆI DIO'!$C$1,'OPĆI DIO'!$N$4:$W$150,10,FALSE))</f>
        <v/>
      </c>
      <c r="B158" s="211" t="str">
        <f>IF(E158="","",VLOOKUP('OPĆI DIO'!$C$1,'OPĆI DIO'!$N$4:$W$150,9,FALSE))</f>
        <v/>
      </c>
      <c r="C158" s="76" t="str">
        <f t="shared" si="15"/>
        <v/>
      </c>
      <c r="D158" s="36" t="str">
        <f t="shared" si="16"/>
        <v/>
      </c>
      <c r="E158" s="43"/>
      <c r="F158" s="79" t="str">
        <f t="shared" si="17"/>
        <v/>
      </c>
      <c r="G158" s="74"/>
      <c r="H158" s="74"/>
      <c r="I158" s="74"/>
      <c r="J158" s="43"/>
      <c r="K158" t="str">
        <f>IF(E158="","",'OPĆI DIO'!$C$1)</f>
        <v/>
      </c>
      <c r="L158" t="str">
        <f t="shared" si="13"/>
        <v/>
      </c>
      <c r="M158" t="str">
        <f t="shared" si="14"/>
        <v/>
      </c>
    </row>
    <row r="159" spans="1:13">
      <c r="A159" s="211" t="str">
        <f>IF(E159="","",VLOOKUP('OPĆI DIO'!$C$1,'OPĆI DIO'!$N$4:$W$150,10,FALSE))</f>
        <v/>
      </c>
      <c r="B159" s="211" t="str">
        <f>IF(E159="","",VLOOKUP('OPĆI DIO'!$C$1,'OPĆI DIO'!$N$4:$W$150,9,FALSE))</f>
        <v/>
      </c>
      <c r="C159" s="76" t="str">
        <f t="shared" si="15"/>
        <v/>
      </c>
      <c r="D159" s="36" t="str">
        <f t="shared" si="16"/>
        <v/>
      </c>
      <c r="E159" s="43"/>
      <c r="F159" s="79" t="str">
        <f t="shared" si="17"/>
        <v/>
      </c>
      <c r="G159" s="74"/>
      <c r="H159" s="74"/>
      <c r="I159" s="74"/>
      <c r="J159" s="43"/>
      <c r="K159" t="str">
        <f>IF(E159="","",'OPĆI DIO'!$C$1)</f>
        <v/>
      </c>
      <c r="L159" t="str">
        <f t="shared" si="13"/>
        <v/>
      </c>
      <c r="M159" t="str">
        <f t="shared" si="14"/>
        <v/>
      </c>
    </row>
    <row r="160" spans="1:13">
      <c r="A160" s="211" t="str">
        <f>IF(E160="","",VLOOKUP('OPĆI DIO'!$C$1,'OPĆI DIO'!$N$4:$W$150,10,FALSE))</f>
        <v/>
      </c>
      <c r="B160" s="211" t="str">
        <f>IF(E160="","",VLOOKUP('OPĆI DIO'!$C$1,'OPĆI DIO'!$N$4:$W$150,9,FALSE))</f>
        <v/>
      </c>
      <c r="C160" s="76" t="str">
        <f t="shared" si="15"/>
        <v/>
      </c>
      <c r="D160" s="36" t="str">
        <f t="shared" si="16"/>
        <v/>
      </c>
      <c r="E160" s="43"/>
      <c r="F160" s="79" t="str">
        <f t="shared" si="17"/>
        <v/>
      </c>
      <c r="G160" s="74"/>
      <c r="H160" s="74"/>
      <c r="I160" s="74"/>
      <c r="J160" s="43"/>
      <c r="K160" t="str">
        <f>IF(E160="","",'OPĆI DIO'!$C$1)</f>
        <v/>
      </c>
      <c r="L160" t="str">
        <f t="shared" si="13"/>
        <v/>
      </c>
      <c r="M160" t="str">
        <f t="shared" si="14"/>
        <v/>
      </c>
    </row>
    <row r="161" spans="1:13">
      <c r="A161" s="211" t="str">
        <f>IF(E161="","",VLOOKUP('OPĆI DIO'!$C$1,'OPĆI DIO'!$N$4:$W$150,10,FALSE))</f>
        <v/>
      </c>
      <c r="B161" s="211" t="str">
        <f>IF(E161="","",VLOOKUP('OPĆI DIO'!$C$1,'OPĆI DIO'!$N$4:$W$150,9,FALSE))</f>
        <v/>
      </c>
      <c r="C161" s="76" t="str">
        <f t="shared" si="15"/>
        <v/>
      </c>
      <c r="D161" s="36" t="str">
        <f t="shared" si="16"/>
        <v/>
      </c>
      <c r="E161" s="43"/>
      <c r="F161" s="79" t="str">
        <f t="shared" si="17"/>
        <v/>
      </c>
      <c r="G161" s="74"/>
      <c r="H161" s="74"/>
      <c r="I161" s="74"/>
      <c r="J161" s="43"/>
      <c r="K161" t="str">
        <f>IF(E161="","",'OPĆI DIO'!$C$1)</f>
        <v/>
      </c>
      <c r="L161" t="str">
        <f t="shared" si="13"/>
        <v/>
      </c>
      <c r="M161" t="str">
        <f t="shared" si="14"/>
        <v/>
      </c>
    </row>
    <row r="162" spans="1:13">
      <c r="A162" s="211" t="str">
        <f>IF(E162="","",VLOOKUP('OPĆI DIO'!$C$1,'OPĆI DIO'!$N$4:$W$150,10,FALSE))</f>
        <v/>
      </c>
      <c r="B162" s="211" t="str">
        <f>IF(E162="","",VLOOKUP('OPĆI DIO'!$C$1,'OPĆI DIO'!$N$4:$W$150,9,FALSE))</f>
        <v/>
      </c>
      <c r="C162" s="76" t="str">
        <f t="shared" si="15"/>
        <v/>
      </c>
      <c r="D162" s="36" t="str">
        <f t="shared" si="16"/>
        <v/>
      </c>
      <c r="E162" s="43"/>
      <c r="F162" s="79" t="str">
        <f t="shared" si="17"/>
        <v/>
      </c>
      <c r="G162" s="74"/>
      <c r="H162" s="74"/>
      <c r="I162" s="74"/>
      <c r="J162" s="43"/>
      <c r="K162" t="str">
        <f>IF(E162="","",'OPĆI DIO'!$C$1)</f>
        <v/>
      </c>
      <c r="L162" t="str">
        <f t="shared" si="13"/>
        <v/>
      </c>
      <c r="M162" t="str">
        <f t="shared" si="14"/>
        <v/>
      </c>
    </row>
    <row r="163" spans="1:13">
      <c r="A163" s="211" t="str">
        <f>IF(E163="","",VLOOKUP('OPĆI DIO'!$C$1,'OPĆI DIO'!$N$4:$W$150,10,FALSE))</f>
        <v/>
      </c>
      <c r="B163" s="211" t="str">
        <f>IF(E163="","",VLOOKUP('OPĆI DIO'!$C$1,'OPĆI DIO'!$N$4:$W$150,9,FALSE))</f>
        <v/>
      </c>
      <c r="C163" s="76" t="str">
        <f t="shared" si="15"/>
        <v/>
      </c>
      <c r="D163" s="36" t="str">
        <f t="shared" si="16"/>
        <v/>
      </c>
      <c r="E163" s="43"/>
      <c r="F163" s="79" t="str">
        <f t="shared" si="17"/>
        <v/>
      </c>
      <c r="G163" s="74"/>
      <c r="H163" s="74"/>
      <c r="I163" s="74"/>
      <c r="J163" s="43"/>
      <c r="K163" t="str">
        <f>IF(E163="","",'OPĆI DIO'!$C$1)</f>
        <v/>
      </c>
      <c r="L163" t="str">
        <f t="shared" si="13"/>
        <v/>
      </c>
      <c r="M163" t="str">
        <f t="shared" si="14"/>
        <v/>
      </c>
    </row>
    <row r="164" spans="1:13">
      <c r="A164" s="211" t="str">
        <f>IF(E164="","",VLOOKUP('OPĆI DIO'!$C$1,'OPĆI DIO'!$N$4:$W$150,10,FALSE))</f>
        <v/>
      </c>
      <c r="B164" s="211" t="str">
        <f>IF(E164="","",VLOOKUP('OPĆI DIO'!$C$1,'OPĆI DIO'!$N$4:$W$150,9,FALSE))</f>
        <v/>
      </c>
      <c r="C164" s="76" t="str">
        <f t="shared" si="15"/>
        <v/>
      </c>
      <c r="D164" s="36" t="str">
        <f t="shared" si="16"/>
        <v/>
      </c>
      <c r="E164" s="43"/>
      <c r="F164" s="79" t="str">
        <f t="shared" si="17"/>
        <v/>
      </c>
      <c r="G164" s="74"/>
      <c r="H164" s="74"/>
      <c r="I164" s="74"/>
      <c r="J164" s="43"/>
      <c r="K164" t="str">
        <f>IF(E164="","",'OPĆI DIO'!$C$1)</f>
        <v/>
      </c>
      <c r="L164" t="str">
        <f t="shared" si="13"/>
        <v/>
      </c>
      <c r="M164" t="str">
        <f t="shared" si="14"/>
        <v/>
      </c>
    </row>
    <row r="165" spans="1:13">
      <c r="A165" s="211" t="str">
        <f>IF(E165="","",VLOOKUP('OPĆI DIO'!$C$1,'OPĆI DIO'!$N$4:$W$150,10,FALSE))</f>
        <v/>
      </c>
      <c r="B165" s="211" t="str">
        <f>IF(E165="","",VLOOKUP('OPĆI DIO'!$C$1,'OPĆI DIO'!$N$4:$W$150,9,FALSE))</f>
        <v/>
      </c>
      <c r="C165" s="76" t="str">
        <f t="shared" si="15"/>
        <v/>
      </c>
      <c r="D165" s="36" t="str">
        <f t="shared" si="16"/>
        <v/>
      </c>
      <c r="E165" s="43"/>
      <c r="F165" s="79" t="str">
        <f t="shared" si="17"/>
        <v/>
      </c>
      <c r="G165" s="74"/>
      <c r="H165" s="74"/>
      <c r="I165" s="74"/>
      <c r="J165" s="43"/>
      <c r="K165" t="str">
        <f>IF(E165="","",'OPĆI DIO'!$C$1)</f>
        <v/>
      </c>
      <c r="L165" t="str">
        <f t="shared" si="13"/>
        <v/>
      </c>
      <c r="M165" t="str">
        <f t="shared" si="14"/>
        <v/>
      </c>
    </row>
    <row r="166" spans="1:13">
      <c r="A166" s="211" t="str">
        <f>IF(E166="","",VLOOKUP('OPĆI DIO'!$C$1,'OPĆI DIO'!$N$4:$W$150,10,FALSE))</f>
        <v/>
      </c>
      <c r="B166" s="211" t="str">
        <f>IF(E166="","",VLOOKUP('OPĆI DIO'!$C$1,'OPĆI DIO'!$N$4:$W$150,9,FALSE))</f>
        <v/>
      </c>
      <c r="C166" s="76" t="str">
        <f t="shared" si="15"/>
        <v/>
      </c>
      <c r="D166" s="36" t="str">
        <f t="shared" si="16"/>
        <v/>
      </c>
      <c r="E166" s="43"/>
      <c r="F166" s="79" t="str">
        <f t="shared" si="17"/>
        <v/>
      </c>
      <c r="G166" s="74"/>
      <c r="H166" s="74"/>
      <c r="I166" s="74"/>
      <c r="J166" s="43"/>
      <c r="K166" t="str">
        <f>IF(E166="","",'OPĆI DIO'!$C$1)</f>
        <v/>
      </c>
      <c r="L166" t="str">
        <f t="shared" si="13"/>
        <v/>
      </c>
      <c r="M166" t="str">
        <f t="shared" si="14"/>
        <v/>
      </c>
    </row>
    <row r="167" spans="1:13">
      <c r="A167" s="211" t="str">
        <f>IF(E167="","",VLOOKUP('OPĆI DIO'!$C$1,'OPĆI DIO'!$N$4:$W$150,10,FALSE))</f>
        <v/>
      </c>
      <c r="B167" s="211" t="str">
        <f>IF(E167="","",VLOOKUP('OPĆI DIO'!$C$1,'OPĆI DIO'!$N$4:$W$150,9,FALSE))</f>
        <v/>
      </c>
      <c r="C167" s="76" t="str">
        <f t="shared" si="15"/>
        <v/>
      </c>
      <c r="D167" s="36" t="str">
        <f t="shared" si="16"/>
        <v/>
      </c>
      <c r="E167" s="43"/>
      <c r="F167" s="79" t="str">
        <f t="shared" si="17"/>
        <v/>
      </c>
      <c r="G167" s="74"/>
      <c r="H167" s="74"/>
      <c r="I167" s="74"/>
      <c r="J167" s="43"/>
      <c r="K167" t="str">
        <f>IF(E167="","",'OPĆI DIO'!$C$1)</f>
        <v/>
      </c>
      <c r="L167" t="str">
        <f t="shared" si="13"/>
        <v/>
      </c>
      <c r="M167" t="str">
        <f t="shared" si="14"/>
        <v/>
      </c>
    </row>
    <row r="168" spans="1:13">
      <c r="A168" s="211" t="str">
        <f>IF(E168="","",VLOOKUP('OPĆI DIO'!$C$1,'OPĆI DIO'!$N$4:$W$150,10,FALSE))</f>
        <v/>
      </c>
      <c r="B168" s="211" t="str">
        <f>IF(E168="","",VLOOKUP('OPĆI DIO'!$C$1,'OPĆI DIO'!$N$4:$W$150,9,FALSE))</f>
        <v/>
      </c>
      <c r="C168" s="76" t="str">
        <f t="shared" si="15"/>
        <v/>
      </c>
      <c r="D168" s="36" t="str">
        <f t="shared" si="16"/>
        <v/>
      </c>
      <c r="E168" s="43"/>
      <c r="F168" s="79" t="str">
        <f t="shared" si="17"/>
        <v/>
      </c>
      <c r="G168" s="74"/>
      <c r="H168" s="74"/>
      <c r="I168" s="74"/>
      <c r="J168" s="43"/>
      <c r="K168" t="str">
        <f>IF(E168="","",'OPĆI DIO'!$C$1)</f>
        <v/>
      </c>
      <c r="L168" t="str">
        <f t="shared" si="13"/>
        <v/>
      </c>
      <c r="M168" t="str">
        <f t="shared" si="14"/>
        <v/>
      </c>
    </row>
    <row r="169" spans="1:13">
      <c r="A169" s="211" t="str">
        <f>IF(E169="","",VLOOKUP('OPĆI DIO'!$C$1,'OPĆI DIO'!$N$4:$W$150,10,FALSE))</f>
        <v/>
      </c>
      <c r="B169" s="211" t="str">
        <f>IF(E169="","",VLOOKUP('OPĆI DIO'!$C$1,'OPĆI DIO'!$N$4:$W$150,9,FALSE))</f>
        <v/>
      </c>
      <c r="C169" s="76" t="str">
        <f t="shared" si="15"/>
        <v/>
      </c>
      <c r="D169" s="36" t="str">
        <f t="shared" si="16"/>
        <v/>
      </c>
      <c r="E169" s="43"/>
      <c r="F169" s="79" t="str">
        <f t="shared" si="17"/>
        <v/>
      </c>
      <c r="G169" s="74"/>
      <c r="H169" s="74"/>
      <c r="I169" s="74"/>
      <c r="J169" s="43"/>
      <c r="K169" t="str">
        <f>IF(E169="","",'OPĆI DIO'!$C$1)</f>
        <v/>
      </c>
      <c r="L169" t="str">
        <f t="shared" si="13"/>
        <v/>
      </c>
      <c r="M169" t="str">
        <f t="shared" si="14"/>
        <v/>
      </c>
    </row>
    <row r="170" spans="1:13">
      <c r="A170" s="211" t="str">
        <f>IF(E170="","",VLOOKUP('OPĆI DIO'!$C$1,'OPĆI DIO'!$N$4:$W$150,10,FALSE))</f>
        <v/>
      </c>
      <c r="B170" s="211" t="str">
        <f>IF(E170="","",VLOOKUP('OPĆI DIO'!$C$1,'OPĆI DIO'!$N$4:$W$150,9,FALSE))</f>
        <v/>
      </c>
      <c r="C170" s="76" t="str">
        <f t="shared" si="15"/>
        <v/>
      </c>
      <c r="D170" s="36" t="str">
        <f t="shared" si="16"/>
        <v/>
      </c>
      <c r="E170" s="43"/>
      <c r="F170" s="79" t="str">
        <f t="shared" si="17"/>
        <v/>
      </c>
      <c r="G170" s="74"/>
      <c r="H170" s="74"/>
      <c r="I170" s="74"/>
      <c r="J170" s="43"/>
      <c r="K170" t="str">
        <f>IF(E170="","",'OPĆI DIO'!$C$1)</f>
        <v/>
      </c>
      <c r="L170" t="str">
        <f t="shared" si="13"/>
        <v/>
      </c>
      <c r="M170" t="str">
        <f t="shared" si="14"/>
        <v/>
      </c>
    </row>
    <row r="171" spans="1:13">
      <c r="A171" s="211" t="str">
        <f>IF(E171="","",VLOOKUP('OPĆI DIO'!$C$1,'OPĆI DIO'!$N$4:$W$150,10,FALSE))</f>
        <v/>
      </c>
      <c r="B171" s="211" t="str">
        <f>IF(E171="","",VLOOKUP('OPĆI DIO'!$C$1,'OPĆI DIO'!$N$4:$W$150,9,FALSE))</f>
        <v/>
      </c>
      <c r="C171" s="76" t="str">
        <f t="shared" si="15"/>
        <v/>
      </c>
      <c r="D171" s="36" t="str">
        <f t="shared" si="16"/>
        <v/>
      </c>
      <c r="E171" s="43"/>
      <c r="F171" s="79" t="str">
        <f t="shared" si="17"/>
        <v/>
      </c>
      <c r="G171" s="74"/>
      <c r="H171" s="74"/>
      <c r="I171" s="74"/>
      <c r="J171" s="43"/>
      <c r="K171" t="str">
        <f>IF(E171="","",'OPĆI DIO'!$C$1)</f>
        <v/>
      </c>
      <c r="L171" t="str">
        <f t="shared" si="13"/>
        <v/>
      </c>
      <c r="M171" t="str">
        <f t="shared" si="14"/>
        <v/>
      </c>
    </row>
    <row r="172" spans="1:13">
      <c r="A172" s="211" t="str">
        <f>IF(E172="","",VLOOKUP('OPĆI DIO'!$C$1,'OPĆI DIO'!$N$4:$W$150,10,FALSE))</f>
        <v/>
      </c>
      <c r="B172" s="211" t="str">
        <f>IF(E172="","",VLOOKUP('OPĆI DIO'!$C$1,'OPĆI DIO'!$N$4:$W$150,9,FALSE))</f>
        <v/>
      </c>
      <c r="C172" s="76" t="str">
        <f t="shared" si="15"/>
        <v/>
      </c>
      <c r="D172" s="36" t="str">
        <f t="shared" si="16"/>
        <v/>
      </c>
      <c r="E172" s="43"/>
      <c r="F172" s="79" t="str">
        <f t="shared" si="17"/>
        <v/>
      </c>
      <c r="G172" s="74"/>
      <c r="H172" s="74"/>
      <c r="I172" s="74"/>
      <c r="J172" s="43"/>
      <c r="K172" t="str">
        <f>IF(E172="","",'OPĆI DIO'!$C$1)</f>
        <v/>
      </c>
      <c r="L172" t="str">
        <f t="shared" si="13"/>
        <v/>
      </c>
      <c r="M172" t="str">
        <f t="shared" si="14"/>
        <v/>
      </c>
    </row>
    <row r="173" spans="1:13">
      <c r="A173" s="211" t="str">
        <f>IF(E173="","",VLOOKUP('OPĆI DIO'!$C$1,'OPĆI DIO'!$N$4:$W$150,10,FALSE))</f>
        <v/>
      </c>
      <c r="B173" s="211" t="str">
        <f>IF(E173="","",VLOOKUP('OPĆI DIO'!$C$1,'OPĆI DIO'!$N$4:$W$150,9,FALSE))</f>
        <v/>
      </c>
      <c r="C173" s="76" t="str">
        <f t="shared" si="15"/>
        <v/>
      </c>
      <c r="D173" s="36" t="str">
        <f t="shared" si="16"/>
        <v/>
      </c>
      <c r="E173" s="43"/>
      <c r="F173" s="79" t="str">
        <f t="shared" si="17"/>
        <v/>
      </c>
      <c r="G173" s="74"/>
      <c r="H173" s="74"/>
      <c r="I173" s="74"/>
      <c r="J173" s="43"/>
      <c r="K173" t="str">
        <f>IF(E173="","",'OPĆI DIO'!$C$1)</f>
        <v/>
      </c>
      <c r="L173" t="str">
        <f t="shared" si="13"/>
        <v/>
      </c>
      <c r="M173" t="str">
        <f t="shared" si="14"/>
        <v/>
      </c>
    </row>
    <row r="174" spans="1:13">
      <c r="A174" s="211" t="str">
        <f>IF(E174="","",VLOOKUP('OPĆI DIO'!$C$1,'OPĆI DIO'!$N$4:$W$150,10,FALSE))</f>
        <v/>
      </c>
      <c r="B174" s="211" t="str">
        <f>IF(E174="","",VLOOKUP('OPĆI DIO'!$C$1,'OPĆI DIO'!$N$4:$W$150,9,FALSE))</f>
        <v/>
      </c>
      <c r="C174" s="76" t="str">
        <f t="shared" si="15"/>
        <v/>
      </c>
      <c r="D174" s="36" t="str">
        <f t="shared" si="16"/>
        <v/>
      </c>
      <c r="E174" s="43"/>
      <c r="F174" s="79" t="str">
        <f t="shared" si="17"/>
        <v/>
      </c>
      <c r="G174" s="74"/>
      <c r="H174" s="74"/>
      <c r="I174" s="74"/>
      <c r="J174" s="43"/>
      <c r="K174" t="str">
        <f>IF(E174="","",'OPĆI DIO'!$C$1)</f>
        <v/>
      </c>
      <c r="L174" t="str">
        <f t="shared" si="13"/>
        <v/>
      </c>
      <c r="M174" t="str">
        <f t="shared" si="14"/>
        <v/>
      </c>
    </row>
    <row r="175" spans="1:13">
      <c r="A175" s="211" t="str">
        <f>IF(E175="","",VLOOKUP('OPĆI DIO'!$C$1,'OPĆI DIO'!$N$4:$W$150,10,FALSE))</f>
        <v/>
      </c>
      <c r="B175" s="211" t="str">
        <f>IF(E175="","",VLOOKUP('OPĆI DIO'!$C$1,'OPĆI DIO'!$N$4:$W$150,9,FALSE))</f>
        <v/>
      </c>
      <c r="C175" s="76" t="str">
        <f t="shared" si="15"/>
        <v/>
      </c>
      <c r="D175" s="36" t="str">
        <f t="shared" si="16"/>
        <v/>
      </c>
      <c r="E175" s="43"/>
      <c r="F175" s="79" t="str">
        <f t="shared" si="17"/>
        <v/>
      </c>
      <c r="G175" s="74"/>
      <c r="H175" s="74"/>
      <c r="I175" s="74"/>
      <c r="J175" s="43"/>
      <c r="K175" t="str">
        <f>IF(E175="","",'OPĆI DIO'!$C$1)</f>
        <v/>
      </c>
      <c r="L175" t="str">
        <f t="shared" si="13"/>
        <v/>
      </c>
      <c r="M175" t="str">
        <f t="shared" si="14"/>
        <v/>
      </c>
    </row>
    <row r="176" spans="1:13">
      <c r="A176" s="211" t="str">
        <f>IF(E176="","",VLOOKUP('OPĆI DIO'!$C$1,'OPĆI DIO'!$N$4:$W$150,10,FALSE))</f>
        <v/>
      </c>
      <c r="B176" s="211" t="str">
        <f>IF(E176="","",VLOOKUP('OPĆI DIO'!$C$1,'OPĆI DIO'!$N$4:$W$150,9,FALSE))</f>
        <v/>
      </c>
      <c r="C176" s="76" t="str">
        <f t="shared" si="15"/>
        <v/>
      </c>
      <c r="D176" s="36" t="str">
        <f t="shared" si="16"/>
        <v/>
      </c>
      <c r="E176" s="43"/>
      <c r="F176" s="79" t="str">
        <f t="shared" si="17"/>
        <v/>
      </c>
      <c r="G176" s="74"/>
      <c r="H176" s="74"/>
      <c r="I176" s="74"/>
      <c r="J176" s="43"/>
      <c r="K176" t="str">
        <f>IF(E176="","",'OPĆI DIO'!$C$1)</f>
        <v/>
      </c>
      <c r="L176" t="str">
        <f t="shared" si="13"/>
        <v/>
      </c>
      <c r="M176" t="str">
        <f t="shared" si="14"/>
        <v/>
      </c>
    </row>
    <row r="177" spans="1:13">
      <c r="A177" s="211" t="str">
        <f>IF(E177="","",VLOOKUP('OPĆI DIO'!$C$1,'OPĆI DIO'!$N$4:$W$150,10,FALSE))</f>
        <v/>
      </c>
      <c r="B177" s="211" t="str">
        <f>IF(E177="","",VLOOKUP('OPĆI DIO'!$C$1,'OPĆI DIO'!$N$4:$W$150,9,FALSE))</f>
        <v/>
      </c>
      <c r="C177" s="76" t="str">
        <f t="shared" si="15"/>
        <v/>
      </c>
      <c r="D177" s="36" t="str">
        <f t="shared" si="16"/>
        <v/>
      </c>
      <c r="E177" s="43"/>
      <c r="F177" s="79" t="str">
        <f t="shared" si="17"/>
        <v/>
      </c>
      <c r="G177" s="74"/>
      <c r="H177" s="74"/>
      <c r="I177" s="74"/>
      <c r="J177" s="43"/>
      <c r="K177" t="str">
        <f>IF(E177="","",'OPĆI DIO'!$C$1)</f>
        <v/>
      </c>
      <c r="L177" t="str">
        <f t="shared" si="13"/>
        <v/>
      </c>
      <c r="M177" t="str">
        <f t="shared" si="14"/>
        <v/>
      </c>
    </row>
    <row r="178" spans="1:13">
      <c r="A178" s="211" t="str">
        <f>IF(E178="","",VLOOKUP('OPĆI DIO'!$C$1,'OPĆI DIO'!$N$4:$W$150,10,FALSE))</f>
        <v/>
      </c>
      <c r="B178" s="211" t="str">
        <f>IF(E178="","",VLOOKUP('OPĆI DIO'!$C$1,'OPĆI DIO'!$N$4:$W$150,9,FALSE))</f>
        <v/>
      </c>
      <c r="C178" s="76" t="str">
        <f t="shared" si="15"/>
        <v/>
      </c>
      <c r="D178" s="36" t="str">
        <f t="shared" si="16"/>
        <v/>
      </c>
      <c r="E178" s="43"/>
      <c r="F178" s="79" t="str">
        <f t="shared" si="17"/>
        <v/>
      </c>
      <c r="G178" s="74"/>
      <c r="H178" s="74"/>
      <c r="I178" s="74"/>
      <c r="J178" s="43"/>
      <c r="K178" t="str">
        <f>IF(E178="","",'OPĆI DIO'!$C$1)</f>
        <v/>
      </c>
      <c r="L178" t="str">
        <f t="shared" si="13"/>
        <v/>
      </c>
      <c r="M178" t="str">
        <f t="shared" si="14"/>
        <v/>
      </c>
    </row>
    <row r="179" spans="1:13">
      <c r="A179" s="211" t="str">
        <f>IF(E179="","",VLOOKUP('OPĆI DIO'!$C$1,'OPĆI DIO'!$N$4:$W$150,10,FALSE))</f>
        <v/>
      </c>
      <c r="B179" s="211" t="str">
        <f>IF(E179="","",VLOOKUP('OPĆI DIO'!$C$1,'OPĆI DIO'!$N$4:$W$150,9,FALSE))</f>
        <v/>
      </c>
      <c r="C179" s="76" t="str">
        <f t="shared" si="15"/>
        <v/>
      </c>
      <c r="D179" s="36" t="str">
        <f t="shared" si="16"/>
        <v/>
      </c>
      <c r="E179" s="43"/>
      <c r="F179" s="79" t="str">
        <f t="shared" si="17"/>
        <v/>
      </c>
      <c r="G179" s="74"/>
      <c r="H179" s="74"/>
      <c r="I179" s="74"/>
      <c r="J179" s="43"/>
      <c r="K179" t="str">
        <f>IF(E179="","",'OPĆI DIO'!$C$1)</f>
        <v/>
      </c>
      <c r="L179" t="str">
        <f t="shared" si="13"/>
        <v/>
      </c>
      <c r="M179" t="str">
        <f t="shared" si="14"/>
        <v/>
      </c>
    </row>
    <row r="180" spans="1:13">
      <c r="A180" s="211" t="str">
        <f>IF(E180="","",VLOOKUP('OPĆI DIO'!$C$1,'OPĆI DIO'!$N$4:$W$150,10,FALSE))</f>
        <v/>
      </c>
      <c r="B180" s="211" t="str">
        <f>IF(E180="","",VLOOKUP('OPĆI DIO'!$C$1,'OPĆI DIO'!$N$4:$W$150,9,FALSE))</f>
        <v/>
      </c>
      <c r="C180" s="76" t="str">
        <f t="shared" si="15"/>
        <v/>
      </c>
      <c r="D180" s="36" t="str">
        <f t="shared" si="16"/>
        <v/>
      </c>
      <c r="E180" s="43"/>
      <c r="F180" s="79" t="str">
        <f t="shared" si="17"/>
        <v/>
      </c>
      <c r="G180" s="74"/>
      <c r="H180" s="74"/>
      <c r="I180" s="74"/>
      <c r="J180" s="43"/>
      <c r="K180" t="str">
        <f>IF(E180="","",'OPĆI DIO'!$C$1)</f>
        <v/>
      </c>
      <c r="L180" t="str">
        <f t="shared" si="13"/>
        <v/>
      </c>
      <c r="M180" t="str">
        <f t="shared" si="14"/>
        <v/>
      </c>
    </row>
    <row r="181" spans="1:13">
      <c r="A181" s="211" t="str">
        <f>IF(E181="","",VLOOKUP('OPĆI DIO'!$C$1,'OPĆI DIO'!$N$4:$W$150,10,FALSE))</f>
        <v/>
      </c>
      <c r="B181" s="211" t="str">
        <f>IF(E181="","",VLOOKUP('OPĆI DIO'!$C$1,'OPĆI DIO'!$N$4:$W$150,9,FALSE))</f>
        <v/>
      </c>
      <c r="C181" s="76" t="str">
        <f t="shared" si="15"/>
        <v/>
      </c>
      <c r="D181" s="36" t="str">
        <f t="shared" si="16"/>
        <v/>
      </c>
      <c r="E181" s="43"/>
      <c r="F181" s="79" t="str">
        <f t="shared" si="17"/>
        <v/>
      </c>
      <c r="G181" s="74"/>
      <c r="H181" s="74"/>
      <c r="I181" s="74"/>
      <c r="J181" s="43"/>
      <c r="K181" t="str">
        <f>IF(E181="","",'OPĆI DIO'!$C$1)</f>
        <v/>
      </c>
      <c r="L181" t="str">
        <f t="shared" si="13"/>
        <v/>
      </c>
      <c r="M181" t="str">
        <f t="shared" si="14"/>
        <v/>
      </c>
    </row>
    <row r="182" spans="1:13">
      <c r="A182" s="211" t="str">
        <f>IF(E182="","",VLOOKUP('OPĆI DIO'!$C$1,'OPĆI DIO'!$N$4:$W$150,10,FALSE))</f>
        <v/>
      </c>
      <c r="B182" s="211" t="str">
        <f>IF(E182="","",VLOOKUP('OPĆI DIO'!$C$1,'OPĆI DIO'!$N$4:$W$150,9,FALSE))</f>
        <v/>
      </c>
      <c r="C182" s="76" t="str">
        <f t="shared" si="15"/>
        <v/>
      </c>
      <c r="D182" s="36" t="str">
        <f t="shared" si="16"/>
        <v/>
      </c>
      <c r="E182" s="43"/>
      <c r="F182" s="79" t="str">
        <f t="shared" si="17"/>
        <v/>
      </c>
      <c r="G182" s="74"/>
      <c r="H182" s="74"/>
      <c r="I182" s="74"/>
      <c r="J182" s="43"/>
      <c r="K182" t="str">
        <f>IF(E182="","",'OPĆI DIO'!$C$1)</f>
        <v/>
      </c>
      <c r="L182" t="str">
        <f t="shared" si="13"/>
        <v/>
      </c>
      <c r="M182" t="str">
        <f t="shared" si="14"/>
        <v/>
      </c>
    </row>
    <row r="183" spans="1:13">
      <c r="A183" s="211" t="str">
        <f>IF(E183="","",VLOOKUP('OPĆI DIO'!$C$1,'OPĆI DIO'!$N$4:$W$150,10,FALSE))</f>
        <v/>
      </c>
      <c r="B183" s="211" t="str">
        <f>IF(E183="","",VLOOKUP('OPĆI DIO'!$C$1,'OPĆI DIO'!$N$4:$W$150,9,FALSE))</f>
        <v/>
      </c>
      <c r="C183" s="76" t="str">
        <f t="shared" si="15"/>
        <v/>
      </c>
      <c r="D183" s="36" t="str">
        <f t="shared" si="16"/>
        <v/>
      </c>
      <c r="E183" s="43"/>
      <c r="F183" s="79" t="str">
        <f t="shared" si="17"/>
        <v/>
      </c>
      <c r="G183" s="74"/>
      <c r="H183" s="74"/>
      <c r="I183" s="74"/>
      <c r="J183" s="43"/>
      <c r="K183" t="str">
        <f>IF(E183="","",'OPĆI DIO'!$C$1)</f>
        <v/>
      </c>
      <c r="L183" t="str">
        <f t="shared" si="13"/>
        <v/>
      </c>
      <c r="M183" t="str">
        <f t="shared" si="14"/>
        <v/>
      </c>
    </row>
    <row r="184" spans="1:13">
      <c r="A184" s="211" t="str">
        <f>IF(E184="","",VLOOKUP('OPĆI DIO'!$C$1,'OPĆI DIO'!$N$4:$W$150,10,FALSE))</f>
        <v/>
      </c>
      <c r="B184" s="211" t="str">
        <f>IF(E184="","",VLOOKUP('OPĆI DIO'!$C$1,'OPĆI DIO'!$N$4:$W$150,9,FALSE))</f>
        <v/>
      </c>
      <c r="C184" s="76" t="str">
        <f t="shared" si="15"/>
        <v/>
      </c>
      <c r="D184" s="36" t="str">
        <f t="shared" si="16"/>
        <v/>
      </c>
      <c r="E184" s="43"/>
      <c r="F184" s="79" t="str">
        <f t="shared" si="17"/>
        <v/>
      </c>
      <c r="G184" s="74"/>
      <c r="H184" s="74"/>
      <c r="I184" s="74"/>
      <c r="J184" s="43"/>
      <c r="K184" t="str">
        <f>IF(E184="","",'OPĆI DIO'!$C$1)</f>
        <v/>
      </c>
      <c r="L184" t="str">
        <f t="shared" si="13"/>
        <v/>
      </c>
      <c r="M184" t="str">
        <f t="shared" si="14"/>
        <v/>
      </c>
    </row>
    <row r="185" spans="1:13">
      <c r="A185" s="211" t="str">
        <f>IF(E185="","",VLOOKUP('OPĆI DIO'!$C$1,'OPĆI DIO'!$N$4:$W$150,10,FALSE))</f>
        <v/>
      </c>
      <c r="B185" s="211" t="str">
        <f>IF(E185="","",VLOOKUP('OPĆI DIO'!$C$1,'OPĆI DIO'!$N$4:$W$150,9,FALSE))</f>
        <v/>
      </c>
      <c r="C185" s="76" t="str">
        <f t="shared" si="15"/>
        <v/>
      </c>
      <c r="D185" s="36" t="str">
        <f t="shared" si="16"/>
        <v/>
      </c>
      <c r="E185" s="43"/>
      <c r="F185" s="79" t="str">
        <f t="shared" si="17"/>
        <v/>
      </c>
      <c r="G185" s="74"/>
      <c r="H185" s="74"/>
      <c r="I185" s="74"/>
      <c r="J185" s="43"/>
      <c r="K185" t="str">
        <f>IF(E185="","",'OPĆI DIO'!$C$1)</f>
        <v/>
      </c>
      <c r="L185" t="str">
        <f t="shared" si="13"/>
        <v/>
      </c>
      <c r="M185" t="str">
        <f t="shared" si="14"/>
        <v/>
      </c>
    </row>
    <row r="186" spans="1:13">
      <c r="A186" s="211" t="str">
        <f>IF(E186="","",VLOOKUP('OPĆI DIO'!$C$1,'OPĆI DIO'!$N$4:$W$150,10,FALSE))</f>
        <v/>
      </c>
      <c r="B186" s="211" t="str">
        <f>IF(E186="","",VLOOKUP('OPĆI DIO'!$C$1,'OPĆI DIO'!$N$4:$W$150,9,FALSE))</f>
        <v/>
      </c>
      <c r="C186" s="76" t="str">
        <f t="shared" si="15"/>
        <v/>
      </c>
      <c r="D186" s="36" t="str">
        <f t="shared" si="16"/>
        <v/>
      </c>
      <c r="E186" s="43"/>
      <c r="F186" s="79" t="str">
        <f t="shared" si="17"/>
        <v/>
      </c>
      <c r="G186" s="74"/>
      <c r="H186" s="74"/>
      <c r="I186" s="74"/>
      <c r="J186" s="43"/>
      <c r="K186" t="str">
        <f>IF(E186="","",'OPĆI DIO'!$C$1)</f>
        <v/>
      </c>
      <c r="L186" t="str">
        <f t="shared" si="13"/>
        <v/>
      </c>
      <c r="M186" t="str">
        <f t="shared" si="14"/>
        <v/>
      </c>
    </row>
    <row r="187" spans="1:13">
      <c r="A187" s="211" t="str">
        <f>IF(E187="","",VLOOKUP('OPĆI DIO'!$C$1,'OPĆI DIO'!$N$4:$W$150,10,FALSE))</f>
        <v/>
      </c>
      <c r="B187" s="211" t="str">
        <f>IF(E187="","",VLOOKUP('OPĆI DIO'!$C$1,'OPĆI DIO'!$N$4:$W$150,9,FALSE))</f>
        <v/>
      </c>
      <c r="C187" s="76" t="str">
        <f t="shared" si="15"/>
        <v/>
      </c>
      <c r="D187" s="36" t="str">
        <f t="shared" si="16"/>
        <v/>
      </c>
      <c r="E187" s="43"/>
      <c r="F187" s="79" t="str">
        <f t="shared" si="17"/>
        <v/>
      </c>
      <c r="G187" s="74"/>
      <c r="H187" s="74"/>
      <c r="I187" s="74"/>
      <c r="J187" s="43"/>
      <c r="K187" t="str">
        <f>IF(E187="","",'OPĆI DIO'!$C$1)</f>
        <v/>
      </c>
      <c r="L187" t="str">
        <f t="shared" si="13"/>
        <v/>
      </c>
      <c r="M187" t="str">
        <f t="shared" si="14"/>
        <v/>
      </c>
    </row>
    <row r="188" spans="1:13">
      <c r="A188" s="211" t="str">
        <f>IF(E188="","",VLOOKUP('OPĆI DIO'!$C$1,'OPĆI DIO'!$N$4:$W$150,10,FALSE))</f>
        <v/>
      </c>
      <c r="B188" s="211" t="str">
        <f>IF(E188="","",VLOOKUP('OPĆI DIO'!$C$1,'OPĆI DIO'!$N$4:$W$150,9,FALSE))</f>
        <v/>
      </c>
      <c r="C188" s="76" t="str">
        <f t="shared" si="15"/>
        <v/>
      </c>
      <c r="D188" s="36" t="str">
        <f t="shared" si="16"/>
        <v/>
      </c>
      <c r="E188" s="43"/>
      <c r="F188" s="79" t="str">
        <f t="shared" si="17"/>
        <v/>
      </c>
      <c r="G188" s="74"/>
      <c r="H188" s="74"/>
      <c r="I188" s="74"/>
      <c r="J188" s="43"/>
      <c r="K188" t="str">
        <f>IF(E188="","",'OPĆI DIO'!$C$1)</f>
        <v/>
      </c>
      <c r="L188" t="str">
        <f t="shared" si="13"/>
        <v/>
      </c>
      <c r="M188" t="str">
        <f t="shared" si="14"/>
        <v/>
      </c>
    </row>
    <row r="189" spans="1:13">
      <c r="A189" s="211" t="str">
        <f>IF(E189="","",VLOOKUP('OPĆI DIO'!$C$1,'OPĆI DIO'!$N$4:$W$150,10,FALSE))</f>
        <v/>
      </c>
      <c r="B189" s="211" t="str">
        <f>IF(E189="","",VLOOKUP('OPĆI DIO'!$C$1,'OPĆI DIO'!$N$4:$W$150,9,FALSE))</f>
        <v/>
      </c>
      <c r="C189" s="76" t="str">
        <f t="shared" si="15"/>
        <v/>
      </c>
      <c r="D189" s="36" t="str">
        <f t="shared" si="16"/>
        <v/>
      </c>
      <c r="E189" s="43"/>
      <c r="F189" s="79" t="str">
        <f t="shared" si="17"/>
        <v/>
      </c>
      <c r="G189" s="74"/>
      <c r="H189" s="74"/>
      <c r="I189" s="74"/>
      <c r="J189" s="43"/>
      <c r="K189" t="str">
        <f>IF(E189="","",'OPĆI DIO'!$C$1)</f>
        <v/>
      </c>
      <c r="L189" t="str">
        <f t="shared" si="13"/>
        <v/>
      </c>
      <c r="M189" t="str">
        <f t="shared" si="14"/>
        <v/>
      </c>
    </row>
    <row r="190" spans="1:13">
      <c r="A190" s="211" t="str">
        <f>IF(E190="","",VLOOKUP('OPĆI DIO'!$C$1,'OPĆI DIO'!$N$4:$W$150,10,FALSE))</f>
        <v/>
      </c>
      <c r="B190" s="211" t="str">
        <f>IF(E190="","",VLOOKUP('OPĆI DIO'!$C$1,'OPĆI DIO'!$N$4:$W$150,9,FALSE))</f>
        <v/>
      </c>
      <c r="C190" s="76" t="str">
        <f t="shared" si="15"/>
        <v/>
      </c>
      <c r="D190" s="36" t="str">
        <f t="shared" si="16"/>
        <v/>
      </c>
      <c r="E190" s="43"/>
      <c r="F190" s="79" t="str">
        <f t="shared" si="17"/>
        <v/>
      </c>
      <c r="G190" s="74"/>
      <c r="H190" s="74"/>
      <c r="I190" s="74"/>
      <c r="J190" s="43"/>
      <c r="K190" t="str">
        <f>IF(E190="","",'OPĆI DIO'!$C$1)</f>
        <v/>
      </c>
      <c r="L190" t="str">
        <f t="shared" si="13"/>
        <v/>
      </c>
      <c r="M190" t="str">
        <f t="shared" si="14"/>
        <v/>
      </c>
    </row>
    <row r="191" spans="1:13">
      <c r="A191" s="211" t="str">
        <f>IF(E191="","",VLOOKUP('OPĆI DIO'!$C$1,'OPĆI DIO'!$N$4:$W$150,10,FALSE))</f>
        <v/>
      </c>
      <c r="B191" s="211" t="str">
        <f>IF(E191="","",VLOOKUP('OPĆI DIO'!$C$1,'OPĆI DIO'!$N$4:$W$150,9,FALSE))</f>
        <v/>
      </c>
      <c r="C191" s="76" t="str">
        <f t="shared" si="15"/>
        <v/>
      </c>
      <c r="D191" s="36" t="str">
        <f t="shared" si="16"/>
        <v/>
      </c>
      <c r="E191" s="43"/>
      <c r="F191" s="79" t="str">
        <f t="shared" si="17"/>
        <v/>
      </c>
      <c r="G191" s="74"/>
      <c r="H191" s="74"/>
      <c r="I191" s="74"/>
      <c r="J191" s="43"/>
      <c r="K191" t="str">
        <f>IF(E191="","",'OPĆI DIO'!$C$1)</f>
        <v/>
      </c>
      <c r="L191" t="str">
        <f t="shared" si="13"/>
        <v/>
      </c>
      <c r="M191" t="str">
        <f t="shared" si="14"/>
        <v/>
      </c>
    </row>
    <row r="192" spans="1:13">
      <c r="A192" s="211" t="str">
        <f>IF(E192="","",VLOOKUP('OPĆI DIO'!$C$1,'OPĆI DIO'!$N$4:$W$150,10,FALSE))</f>
        <v/>
      </c>
      <c r="B192" s="211" t="str">
        <f>IF(E192="","",VLOOKUP('OPĆI DIO'!$C$1,'OPĆI DIO'!$N$4:$W$150,9,FALSE))</f>
        <v/>
      </c>
      <c r="C192" s="76" t="str">
        <f t="shared" si="15"/>
        <v/>
      </c>
      <c r="D192" s="36" t="str">
        <f t="shared" si="16"/>
        <v/>
      </c>
      <c r="E192" s="43"/>
      <c r="F192" s="79" t="str">
        <f t="shared" si="17"/>
        <v/>
      </c>
      <c r="G192" s="74"/>
      <c r="H192" s="74"/>
      <c r="I192" s="74"/>
      <c r="J192" s="43"/>
      <c r="K192" t="str">
        <f>IF(E192="","",'OPĆI DIO'!$C$1)</f>
        <v/>
      </c>
      <c r="L192" t="str">
        <f t="shared" si="13"/>
        <v/>
      </c>
      <c r="M192" t="str">
        <f t="shared" si="14"/>
        <v/>
      </c>
    </row>
    <row r="193" spans="1:13">
      <c r="A193" s="211" t="str">
        <f>IF(E193="","",VLOOKUP('OPĆI DIO'!$C$1,'OPĆI DIO'!$N$4:$W$150,10,FALSE))</f>
        <v/>
      </c>
      <c r="B193" s="211" t="str">
        <f>IF(E193="","",VLOOKUP('OPĆI DIO'!$C$1,'OPĆI DIO'!$N$4:$W$150,9,FALSE))</f>
        <v/>
      </c>
      <c r="C193" s="76" t="str">
        <f t="shared" si="15"/>
        <v/>
      </c>
      <c r="D193" s="36" t="str">
        <f t="shared" si="16"/>
        <v/>
      </c>
      <c r="E193" s="43"/>
      <c r="F193" s="79" t="str">
        <f t="shared" si="17"/>
        <v/>
      </c>
      <c r="G193" s="74"/>
      <c r="H193" s="74"/>
      <c r="I193" s="74"/>
      <c r="J193" s="43"/>
      <c r="K193" t="str">
        <f>IF(E193="","",'OPĆI DIO'!$C$1)</f>
        <v/>
      </c>
      <c r="L193" t="str">
        <f t="shared" si="13"/>
        <v/>
      </c>
      <c r="M193" t="str">
        <f t="shared" si="14"/>
        <v/>
      </c>
    </row>
    <row r="194" spans="1:13">
      <c r="A194" s="211" t="str">
        <f>IF(E194="","",VLOOKUP('OPĆI DIO'!$C$1,'OPĆI DIO'!$N$4:$W$150,10,FALSE))</f>
        <v/>
      </c>
      <c r="B194" s="211" t="str">
        <f>IF(E194="","",VLOOKUP('OPĆI DIO'!$C$1,'OPĆI DIO'!$N$4:$W$150,9,FALSE))</f>
        <v/>
      </c>
      <c r="C194" s="76" t="str">
        <f t="shared" si="15"/>
        <v/>
      </c>
      <c r="D194" s="36" t="str">
        <f t="shared" si="16"/>
        <v/>
      </c>
      <c r="E194" s="43"/>
      <c r="F194" s="79" t="str">
        <f t="shared" si="17"/>
        <v/>
      </c>
      <c r="G194" s="74"/>
      <c r="H194" s="74"/>
      <c r="I194" s="74"/>
      <c r="J194" s="43"/>
      <c r="K194" t="str">
        <f>IF(E194="","",'OPĆI DIO'!$C$1)</f>
        <v/>
      </c>
      <c r="L194" t="str">
        <f t="shared" si="13"/>
        <v/>
      </c>
      <c r="M194" t="str">
        <f t="shared" si="14"/>
        <v/>
      </c>
    </row>
    <row r="195" spans="1:13">
      <c r="A195" s="211" t="str">
        <f>IF(E195="","",VLOOKUP('OPĆI DIO'!$C$1,'OPĆI DIO'!$N$4:$W$150,10,FALSE))</f>
        <v/>
      </c>
      <c r="B195" s="211" t="str">
        <f>IF(E195="","",VLOOKUP('OPĆI DIO'!$C$1,'OPĆI DIO'!$N$4:$W$150,9,FALSE))</f>
        <v/>
      </c>
      <c r="C195" s="76" t="str">
        <f t="shared" si="15"/>
        <v/>
      </c>
      <c r="D195" s="36" t="str">
        <f t="shared" si="16"/>
        <v/>
      </c>
      <c r="E195" s="43"/>
      <c r="F195" s="79" t="str">
        <f t="shared" si="17"/>
        <v/>
      </c>
      <c r="G195" s="74"/>
      <c r="H195" s="74"/>
      <c r="I195" s="74"/>
      <c r="J195" s="43"/>
      <c r="K195" t="str">
        <f>IF(E195="","",'OPĆI DIO'!$C$1)</f>
        <v/>
      </c>
      <c r="L195" t="str">
        <f t="shared" si="13"/>
        <v/>
      </c>
      <c r="M195" t="str">
        <f t="shared" si="14"/>
        <v/>
      </c>
    </row>
    <row r="196" spans="1:13">
      <c r="A196" s="211" t="str">
        <f>IF(E196="","",VLOOKUP('OPĆI DIO'!$C$1,'OPĆI DIO'!$N$4:$W$150,10,FALSE))</f>
        <v/>
      </c>
      <c r="B196" s="211" t="str">
        <f>IF(E196="","",VLOOKUP('OPĆI DIO'!$C$1,'OPĆI DIO'!$N$4:$W$150,9,FALSE))</f>
        <v/>
      </c>
      <c r="C196" s="76" t="str">
        <f t="shared" si="15"/>
        <v/>
      </c>
      <c r="D196" s="36" t="str">
        <f t="shared" si="16"/>
        <v/>
      </c>
      <c r="E196" s="43"/>
      <c r="F196" s="79" t="str">
        <f t="shared" si="17"/>
        <v/>
      </c>
      <c r="G196" s="74"/>
      <c r="H196" s="74"/>
      <c r="I196" s="74"/>
      <c r="J196" s="43"/>
      <c r="K196" t="str">
        <f>IF(E196="","",'OPĆI DIO'!$C$1)</f>
        <v/>
      </c>
      <c r="L196" t="str">
        <f t="shared" ref="L196:L259" si="18">LEFT(E196,2)</f>
        <v/>
      </c>
      <c r="M196" t="str">
        <f t="shared" ref="M196:M259" si="19">LEFT(E196,3)</f>
        <v/>
      </c>
    </row>
    <row r="197" spans="1:13">
      <c r="A197" s="211" t="str">
        <f>IF(E197="","",VLOOKUP('OPĆI DIO'!$C$1,'OPĆI DIO'!$N$4:$W$150,10,FALSE))</f>
        <v/>
      </c>
      <c r="B197" s="211" t="str">
        <f>IF(E197="","",VLOOKUP('OPĆI DIO'!$C$1,'OPĆI DIO'!$N$4:$W$150,9,FALSE))</f>
        <v/>
      </c>
      <c r="C197" s="76" t="str">
        <f t="shared" si="15"/>
        <v/>
      </c>
      <c r="D197" s="36" t="str">
        <f t="shared" si="16"/>
        <v/>
      </c>
      <c r="E197" s="43"/>
      <c r="F197" s="79" t="str">
        <f t="shared" si="17"/>
        <v/>
      </c>
      <c r="G197" s="74"/>
      <c r="H197" s="74"/>
      <c r="I197" s="74"/>
      <c r="J197" s="43"/>
      <c r="K197" t="str">
        <f>IF(E197="","",'OPĆI DIO'!$C$1)</f>
        <v/>
      </c>
      <c r="L197" t="str">
        <f t="shared" si="18"/>
        <v/>
      </c>
      <c r="M197" t="str">
        <f t="shared" si="19"/>
        <v/>
      </c>
    </row>
    <row r="198" spans="1:13">
      <c r="A198" s="211" t="str">
        <f>IF(E198="","",VLOOKUP('OPĆI DIO'!$C$1,'OPĆI DIO'!$N$4:$W$150,10,FALSE))</f>
        <v/>
      </c>
      <c r="B198" s="211" t="str">
        <f>IF(E198="","",VLOOKUP('OPĆI DIO'!$C$1,'OPĆI DIO'!$N$4:$W$150,9,FALSE))</f>
        <v/>
      </c>
      <c r="C198" s="76" t="str">
        <f t="shared" ref="C198:C261" si="20">IFERROR(VLOOKUP(E198,$R$6:$U$113,3,FALSE),"")</f>
        <v/>
      </c>
      <c r="D198" s="36" t="str">
        <f t="shared" ref="D198:D261" si="21">IFERROR(VLOOKUP(E198,$R$6:$U$113,4,FALSE),"")</f>
        <v/>
      </c>
      <c r="E198" s="43"/>
      <c r="F198" s="79" t="str">
        <f t="shared" ref="F198:F261" si="22">IFERROR(VLOOKUP(E198,$R$6:$U$113,2,FALSE),"")</f>
        <v/>
      </c>
      <c r="G198" s="74"/>
      <c r="H198" s="74"/>
      <c r="I198" s="74"/>
      <c r="J198" s="43"/>
      <c r="K198" t="str">
        <f>IF(E198="","",'OPĆI DIO'!$C$1)</f>
        <v/>
      </c>
      <c r="L198" t="str">
        <f t="shared" si="18"/>
        <v/>
      </c>
      <c r="M198" t="str">
        <f t="shared" si="19"/>
        <v/>
      </c>
    </row>
    <row r="199" spans="1:13">
      <c r="A199" s="211" t="str">
        <f>IF(E199="","",VLOOKUP('OPĆI DIO'!$C$1,'OPĆI DIO'!$N$4:$W$150,10,FALSE))</f>
        <v/>
      </c>
      <c r="B199" s="211" t="str">
        <f>IF(E199="","",VLOOKUP('OPĆI DIO'!$C$1,'OPĆI DIO'!$N$4:$W$150,9,FALSE))</f>
        <v/>
      </c>
      <c r="C199" s="76" t="str">
        <f t="shared" si="20"/>
        <v/>
      </c>
      <c r="D199" s="36" t="str">
        <f t="shared" si="21"/>
        <v/>
      </c>
      <c r="E199" s="43"/>
      <c r="F199" s="79" t="str">
        <f t="shared" si="22"/>
        <v/>
      </c>
      <c r="G199" s="74"/>
      <c r="H199" s="74"/>
      <c r="I199" s="74"/>
      <c r="J199" s="43"/>
      <c r="K199" t="str">
        <f>IF(E199="","",'OPĆI DIO'!$C$1)</f>
        <v/>
      </c>
      <c r="L199" t="str">
        <f t="shared" si="18"/>
        <v/>
      </c>
      <c r="M199" t="str">
        <f t="shared" si="19"/>
        <v/>
      </c>
    </row>
    <row r="200" spans="1:13">
      <c r="A200" s="211" t="str">
        <f>IF(E200="","",VLOOKUP('OPĆI DIO'!$C$1,'OPĆI DIO'!$N$4:$W$150,10,FALSE))</f>
        <v/>
      </c>
      <c r="B200" s="211" t="str">
        <f>IF(E200="","",VLOOKUP('OPĆI DIO'!$C$1,'OPĆI DIO'!$N$4:$W$150,9,FALSE))</f>
        <v/>
      </c>
      <c r="C200" s="76" t="str">
        <f t="shared" si="20"/>
        <v/>
      </c>
      <c r="D200" s="36" t="str">
        <f t="shared" si="21"/>
        <v/>
      </c>
      <c r="E200" s="43"/>
      <c r="F200" s="79" t="str">
        <f t="shared" si="22"/>
        <v/>
      </c>
      <c r="G200" s="74"/>
      <c r="H200" s="74"/>
      <c r="I200" s="74"/>
      <c r="J200" s="43"/>
      <c r="K200" t="str">
        <f>IF(E200="","",'OPĆI DIO'!$C$1)</f>
        <v/>
      </c>
      <c r="L200" t="str">
        <f t="shared" si="18"/>
        <v/>
      </c>
      <c r="M200" t="str">
        <f t="shared" si="19"/>
        <v/>
      </c>
    </row>
    <row r="201" spans="1:13">
      <c r="A201" s="211" t="str">
        <f>IF(E201="","",VLOOKUP('OPĆI DIO'!$C$1,'OPĆI DIO'!$N$4:$W$150,10,FALSE))</f>
        <v/>
      </c>
      <c r="B201" s="211" t="str">
        <f>IF(E201="","",VLOOKUP('OPĆI DIO'!$C$1,'OPĆI DIO'!$N$4:$W$150,9,FALSE))</f>
        <v/>
      </c>
      <c r="C201" s="76" t="str">
        <f t="shared" si="20"/>
        <v/>
      </c>
      <c r="D201" s="36" t="str">
        <f t="shared" si="21"/>
        <v/>
      </c>
      <c r="E201" s="43"/>
      <c r="F201" s="79" t="str">
        <f t="shared" si="22"/>
        <v/>
      </c>
      <c r="G201" s="74"/>
      <c r="H201" s="74"/>
      <c r="I201" s="74"/>
      <c r="J201" s="43"/>
      <c r="K201" t="str">
        <f>IF(E201="","",'OPĆI DIO'!$C$1)</f>
        <v/>
      </c>
      <c r="L201" t="str">
        <f t="shared" si="18"/>
        <v/>
      </c>
      <c r="M201" t="str">
        <f t="shared" si="19"/>
        <v/>
      </c>
    </row>
    <row r="202" spans="1:13">
      <c r="A202" s="211" t="str">
        <f>IF(E202="","",VLOOKUP('OPĆI DIO'!$C$1,'OPĆI DIO'!$N$4:$W$150,10,FALSE))</f>
        <v/>
      </c>
      <c r="B202" s="211" t="str">
        <f>IF(E202="","",VLOOKUP('OPĆI DIO'!$C$1,'OPĆI DIO'!$N$4:$W$150,9,FALSE))</f>
        <v/>
      </c>
      <c r="C202" s="76" t="str">
        <f t="shared" si="20"/>
        <v/>
      </c>
      <c r="D202" s="36" t="str">
        <f t="shared" si="21"/>
        <v/>
      </c>
      <c r="E202" s="43"/>
      <c r="F202" s="79" t="str">
        <f t="shared" si="22"/>
        <v/>
      </c>
      <c r="G202" s="74"/>
      <c r="H202" s="74"/>
      <c r="I202" s="74"/>
      <c r="J202" s="43"/>
      <c r="K202" t="str">
        <f>IF(E202="","",'OPĆI DIO'!$C$1)</f>
        <v/>
      </c>
      <c r="L202" t="str">
        <f t="shared" si="18"/>
        <v/>
      </c>
      <c r="M202" t="str">
        <f t="shared" si="19"/>
        <v/>
      </c>
    </row>
    <row r="203" spans="1:13">
      <c r="A203" s="211" t="str">
        <f>IF(E203="","",VLOOKUP('OPĆI DIO'!$C$1,'OPĆI DIO'!$N$4:$W$150,10,FALSE))</f>
        <v/>
      </c>
      <c r="B203" s="211" t="str">
        <f>IF(E203="","",VLOOKUP('OPĆI DIO'!$C$1,'OPĆI DIO'!$N$4:$W$150,9,FALSE))</f>
        <v/>
      </c>
      <c r="C203" s="76" t="str">
        <f t="shared" si="20"/>
        <v/>
      </c>
      <c r="D203" s="36" t="str">
        <f t="shared" si="21"/>
        <v/>
      </c>
      <c r="E203" s="43"/>
      <c r="F203" s="79" t="str">
        <f t="shared" si="22"/>
        <v/>
      </c>
      <c r="G203" s="74"/>
      <c r="H203" s="74"/>
      <c r="I203" s="74"/>
      <c r="J203" s="43"/>
      <c r="K203" t="str">
        <f>IF(E203="","",'OPĆI DIO'!$C$1)</f>
        <v/>
      </c>
      <c r="L203" t="str">
        <f t="shared" si="18"/>
        <v/>
      </c>
      <c r="M203" t="str">
        <f t="shared" si="19"/>
        <v/>
      </c>
    </row>
    <row r="204" spans="1:13">
      <c r="A204" s="211" t="str">
        <f>IF(E204="","",VLOOKUP('OPĆI DIO'!$C$1,'OPĆI DIO'!$N$4:$W$150,10,FALSE))</f>
        <v/>
      </c>
      <c r="B204" s="211" t="str">
        <f>IF(E204="","",VLOOKUP('OPĆI DIO'!$C$1,'OPĆI DIO'!$N$4:$W$150,9,FALSE))</f>
        <v/>
      </c>
      <c r="C204" s="76" t="str">
        <f t="shared" si="20"/>
        <v/>
      </c>
      <c r="D204" s="36" t="str">
        <f t="shared" si="21"/>
        <v/>
      </c>
      <c r="E204" s="43"/>
      <c r="F204" s="79" t="str">
        <f t="shared" si="22"/>
        <v/>
      </c>
      <c r="G204" s="74"/>
      <c r="H204" s="74"/>
      <c r="I204" s="74"/>
      <c r="J204" s="43"/>
      <c r="K204" t="str">
        <f>IF(E204="","",'OPĆI DIO'!$C$1)</f>
        <v/>
      </c>
      <c r="L204" t="str">
        <f t="shared" si="18"/>
        <v/>
      </c>
      <c r="M204" t="str">
        <f t="shared" si="19"/>
        <v/>
      </c>
    </row>
    <row r="205" spans="1:13">
      <c r="A205" s="211" t="str">
        <f>IF(E205="","",VLOOKUP('OPĆI DIO'!$C$1,'OPĆI DIO'!$N$4:$W$150,10,FALSE))</f>
        <v/>
      </c>
      <c r="B205" s="211" t="str">
        <f>IF(E205="","",VLOOKUP('OPĆI DIO'!$C$1,'OPĆI DIO'!$N$4:$W$150,9,FALSE))</f>
        <v/>
      </c>
      <c r="C205" s="76" t="str">
        <f t="shared" si="20"/>
        <v/>
      </c>
      <c r="D205" s="36" t="str">
        <f t="shared" si="21"/>
        <v/>
      </c>
      <c r="E205" s="43"/>
      <c r="F205" s="79" t="str">
        <f t="shared" si="22"/>
        <v/>
      </c>
      <c r="G205" s="74"/>
      <c r="H205" s="74"/>
      <c r="I205" s="74"/>
      <c r="J205" s="43"/>
      <c r="K205" t="str">
        <f>IF(E205="","",'OPĆI DIO'!$C$1)</f>
        <v/>
      </c>
      <c r="L205" t="str">
        <f t="shared" si="18"/>
        <v/>
      </c>
      <c r="M205" t="str">
        <f t="shared" si="19"/>
        <v/>
      </c>
    </row>
    <row r="206" spans="1:13">
      <c r="A206" s="211" t="str">
        <f>IF(E206="","",VLOOKUP('OPĆI DIO'!$C$1,'OPĆI DIO'!$N$4:$W$150,10,FALSE))</f>
        <v/>
      </c>
      <c r="B206" s="211" t="str">
        <f>IF(E206="","",VLOOKUP('OPĆI DIO'!$C$1,'OPĆI DIO'!$N$4:$W$150,9,FALSE))</f>
        <v/>
      </c>
      <c r="C206" s="76" t="str">
        <f t="shared" si="20"/>
        <v/>
      </c>
      <c r="D206" s="36" t="str">
        <f t="shared" si="21"/>
        <v/>
      </c>
      <c r="E206" s="43"/>
      <c r="F206" s="79" t="str">
        <f t="shared" si="22"/>
        <v/>
      </c>
      <c r="G206" s="74"/>
      <c r="H206" s="74"/>
      <c r="I206" s="74"/>
      <c r="J206" s="43"/>
      <c r="K206" t="str">
        <f>IF(E206="","",'OPĆI DIO'!$C$1)</f>
        <v/>
      </c>
      <c r="L206" t="str">
        <f t="shared" si="18"/>
        <v/>
      </c>
      <c r="M206" t="str">
        <f t="shared" si="19"/>
        <v/>
      </c>
    </row>
    <row r="207" spans="1:13">
      <c r="A207" s="211" t="str">
        <f>IF(E207="","",VLOOKUP('OPĆI DIO'!$C$1,'OPĆI DIO'!$N$4:$W$150,10,FALSE))</f>
        <v/>
      </c>
      <c r="B207" s="211" t="str">
        <f>IF(E207="","",VLOOKUP('OPĆI DIO'!$C$1,'OPĆI DIO'!$N$4:$W$150,9,FALSE))</f>
        <v/>
      </c>
      <c r="C207" s="76" t="str">
        <f t="shared" si="20"/>
        <v/>
      </c>
      <c r="D207" s="36" t="str">
        <f t="shared" si="21"/>
        <v/>
      </c>
      <c r="E207" s="43"/>
      <c r="F207" s="79" t="str">
        <f t="shared" si="22"/>
        <v/>
      </c>
      <c r="G207" s="74"/>
      <c r="H207" s="74"/>
      <c r="I207" s="74"/>
      <c r="J207" s="43"/>
      <c r="K207" t="str">
        <f>IF(E207="","",'OPĆI DIO'!$C$1)</f>
        <v/>
      </c>
      <c r="L207" t="str">
        <f t="shared" si="18"/>
        <v/>
      </c>
      <c r="M207" t="str">
        <f t="shared" si="19"/>
        <v/>
      </c>
    </row>
    <row r="208" spans="1:13">
      <c r="A208" s="211" t="str">
        <f>IF(E208="","",VLOOKUP('OPĆI DIO'!$C$1,'OPĆI DIO'!$N$4:$W$150,10,FALSE))</f>
        <v/>
      </c>
      <c r="B208" s="211" t="str">
        <f>IF(E208="","",VLOOKUP('OPĆI DIO'!$C$1,'OPĆI DIO'!$N$4:$W$150,9,FALSE))</f>
        <v/>
      </c>
      <c r="C208" s="76" t="str">
        <f t="shared" si="20"/>
        <v/>
      </c>
      <c r="D208" s="36" t="str">
        <f t="shared" si="21"/>
        <v/>
      </c>
      <c r="E208" s="43"/>
      <c r="F208" s="79" t="str">
        <f t="shared" si="22"/>
        <v/>
      </c>
      <c r="G208" s="74"/>
      <c r="H208" s="74"/>
      <c r="I208" s="74"/>
      <c r="J208" s="43"/>
      <c r="K208" t="str">
        <f>IF(E208="","",'OPĆI DIO'!$C$1)</f>
        <v/>
      </c>
      <c r="L208" t="str">
        <f t="shared" si="18"/>
        <v/>
      </c>
      <c r="M208" t="str">
        <f t="shared" si="19"/>
        <v/>
      </c>
    </row>
    <row r="209" spans="1:13">
      <c r="A209" s="211" t="str">
        <f>IF(E209="","",VLOOKUP('OPĆI DIO'!$C$1,'OPĆI DIO'!$N$4:$W$150,10,FALSE))</f>
        <v/>
      </c>
      <c r="B209" s="211" t="str">
        <f>IF(E209="","",VLOOKUP('OPĆI DIO'!$C$1,'OPĆI DIO'!$N$4:$W$150,9,FALSE))</f>
        <v/>
      </c>
      <c r="C209" s="76" t="str">
        <f t="shared" si="20"/>
        <v/>
      </c>
      <c r="D209" s="36" t="str">
        <f t="shared" si="21"/>
        <v/>
      </c>
      <c r="E209" s="43"/>
      <c r="F209" s="79" t="str">
        <f t="shared" si="22"/>
        <v/>
      </c>
      <c r="G209" s="74"/>
      <c r="H209" s="74"/>
      <c r="I209" s="74"/>
      <c r="J209" s="43"/>
      <c r="K209" t="str">
        <f>IF(E209="","",'OPĆI DIO'!$C$1)</f>
        <v/>
      </c>
      <c r="L209" t="str">
        <f t="shared" si="18"/>
        <v/>
      </c>
      <c r="M209" t="str">
        <f t="shared" si="19"/>
        <v/>
      </c>
    </row>
    <row r="210" spans="1:13">
      <c r="A210" s="211" t="str">
        <f>IF(E210="","",VLOOKUP('OPĆI DIO'!$C$1,'OPĆI DIO'!$N$4:$W$150,10,FALSE))</f>
        <v/>
      </c>
      <c r="B210" s="211" t="str">
        <f>IF(E210="","",VLOOKUP('OPĆI DIO'!$C$1,'OPĆI DIO'!$N$4:$W$150,9,FALSE))</f>
        <v/>
      </c>
      <c r="C210" s="76" t="str">
        <f t="shared" si="20"/>
        <v/>
      </c>
      <c r="D210" s="36" t="str">
        <f t="shared" si="21"/>
        <v/>
      </c>
      <c r="E210" s="43"/>
      <c r="F210" s="79" t="str">
        <f t="shared" si="22"/>
        <v/>
      </c>
      <c r="G210" s="74"/>
      <c r="H210" s="74"/>
      <c r="I210" s="74"/>
      <c r="J210" s="43"/>
      <c r="K210" t="str">
        <f>IF(E210="","",'OPĆI DIO'!$C$1)</f>
        <v/>
      </c>
      <c r="L210" t="str">
        <f t="shared" si="18"/>
        <v/>
      </c>
      <c r="M210" t="str">
        <f t="shared" si="19"/>
        <v/>
      </c>
    </row>
    <row r="211" spans="1:13">
      <c r="A211" s="211" t="str">
        <f>IF(E211="","",VLOOKUP('OPĆI DIO'!$C$1,'OPĆI DIO'!$N$4:$W$150,10,FALSE))</f>
        <v/>
      </c>
      <c r="B211" s="211" t="str">
        <f>IF(E211="","",VLOOKUP('OPĆI DIO'!$C$1,'OPĆI DIO'!$N$4:$W$150,9,FALSE))</f>
        <v/>
      </c>
      <c r="C211" s="76" t="str">
        <f t="shared" si="20"/>
        <v/>
      </c>
      <c r="D211" s="36" t="str">
        <f t="shared" si="21"/>
        <v/>
      </c>
      <c r="E211" s="43"/>
      <c r="F211" s="79" t="str">
        <f t="shared" si="22"/>
        <v/>
      </c>
      <c r="G211" s="74"/>
      <c r="H211" s="74"/>
      <c r="I211" s="74"/>
      <c r="J211" s="43"/>
      <c r="K211" t="str">
        <f>IF(E211="","",'OPĆI DIO'!$C$1)</f>
        <v/>
      </c>
      <c r="L211" t="str">
        <f t="shared" si="18"/>
        <v/>
      </c>
      <c r="M211" t="str">
        <f t="shared" si="19"/>
        <v/>
      </c>
    </row>
    <row r="212" spans="1:13">
      <c r="A212" s="211" t="str">
        <f>IF(E212="","",VLOOKUP('OPĆI DIO'!$C$1,'OPĆI DIO'!$N$4:$W$150,10,FALSE))</f>
        <v/>
      </c>
      <c r="B212" s="211" t="str">
        <f>IF(E212="","",VLOOKUP('OPĆI DIO'!$C$1,'OPĆI DIO'!$N$4:$W$150,9,FALSE))</f>
        <v/>
      </c>
      <c r="C212" s="76" t="str">
        <f t="shared" si="20"/>
        <v/>
      </c>
      <c r="D212" s="36" t="str">
        <f t="shared" si="21"/>
        <v/>
      </c>
      <c r="E212" s="43"/>
      <c r="F212" s="79" t="str">
        <f t="shared" si="22"/>
        <v/>
      </c>
      <c r="G212" s="74"/>
      <c r="H212" s="74"/>
      <c r="I212" s="74"/>
      <c r="J212" s="43"/>
      <c r="K212" t="str">
        <f>IF(E212="","",'OPĆI DIO'!$C$1)</f>
        <v/>
      </c>
      <c r="L212" t="str">
        <f t="shared" si="18"/>
        <v/>
      </c>
      <c r="M212" t="str">
        <f t="shared" si="19"/>
        <v/>
      </c>
    </row>
    <row r="213" spans="1:13">
      <c r="A213" s="211" t="str">
        <f>IF(E213="","",VLOOKUP('OPĆI DIO'!$C$1,'OPĆI DIO'!$N$4:$W$150,10,FALSE))</f>
        <v/>
      </c>
      <c r="B213" s="211" t="str">
        <f>IF(E213="","",VLOOKUP('OPĆI DIO'!$C$1,'OPĆI DIO'!$N$4:$W$150,9,FALSE))</f>
        <v/>
      </c>
      <c r="C213" s="76" t="str">
        <f t="shared" si="20"/>
        <v/>
      </c>
      <c r="D213" s="36" t="str">
        <f t="shared" si="21"/>
        <v/>
      </c>
      <c r="E213" s="43"/>
      <c r="F213" s="79" t="str">
        <f t="shared" si="22"/>
        <v/>
      </c>
      <c r="G213" s="74"/>
      <c r="H213" s="74"/>
      <c r="I213" s="74"/>
      <c r="J213" s="43"/>
      <c r="K213" t="str">
        <f>IF(E213="","",'OPĆI DIO'!$C$1)</f>
        <v/>
      </c>
      <c r="L213" t="str">
        <f t="shared" si="18"/>
        <v/>
      </c>
      <c r="M213" t="str">
        <f t="shared" si="19"/>
        <v/>
      </c>
    </row>
    <row r="214" spans="1:13">
      <c r="A214" s="211" t="str">
        <f>IF(E214="","",VLOOKUP('OPĆI DIO'!$C$1,'OPĆI DIO'!$N$4:$W$150,10,FALSE))</f>
        <v/>
      </c>
      <c r="B214" s="211" t="str">
        <f>IF(E214="","",VLOOKUP('OPĆI DIO'!$C$1,'OPĆI DIO'!$N$4:$W$150,9,FALSE))</f>
        <v/>
      </c>
      <c r="C214" s="76" t="str">
        <f t="shared" si="20"/>
        <v/>
      </c>
      <c r="D214" s="36" t="str">
        <f t="shared" si="21"/>
        <v/>
      </c>
      <c r="E214" s="43"/>
      <c r="F214" s="79" t="str">
        <f t="shared" si="22"/>
        <v/>
      </c>
      <c r="G214" s="74"/>
      <c r="H214" s="74"/>
      <c r="I214" s="74"/>
      <c r="J214" s="43"/>
      <c r="K214" t="str">
        <f>IF(E214="","",'OPĆI DIO'!$C$1)</f>
        <v/>
      </c>
      <c r="L214" t="str">
        <f t="shared" si="18"/>
        <v/>
      </c>
      <c r="M214" t="str">
        <f t="shared" si="19"/>
        <v/>
      </c>
    </row>
    <row r="215" spans="1:13">
      <c r="A215" s="211" t="str">
        <f>IF(E215="","",VLOOKUP('OPĆI DIO'!$C$1,'OPĆI DIO'!$N$4:$W$150,10,FALSE))</f>
        <v/>
      </c>
      <c r="B215" s="211" t="str">
        <f>IF(E215="","",VLOOKUP('OPĆI DIO'!$C$1,'OPĆI DIO'!$N$4:$W$150,9,FALSE))</f>
        <v/>
      </c>
      <c r="C215" s="76" t="str">
        <f t="shared" si="20"/>
        <v/>
      </c>
      <c r="D215" s="36" t="str">
        <f t="shared" si="21"/>
        <v/>
      </c>
      <c r="E215" s="43"/>
      <c r="F215" s="79" t="str">
        <f t="shared" si="22"/>
        <v/>
      </c>
      <c r="G215" s="74"/>
      <c r="H215" s="74"/>
      <c r="I215" s="74"/>
      <c r="J215" s="43"/>
      <c r="K215" t="str">
        <f>IF(E215="","",'OPĆI DIO'!$C$1)</f>
        <v/>
      </c>
      <c r="L215" t="str">
        <f t="shared" si="18"/>
        <v/>
      </c>
      <c r="M215" t="str">
        <f t="shared" si="19"/>
        <v/>
      </c>
    </row>
    <row r="216" spans="1:13">
      <c r="A216" s="211" t="str">
        <f>IF(E216="","",VLOOKUP('OPĆI DIO'!$C$1,'OPĆI DIO'!$N$4:$W$150,10,FALSE))</f>
        <v/>
      </c>
      <c r="B216" s="211" t="str">
        <f>IF(E216="","",VLOOKUP('OPĆI DIO'!$C$1,'OPĆI DIO'!$N$4:$W$150,9,FALSE))</f>
        <v/>
      </c>
      <c r="C216" s="76" t="str">
        <f t="shared" si="20"/>
        <v/>
      </c>
      <c r="D216" s="36" t="str">
        <f t="shared" si="21"/>
        <v/>
      </c>
      <c r="E216" s="43"/>
      <c r="F216" s="79" t="str">
        <f t="shared" si="22"/>
        <v/>
      </c>
      <c r="G216" s="74"/>
      <c r="H216" s="74"/>
      <c r="I216" s="74"/>
      <c r="J216" s="43"/>
      <c r="K216" t="str">
        <f>IF(E216="","",'OPĆI DIO'!$C$1)</f>
        <v/>
      </c>
      <c r="L216" t="str">
        <f t="shared" si="18"/>
        <v/>
      </c>
      <c r="M216" t="str">
        <f t="shared" si="19"/>
        <v/>
      </c>
    </row>
    <row r="217" spans="1:13">
      <c r="A217" s="211" t="str">
        <f>IF(E217="","",VLOOKUP('OPĆI DIO'!$C$1,'OPĆI DIO'!$N$4:$W$150,10,FALSE))</f>
        <v/>
      </c>
      <c r="B217" s="211" t="str">
        <f>IF(E217="","",VLOOKUP('OPĆI DIO'!$C$1,'OPĆI DIO'!$N$4:$W$150,9,FALSE))</f>
        <v/>
      </c>
      <c r="C217" s="76" t="str">
        <f t="shared" si="20"/>
        <v/>
      </c>
      <c r="D217" s="36" t="str">
        <f t="shared" si="21"/>
        <v/>
      </c>
      <c r="E217" s="43"/>
      <c r="F217" s="79" t="str">
        <f t="shared" si="22"/>
        <v/>
      </c>
      <c r="G217" s="74"/>
      <c r="H217" s="74"/>
      <c r="I217" s="74"/>
      <c r="J217" s="43"/>
      <c r="K217" t="str">
        <f>IF(E217="","",'OPĆI DIO'!$C$1)</f>
        <v/>
      </c>
      <c r="L217" t="str">
        <f t="shared" si="18"/>
        <v/>
      </c>
      <c r="M217" t="str">
        <f t="shared" si="19"/>
        <v/>
      </c>
    </row>
    <row r="218" spans="1:13">
      <c r="A218" s="211" t="str">
        <f>IF(E218="","",VLOOKUP('OPĆI DIO'!$C$1,'OPĆI DIO'!$N$4:$W$150,10,FALSE))</f>
        <v/>
      </c>
      <c r="B218" s="211" t="str">
        <f>IF(E218="","",VLOOKUP('OPĆI DIO'!$C$1,'OPĆI DIO'!$N$4:$W$150,9,FALSE))</f>
        <v/>
      </c>
      <c r="C218" s="76" t="str">
        <f t="shared" si="20"/>
        <v/>
      </c>
      <c r="D218" s="36" t="str">
        <f t="shared" si="21"/>
        <v/>
      </c>
      <c r="E218" s="43"/>
      <c r="F218" s="79" t="str">
        <f t="shared" si="22"/>
        <v/>
      </c>
      <c r="G218" s="74"/>
      <c r="H218" s="74"/>
      <c r="I218" s="74"/>
      <c r="J218" s="43"/>
      <c r="K218" t="str">
        <f>IF(E218="","",'OPĆI DIO'!$C$1)</f>
        <v/>
      </c>
      <c r="L218" t="str">
        <f t="shared" si="18"/>
        <v/>
      </c>
      <c r="M218" t="str">
        <f t="shared" si="19"/>
        <v/>
      </c>
    </row>
    <row r="219" spans="1:13">
      <c r="A219" s="211" t="str">
        <f>IF(E219="","",VLOOKUP('OPĆI DIO'!$C$1,'OPĆI DIO'!$N$4:$W$150,10,FALSE))</f>
        <v/>
      </c>
      <c r="B219" s="211" t="str">
        <f>IF(E219="","",VLOOKUP('OPĆI DIO'!$C$1,'OPĆI DIO'!$N$4:$W$150,9,FALSE))</f>
        <v/>
      </c>
      <c r="C219" s="76" t="str">
        <f t="shared" si="20"/>
        <v/>
      </c>
      <c r="D219" s="36" t="str">
        <f t="shared" si="21"/>
        <v/>
      </c>
      <c r="E219" s="43"/>
      <c r="F219" s="79" t="str">
        <f t="shared" si="22"/>
        <v/>
      </c>
      <c r="G219" s="74"/>
      <c r="H219" s="74"/>
      <c r="I219" s="74"/>
      <c r="J219" s="43"/>
      <c r="K219" t="str">
        <f>IF(E219="","",'OPĆI DIO'!$C$1)</f>
        <v/>
      </c>
      <c r="L219" t="str">
        <f t="shared" si="18"/>
        <v/>
      </c>
      <c r="M219" t="str">
        <f t="shared" si="19"/>
        <v/>
      </c>
    </row>
    <row r="220" spans="1:13">
      <c r="A220" s="211" t="str">
        <f>IF(E220="","",VLOOKUP('OPĆI DIO'!$C$1,'OPĆI DIO'!$N$4:$W$150,10,FALSE))</f>
        <v/>
      </c>
      <c r="B220" s="211" t="str">
        <f>IF(E220="","",VLOOKUP('OPĆI DIO'!$C$1,'OPĆI DIO'!$N$4:$W$150,9,FALSE))</f>
        <v/>
      </c>
      <c r="C220" s="76" t="str">
        <f t="shared" si="20"/>
        <v/>
      </c>
      <c r="D220" s="36" t="str">
        <f t="shared" si="21"/>
        <v/>
      </c>
      <c r="E220" s="43"/>
      <c r="F220" s="79" t="str">
        <f t="shared" si="22"/>
        <v/>
      </c>
      <c r="G220" s="74"/>
      <c r="H220" s="74"/>
      <c r="I220" s="74"/>
      <c r="J220" s="43"/>
      <c r="K220" t="str">
        <f>IF(E220="","",'OPĆI DIO'!$C$1)</f>
        <v/>
      </c>
      <c r="L220" t="str">
        <f t="shared" si="18"/>
        <v/>
      </c>
      <c r="M220" t="str">
        <f t="shared" si="19"/>
        <v/>
      </c>
    </row>
    <row r="221" spans="1:13">
      <c r="A221" s="211" t="str">
        <f>IF(E221="","",VLOOKUP('OPĆI DIO'!$C$1,'OPĆI DIO'!$N$4:$W$150,10,FALSE))</f>
        <v/>
      </c>
      <c r="B221" s="211" t="str">
        <f>IF(E221="","",VLOOKUP('OPĆI DIO'!$C$1,'OPĆI DIO'!$N$4:$W$150,9,FALSE))</f>
        <v/>
      </c>
      <c r="C221" s="76" t="str">
        <f t="shared" si="20"/>
        <v/>
      </c>
      <c r="D221" s="36" t="str">
        <f t="shared" si="21"/>
        <v/>
      </c>
      <c r="E221" s="43"/>
      <c r="F221" s="79" t="str">
        <f t="shared" si="22"/>
        <v/>
      </c>
      <c r="G221" s="74"/>
      <c r="H221" s="74"/>
      <c r="I221" s="74"/>
      <c r="J221" s="43"/>
      <c r="K221" t="str">
        <f>IF(E221="","",'OPĆI DIO'!$C$1)</f>
        <v/>
      </c>
      <c r="L221" t="str">
        <f t="shared" si="18"/>
        <v/>
      </c>
      <c r="M221" t="str">
        <f t="shared" si="19"/>
        <v/>
      </c>
    </row>
    <row r="222" spans="1:13">
      <c r="A222" s="211" t="str">
        <f>IF(E222="","",VLOOKUP('OPĆI DIO'!$C$1,'OPĆI DIO'!$N$4:$W$150,10,FALSE))</f>
        <v/>
      </c>
      <c r="B222" s="211" t="str">
        <f>IF(E222="","",VLOOKUP('OPĆI DIO'!$C$1,'OPĆI DIO'!$N$4:$W$150,9,FALSE))</f>
        <v/>
      </c>
      <c r="C222" s="76" t="str">
        <f t="shared" si="20"/>
        <v/>
      </c>
      <c r="D222" s="36" t="str">
        <f t="shared" si="21"/>
        <v/>
      </c>
      <c r="E222" s="43"/>
      <c r="F222" s="79" t="str">
        <f t="shared" si="22"/>
        <v/>
      </c>
      <c r="G222" s="74"/>
      <c r="H222" s="74"/>
      <c r="I222" s="74"/>
      <c r="J222" s="43"/>
      <c r="K222" t="str">
        <f>IF(E222="","",'OPĆI DIO'!$C$1)</f>
        <v/>
      </c>
      <c r="L222" t="str">
        <f t="shared" si="18"/>
        <v/>
      </c>
      <c r="M222" t="str">
        <f t="shared" si="19"/>
        <v/>
      </c>
    </row>
    <row r="223" spans="1:13">
      <c r="A223" s="211" t="str">
        <f>IF(E223="","",VLOOKUP('OPĆI DIO'!$C$1,'OPĆI DIO'!$N$4:$W$150,10,FALSE))</f>
        <v/>
      </c>
      <c r="B223" s="211" t="str">
        <f>IF(E223="","",VLOOKUP('OPĆI DIO'!$C$1,'OPĆI DIO'!$N$4:$W$150,9,FALSE))</f>
        <v/>
      </c>
      <c r="C223" s="76" t="str">
        <f t="shared" si="20"/>
        <v/>
      </c>
      <c r="D223" s="36" t="str">
        <f t="shared" si="21"/>
        <v/>
      </c>
      <c r="E223" s="43"/>
      <c r="F223" s="79" t="str">
        <f t="shared" si="22"/>
        <v/>
      </c>
      <c r="G223" s="74"/>
      <c r="H223" s="74"/>
      <c r="I223" s="74"/>
      <c r="J223" s="43"/>
      <c r="K223" t="str">
        <f>IF(E223="","",'OPĆI DIO'!$C$1)</f>
        <v/>
      </c>
      <c r="L223" t="str">
        <f t="shared" si="18"/>
        <v/>
      </c>
      <c r="M223" t="str">
        <f t="shared" si="19"/>
        <v/>
      </c>
    </row>
    <row r="224" spans="1:13">
      <c r="A224" s="211" t="str">
        <f>IF(E224="","",VLOOKUP('OPĆI DIO'!$C$1,'OPĆI DIO'!$N$4:$W$150,10,FALSE))</f>
        <v/>
      </c>
      <c r="B224" s="211" t="str">
        <f>IF(E224="","",VLOOKUP('OPĆI DIO'!$C$1,'OPĆI DIO'!$N$4:$W$150,9,FALSE))</f>
        <v/>
      </c>
      <c r="C224" s="76" t="str">
        <f t="shared" si="20"/>
        <v/>
      </c>
      <c r="D224" s="36" t="str">
        <f t="shared" si="21"/>
        <v/>
      </c>
      <c r="E224" s="43"/>
      <c r="F224" s="79" t="str">
        <f t="shared" si="22"/>
        <v/>
      </c>
      <c r="G224" s="74"/>
      <c r="H224" s="74"/>
      <c r="I224" s="74"/>
      <c r="J224" s="43"/>
      <c r="K224" t="str">
        <f>IF(E224="","",'OPĆI DIO'!$C$1)</f>
        <v/>
      </c>
      <c r="L224" t="str">
        <f t="shared" si="18"/>
        <v/>
      </c>
      <c r="M224" t="str">
        <f t="shared" si="19"/>
        <v/>
      </c>
    </row>
    <row r="225" spans="1:13">
      <c r="A225" s="211" t="str">
        <f>IF(E225="","",VLOOKUP('OPĆI DIO'!$C$1,'OPĆI DIO'!$N$4:$W$150,10,FALSE))</f>
        <v/>
      </c>
      <c r="B225" s="211" t="str">
        <f>IF(E225="","",VLOOKUP('OPĆI DIO'!$C$1,'OPĆI DIO'!$N$4:$W$150,9,FALSE))</f>
        <v/>
      </c>
      <c r="C225" s="76" t="str">
        <f t="shared" si="20"/>
        <v/>
      </c>
      <c r="D225" s="36" t="str">
        <f t="shared" si="21"/>
        <v/>
      </c>
      <c r="E225" s="43"/>
      <c r="F225" s="79" t="str">
        <f t="shared" si="22"/>
        <v/>
      </c>
      <c r="G225" s="74"/>
      <c r="H225" s="74"/>
      <c r="I225" s="74"/>
      <c r="J225" s="43"/>
      <c r="K225" t="str">
        <f>IF(E225="","",'OPĆI DIO'!$C$1)</f>
        <v/>
      </c>
      <c r="L225" t="str">
        <f t="shared" si="18"/>
        <v/>
      </c>
      <c r="M225" t="str">
        <f t="shared" si="19"/>
        <v/>
      </c>
    </row>
    <row r="226" spans="1:13">
      <c r="A226" s="211" t="str">
        <f>IF(E226="","",VLOOKUP('OPĆI DIO'!$C$1,'OPĆI DIO'!$N$4:$W$150,10,FALSE))</f>
        <v/>
      </c>
      <c r="B226" s="211" t="str">
        <f>IF(E226="","",VLOOKUP('OPĆI DIO'!$C$1,'OPĆI DIO'!$N$4:$W$150,9,FALSE))</f>
        <v/>
      </c>
      <c r="C226" s="76" t="str">
        <f t="shared" si="20"/>
        <v/>
      </c>
      <c r="D226" s="36" t="str">
        <f t="shared" si="21"/>
        <v/>
      </c>
      <c r="E226" s="43"/>
      <c r="F226" s="79" t="str">
        <f t="shared" si="22"/>
        <v/>
      </c>
      <c r="G226" s="74"/>
      <c r="H226" s="74"/>
      <c r="I226" s="74"/>
      <c r="J226" s="43"/>
      <c r="K226" t="str">
        <f>IF(E226="","",'OPĆI DIO'!$C$1)</f>
        <v/>
      </c>
      <c r="L226" t="str">
        <f t="shared" si="18"/>
        <v/>
      </c>
      <c r="M226" t="str">
        <f t="shared" si="19"/>
        <v/>
      </c>
    </row>
    <row r="227" spans="1:13">
      <c r="A227" s="211" t="str">
        <f>IF(E227="","",VLOOKUP('OPĆI DIO'!$C$1,'OPĆI DIO'!$N$4:$W$150,10,FALSE))</f>
        <v/>
      </c>
      <c r="B227" s="211" t="str">
        <f>IF(E227="","",VLOOKUP('OPĆI DIO'!$C$1,'OPĆI DIO'!$N$4:$W$150,9,FALSE))</f>
        <v/>
      </c>
      <c r="C227" s="76" t="str">
        <f t="shared" si="20"/>
        <v/>
      </c>
      <c r="D227" s="36" t="str">
        <f t="shared" si="21"/>
        <v/>
      </c>
      <c r="E227" s="43"/>
      <c r="F227" s="79" t="str">
        <f t="shared" si="22"/>
        <v/>
      </c>
      <c r="G227" s="74"/>
      <c r="H227" s="74"/>
      <c r="I227" s="74"/>
      <c r="J227" s="43"/>
      <c r="K227" t="str">
        <f>IF(E227="","",'OPĆI DIO'!$C$1)</f>
        <v/>
      </c>
      <c r="L227" t="str">
        <f t="shared" si="18"/>
        <v/>
      </c>
      <c r="M227" t="str">
        <f t="shared" si="19"/>
        <v/>
      </c>
    </row>
    <row r="228" spans="1:13">
      <c r="A228" s="211" t="str">
        <f>IF(E228="","",VLOOKUP('OPĆI DIO'!$C$1,'OPĆI DIO'!$N$4:$W$150,10,FALSE))</f>
        <v/>
      </c>
      <c r="B228" s="211" t="str">
        <f>IF(E228="","",VLOOKUP('OPĆI DIO'!$C$1,'OPĆI DIO'!$N$4:$W$150,9,FALSE))</f>
        <v/>
      </c>
      <c r="C228" s="76" t="str">
        <f t="shared" si="20"/>
        <v/>
      </c>
      <c r="D228" s="36" t="str">
        <f t="shared" si="21"/>
        <v/>
      </c>
      <c r="E228" s="43"/>
      <c r="F228" s="79" t="str">
        <f t="shared" si="22"/>
        <v/>
      </c>
      <c r="G228" s="74"/>
      <c r="H228" s="74"/>
      <c r="I228" s="74"/>
      <c r="J228" s="43"/>
      <c r="K228" t="str">
        <f>IF(E228="","",'OPĆI DIO'!$C$1)</f>
        <v/>
      </c>
      <c r="L228" t="str">
        <f t="shared" si="18"/>
        <v/>
      </c>
      <c r="M228" t="str">
        <f t="shared" si="19"/>
        <v/>
      </c>
    </row>
    <row r="229" spans="1:13">
      <c r="A229" s="211" t="str">
        <f>IF(E229="","",VLOOKUP('OPĆI DIO'!$C$1,'OPĆI DIO'!$N$4:$W$150,10,FALSE))</f>
        <v/>
      </c>
      <c r="B229" s="211" t="str">
        <f>IF(E229="","",VLOOKUP('OPĆI DIO'!$C$1,'OPĆI DIO'!$N$4:$W$150,9,FALSE))</f>
        <v/>
      </c>
      <c r="C229" s="76" t="str">
        <f t="shared" si="20"/>
        <v/>
      </c>
      <c r="D229" s="36" t="str">
        <f t="shared" si="21"/>
        <v/>
      </c>
      <c r="E229" s="43"/>
      <c r="F229" s="79" t="str">
        <f t="shared" si="22"/>
        <v/>
      </c>
      <c r="G229" s="74"/>
      <c r="H229" s="74"/>
      <c r="I229" s="74"/>
      <c r="J229" s="43"/>
      <c r="K229" t="str">
        <f>IF(E229="","",'OPĆI DIO'!$C$1)</f>
        <v/>
      </c>
      <c r="L229" t="str">
        <f t="shared" si="18"/>
        <v/>
      </c>
      <c r="M229" t="str">
        <f t="shared" si="19"/>
        <v/>
      </c>
    </row>
    <row r="230" spans="1:13">
      <c r="A230" s="211" t="str">
        <f>IF(E230="","",VLOOKUP('OPĆI DIO'!$C$1,'OPĆI DIO'!$N$4:$W$150,10,FALSE))</f>
        <v/>
      </c>
      <c r="B230" s="211" t="str">
        <f>IF(E230="","",VLOOKUP('OPĆI DIO'!$C$1,'OPĆI DIO'!$N$4:$W$150,9,FALSE))</f>
        <v/>
      </c>
      <c r="C230" s="76" t="str">
        <f t="shared" si="20"/>
        <v/>
      </c>
      <c r="D230" s="36" t="str">
        <f t="shared" si="21"/>
        <v/>
      </c>
      <c r="E230" s="43"/>
      <c r="F230" s="79" t="str">
        <f t="shared" si="22"/>
        <v/>
      </c>
      <c r="G230" s="74"/>
      <c r="H230" s="74"/>
      <c r="I230" s="74"/>
      <c r="J230" s="43"/>
      <c r="K230" t="str">
        <f>IF(E230="","",'OPĆI DIO'!$C$1)</f>
        <v/>
      </c>
      <c r="L230" t="str">
        <f t="shared" si="18"/>
        <v/>
      </c>
      <c r="M230" t="str">
        <f t="shared" si="19"/>
        <v/>
      </c>
    </row>
    <row r="231" spans="1:13">
      <c r="A231" s="211" t="str">
        <f>IF(E231="","",VLOOKUP('OPĆI DIO'!$C$1,'OPĆI DIO'!$N$4:$W$150,10,FALSE))</f>
        <v/>
      </c>
      <c r="B231" s="211" t="str">
        <f>IF(E231="","",VLOOKUP('OPĆI DIO'!$C$1,'OPĆI DIO'!$N$4:$W$150,9,FALSE))</f>
        <v/>
      </c>
      <c r="C231" s="76" t="str">
        <f t="shared" si="20"/>
        <v/>
      </c>
      <c r="D231" s="36" t="str">
        <f t="shared" si="21"/>
        <v/>
      </c>
      <c r="E231" s="43"/>
      <c r="F231" s="79" t="str">
        <f t="shared" si="22"/>
        <v/>
      </c>
      <c r="G231" s="74"/>
      <c r="H231" s="74"/>
      <c r="I231" s="74"/>
      <c r="J231" s="43"/>
      <c r="K231" t="str">
        <f>IF(E231="","",'OPĆI DIO'!$C$1)</f>
        <v/>
      </c>
      <c r="L231" t="str">
        <f t="shared" si="18"/>
        <v/>
      </c>
      <c r="M231" t="str">
        <f t="shared" si="19"/>
        <v/>
      </c>
    </row>
    <row r="232" spans="1:13">
      <c r="A232" s="211" t="str">
        <f>IF(E232="","",VLOOKUP('OPĆI DIO'!$C$1,'OPĆI DIO'!$N$4:$W$150,10,FALSE))</f>
        <v/>
      </c>
      <c r="B232" s="211" t="str">
        <f>IF(E232="","",VLOOKUP('OPĆI DIO'!$C$1,'OPĆI DIO'!$N$4:$W$150,9,FALSE))</f>
        <v/>
      </c>
      <c r="C232" s="76" t="str">
        <f t="shared" si="20"/>
        <v/>
      </c>
      <c r="D232" s="36" t="str">
        <f t="shared" si="21"/>
        <v/>
      </c>
      <c r="E232" s="43"/>
      <c r="F232" s="79" t="str">
        <f t="shared" si="22"/>
        <v/>
      </c>
      <c r="G232" s="74"/>
      <c r="H232" s="74"/>
      <c r="I232" s="74"/>
      <c r="J232" s="43"/>
      <c r="K232" t="str">
        <f>IF(E232="","",'OPĆI DIO'!$C$1)</f>
        <v/>
      </c>
      <c r="L232" t="str">
        <f t="shared" si="18"/>
        <v/>
      </c>
      <c r="M232" t="str">
        <f t="shared" si="19"/>
        <v/>
      </c>
    </row>
    <row r="233" spans="1:13">
      <c r="A233" s="211" t="str">
        <f>IF(E233="","",VLOOKUP('OPĆI DIO'!$C$1,'OPĆI DIO'!$N$4:$W$150,10,FALSE))</f>
        <v/>
      </c>
      <c r="B233" s="211" t="str">
        <f>IF(E233="","",VLOOKUP('OPĆI DIO'!$C$1,'OPĆI DIO'!$N$4:$W$150,9,FALSE))</f>
        <v/>
      </c>
      <c r="C233" s="76" t="str">
        <f t="shared" si="20"/>
        <v/>
      </c>
      <c r="D233" s="36" t="str">
        <f t="shared" si="21"/>
        <v/>
      </c>
      <c r="E233" s="43"/>
      <c r="F233" s="79" t="str">
        <f t="shared" si="22"/>
        <v/>
      </c>
      <c r="G233" s="74"/>
      <c r="H233" s="74"/>
      <c r="I233" s="74"/>
      <c r="J233" s="43"/>
      <c r="K233" t="str">
        <f>IF(E233="","",'OPĆI DIO'!$C$1)</f>
        <v/>
      </c>
      <c r="L233" t="str">
        <f t="shared" si="18"/>
        <v/>
      </c>
      <c r="M233" t="str">
        <f t="shared" si="19"/>
        <v/>
      </c>
    </row>
    <row r="234" spans="1:13">
      <c r="A234" s="211" t="str">
        <f>IF(E234="","",VLOOKUP('OPĆI DIO'!$C$1,'OPĆI DIO'!$N$4:$W$150,10,FALSE))</f>
        <v/>
      </c>
      <c r="B234" s="211" t="str">
        <f>IF(E234="","",VLOOKUP('OPĆI DIO'!$C$1,'OPĆI DIO'!$N$4:$W$150,9,FALSE))</f>
        <v/>
      </c>
      <c r="C234" s="76" t="str">
        <f t="shared" si="20"/>
        <v/>
      </c>
      <c r="D234" s="36" t="str">
        <f t="shared" si="21"/>
        <v/>
      </c>
      <c r="E234" s="43"/>
      <c r="F234" s="79" t="str">
        <f t="shared" si="22"/>
        <v/>
      </c>
      <c r="G234" s="74"/>
      <c r="H234" s="74"/>
      <c r="I234" s="74"/>
      <c r="J234" s="43"/>
      <c r="K234" t="str">
        <f>IF(E234="","",'OPĆI DIO'!$C$1)</f>
        <v/>
      </c>
      <c r="L234" t="str">
        <f t="shared" si="18"/>
        <v/>
      </c>
      <c r="M234" t="str">
        <f t="shared" si="19"/>
        <v/>
      </c>
    </row>
    <row r="235" spans="1:13">
      <c r="A235" s="211" t="str">
        <f>IF(E235="","",VLOOKUP('OPĆI DIO'!$C$1,'OPĆI DIO'!$N$4:$W$150,10,FALSE))</f>
        <v/>
      </c>
      <c r="B235" s="211" t="str">
        <f>IF(E235="","",VLOOKUP('OPĆI DIO'!$C$1,'OPĆI DIO'!$N$4:$W$150,9,FALSE))</f>
        <v/>
      </c>
      <c r="C235" s="76" t="str">
        <f t="shared" si="20"/>
        <v/>
      </c>
      <c r="D235" s="36" t="str">
        <f t="shared" si="21"/>
        <v/>
      </c>
      <c r="E235" s="43"/>
      <c r="F235" s="79" t="str">
        <f t="shared" si="22"/>
        <v/>
      </c>
      <c r="G235" s="74"/>
      <c r="H235" s="74"/>
      <c r="I235" s="74"/>
      <c r="J235" s="43"/>
      <c r="K235" t="str">
        <f>IF(E235="","",'OPĆI DIO'!$C$1)</f>
        <v/>
      </c>
      <c r="L235" t="str">
        <f t="shared" si="18"/>
        <v/>
      </c>
      <c r="M235" t="str">
        <f t="shared" si="19"/>
        <v/>
      </c>
    </row>
    <row r="236" spans="1:13">
      <c r="A236" s="211" t="str">
        <f>IF(E236="","",VLOOKUP('OPĆI DIO'!$C$1,'OPĆI DIO'!$N$4:$W$150,10,FALSE))</f>
        <v/>
      </c>
      <c r="B236" s="211" t="str">
        <f>IF(E236="","",VLOOKUP('OPĆI DIO'!$C$1,'OPĆI DIO'!$N$4:$W$150,9,FALSE))</f>
        <v/>
      </c>
      <c r="C236" s="76" t="str">
        <f t="shared" si="20"/>
        <v/>
      </c>
      <c r="D236" s="36" t="str">
        <f t="shared" si="21"/>
        <v/>
      </c>
      <c r="E236" s="43"/>
      <c r="F236" s="79" t="str">
        <f t="shared" si="22"/>
        <v/>
      </c>
      <c r="G236" s="74"/>
      <c r="H236" s="74"/>
      <c r="I236" s="74"/>
      <c r="J236" s="43"/>
      <c r="K236" t="str">
        <f>IF(E236="","",'OPĆI DIO'!$C$1)</f>
        <v/>
      </c>
      <c r="L236" t="str">
        <f t="shared" si="18"/>
        <v/>
      </c>
      <c r="M236" t="str">
        <f t="shared" si="19"/>
        <v/>
      </c>
    </row>
    <row r="237" spans="1:13">
      <c r="A237" s="211" t="str">
        <f>IF(E237="","",VLOOKUP('OPĆI DIO'!$C$1,'OPĆI DIO'!$N$4:$W$150,10,FALSE))</f>
        <v/>
      </c>
      <c r="B237" s="211" t="str">
        <f>IF(E237="","",VLOOKUP('OPĆI DIO'!$C$1,'OPĆI DIO'!$N$4:$W$150,9,FALSE))</f>
        <v/>
      </c>
      <c r="C237" s="76" t="str">
        <f t="shared" si="20"/>
        <v/>
      </c>
      <c r="D237" s="36" t="str">
        <f t="shared" si="21"/>
        <v/>
      </c>
      <c r="E237" s="43"/>
      <c r="F237" s="79" t="str">
        <f t="shared" si="22"/>
        <v/>
      </c>
      <c r="G237" s="74"/>
      <c r="H237" s="74"/>
      <c r="I237" s="74"/>
      <c r="J237" s="43"/>
      <c r="K237" t="str">
        <f>IF(E237="","",'OPĆI DIO'!$C$1)</f>
        <v/>
      </c>
      <c r="L237" t="str">
        <f t="shared" si="18"/>
        <v/>
      </c>
      <c r="M237" t="str">
        <f t="shared" si="19"/>
        <v/>
      </c>
    </row>
    <row r="238" spans="1:13">
      <c r="A238" s="211" t="str">
        <f>IF(E238="","",VLOOKUP('OPĆI DIO'!$C$1,'OPĆI DIO'!$N$4:$W$150,10,FALSE))</f>
        <v/>
      </c>
      <c r="B238" s="211" t="str">
        <f>IF(E238="","",VLOOKUP('OPĆI DIO'!$C$1,'OPĆI DIO'!$N$4:$W$150,9,FALSE))</f>
        <v/>
      </c>
      <c r="C238" s="76" t="str">
        <f t="shared" si="20"/>
        <v/>
      </c>
      <c r="D238" s="36" t="str">
        <f t="shared" si="21"/>
        <v/>
      </c>
      <c r="E238" s="43"/>
      <c r="F238" s="79" t="str">
        <f t="shared" si="22"/>
        <v/>
      </c>
      <c r="G238" s="74"/>
      <c r="H238" s="74"/>
      <c r="I238" s="74"/>
      <c r="J238" s="43"/>
      <c r="K238" t="str">
        <f>IF(E238="","",'OPĆI DIO'!$C$1)</f>
        <v/>
      </c>
      <c r="L238" t="str">
        <f t="shared" si="18"/>
        <v/>
      </c>
      <c r="M238" t="str">
        <f t="shared" si="19"/>
        <v/>
      </c>
    </row>
    <row r="239" spans="1:13">
      <c r="A239" s="211" t="str">
        <f>IF(E239="","",VLOOKUP('OPĆI DIO'!$C$1,'OPĆI DIO'!$N$4:$W$150,10,FALSE))</f>
        <v/>
      </c>
      <c r="B239" s="211" t="str">
        <f>IF(E239="","",VLOOKUP('OPĆI DIO'!$C$1,'OPĆI DIO'!$N$4:$W$150,9,FALSE))</f>
        <v/>
      </c>
      <c r="C239" s="76" t="str">
        <f t="shared" si="20"/>
        <v/>
      </c>
      <c r="D239" s="36" t="str">
        <f t="shared" si="21"/>
        <v/>
      </c>
      <c r="E239" s="43"/>
      <c r="F239" s="79" t="str">
        <f t="shared" si="22"/>
        <v/>
      </c>
      <c r="G239" s="74"/>
      <c r="H239" s="74"/>
      <c r="I239" s="74"/>
      <c r="J239" s="43"/>
      <c r="K239" t="str">
        <f>IF(E239="","",'OPĆI DIO'!$C$1)</f>
        <v/>
      </c>
      <c r="L239" t="str">
        <f t="shared" si="18"/>
        <v/>
      </c>
      <c r="M239" t="str">
        <f t="shared" si="19"/>
        <v/>
      </c>
    </row>
    <row r="240" spans="1:13">
      <c r="A240" s="211" t="str">
        <f>IF(E240="","",VLOOKUP('OPĆI DIO'!$C$1,'OPĆI DIO'!$N$4:$W$150,10,FALSE))</f>
        <v/>
      </c>
      <c r="B240" s="211" t="str">
        <f>IF(E240="","",VLOOKUP('OPĆI DIO'!$C$1,'OPĆI DIO'!$N$4:$W$150,9,FALSE))</f>
        <v/>
      </c>
      <c r="C240" s="76" t="str">
        <f t="shared" si="20"/>
        <v/>
      </c>
      <c r="D240" s="36" t="str">
        <f t="shared" si="21"/>
        <v/>
      </c>
      <c r="E240" s="43"/>
      <c r="F240" s="79" t="str">
        <f t="shared" si="22"/>
        <v/>
      </c>
      <c r="G240" s="74"/>
      <c r="H240" s="74"/>
      <c r="I240" s="74"/>
      <c r="J240" s="43"/>
      <c r="K240" t="str">
        <f>IF(E240="","",'OPĆI DIO'!$C$1)</f>
        <v/>
      </c>
      <c r="L240" t="str">
        <f t="shared" si="18"/>
        <v/>
      </c>
      <c r="M240" t="str">
        <f t="shared" si="19"/>
        <v/>
      </c>
    </row>
    <row r="241" spans="1:13">
      <c r="A241" s="211" t="str">
        <f>IF(E241="","",VLOOKUP('OPĆI DIO'!$C$1,'OPĆI DIO'!$N$4:$W$150,10,FALSE))</f>
        <v/>
      </c>
      <c r="B241" s="211" t="str">
        <f>IF(E241="","",VLOOKUP('OPĆI DIO'!$C$1,'OPĆI DIO'!$N$4:$W$150,9,FALSE))</f>
        <v/>
      </c>
      <c r="C241" s="76" t="str">
        <f t="shared" si="20"/>
        <v/>
      </c>
      <c r="D241" s="36" t="str">
        <f t="shared" si="21"/>
        <v/>
      </c>
      <c r="E241" s="43"/>
      <c r="F241" s="79" t="str">
        <f t="shared" si="22"/>
        <v/>
      </c>
      <c r="G241" s="74"/>
      <c r="H241" s="74"/>
      <c r="I241" s="74"/>
      <c r="J241" s="43"/>
      <c r="K241" t="str">
        <f>IF(E241="","",'OPĆI DIO'!$C$1)</f>
        <v/>
      </c>
      <c r="L241" t="str">
        <f t="shared" si="18"/>
        <v/>
      </c>
      <c r="M241" t="str">
        <f t="shared" si="19"/>
        <v/>
      </c>
    </row>
    <row r="242" spans="1:13">
      <c r="A242" s="211" t="str">
        <f>IF(E242="","",VLOOKUP('OPĆI DIO'!$C$1,'OPĆI DIO'!$N$4:$W$150,10,FALSE))</f>
        <v/>
      </c>
      <c r="B242" s="211" t="str">
        <f>IF(E242="","",VLOOKUP('OPĆI DIO'!$C$1,'OPĆI DIO'!$N$4:$W$150,9,FALSE))</f>
        <v/>
      </c>
      <c r="C242" s="76" t="str">
        <f t="shared" si="20"/>
        <v/>
      </c>
      <c r="D242" s="36" t="str">
        <f t="shared" si="21"/>
        <v/>
      </c>
      <c r="E242" s="43"/>
      <c r="F242" s="79" t="str">
        <f t="shared" si="22"/>
        <v/>
      </c>
      <c r="G242" s="74"/>
      <c r="H242" s="74"/>
      <c r="I242" s="74"/>
      <c r="J242" s="43"/>
      <c r="K242" t="str">
        <f>IF(E242="","",'OPĆI DIO'!$C$1)</f>
        <v/>
      </c>
      <c r="L242" t="str">
        <f t="shared" si="18"/>
        <v/>
      </c>
      <c r="M242" t="str">
        <f t="shared" si="19"/>
        <v/>
      </c>
    </row>
    <row r="243" spans="1:13">
      <c r="A243" s="211" t="str">
        <f>IF(E243="","",VLOOKUP('OPĆI DIO'!$C$1,'OPĆI DIO'!$N$4:$W$150,10,FALSE))</f>
        <v/>
      </c>
      <c r="B243" s="211" t="str">
        <f>IF(E243="","",VLOOKUP('OPĆI DIO'!$C$1,'OPĆI DIO'!$N$4:$W$150,9,FALSE))</f>
        <v/>
      </c>
      <c r="C243" s="76" t="str">
        <f t="shared" si="20"/>
        <v/>
      </c>
      <c r="D243" s="36" t="str">
        <f t="shared" si="21"/>
        <v/>
      </c>
      <c r="E243" s="43"/>
      <c r="F243" s="79" t="str">
        <f t="shared" si="22"/>
        <v/>
      </c>
      <c r="G243" s="74"/>
      <c r="H243" s="74"/>
      <c r="I243" s="74"/>
      <c r="J243" s="43"/>
      <c r="K243" t="str">
        <f>IF(E243="","",'OPĆI DIO'!$C$1)</f>
        <v/>
      </c>
      <c r="L243" t="str">
        <f t="shared" si="18"/>
        <v/>
      </c>
      <c r="M243" t="str">
        <f t="shared" si="19"/>
        <v/>
      </c>
    </row>
    <row r="244" spans="1:13">
      <c r="A244" s="211" t="str">
        <f>IF(E244="","",VLOOKUP('OPĆI DIO'!$C$1,'OPĆI DIO'!$N$4:$W$150,10,FALSE))</f>
        <v/>
      </c>
      <c r="B244" s="211" t="str">
        <f>IF(E244="","",VLOOKUP('OPĆI DIO'!$C$1,'OPĆI DIO'!$N$4:$W$150,9,FALSE))</f>
        <v/>
      </c>
      <c r="C244" s="76" t="str">
        <f t="shared" si="20"/>
        <v/>
      </c>
      <c r="D244" s="36" t="str">
        <f t="shared" si="21"/>
        <v/>
      </c>
      <c r="E244" s="43"/>
      <c r="F244" s="79" t="str">
        <f t="shared" si="22"/>
        <v/>
      </c>
      <c r="G244" s="74"/>
      <c r="H244" s="74"/>
      <c r="I244" s="74"/>
      <c r="J244" s="43"/>
      <c r="K244" t="str">
        <f>IF(E244="","",'OPĆI DIO'!$C$1)</f>
        <v/>
      </c>
      <c r="L244" t="str">
        <f t="shared" si="18"/>
        <v/>
      </c>
      <c r="M244" t="str">
        <f t="shared" si="19"/>
        <v/>
      </c>
    </row>
    <row r="245" spans="1:13">
      <c r="A245" s="211" t="str">
        <f>IF(E245="","",VLOOKUP('OPĆI DIO'!$C$1,'OPĆI DIO'!$N$4:$W$150,10,FALSE))</f>
        <v/>
      </c>
      <c r="B245" s="211" t="str">
        <f>IF(E245="","",VLOOKUP('OPĆI DIO'!$C$1,'OPĆI DIO'!$N$4:$W$150,9,FALSE))</f>
        <v/>
      </c>
      <c r="C245" s="76" t="str">
        <f t="shared" si="20"/>
        <v/>
      </c>
      <c r="D245" s="36" t="str">
        <f t="shared" si="21"/>
        <v/>
      </c>
      <c r="E245" s="43"/>
      <c r="F245" s="79" t="str">
        <f t="shared" si="22"/>
        <v/>
      </c>
      <c r="G245" s="74"/>
      <c r="H245" s="74"/>
      <c r="I245" s="74"/>
      <c r="J245" s="43"/>
      <c r="K245" t="str">
        <f>IF(E245="","",'OPĆI DIO'!$C$1)</f>
        <v/>
      </c>
      <c r="L245" t="str">
        <f t="shared" si="18"/>
        <v/>
      </c>
      <c r="M245" t="str">
        <f t="shared" si="19"/>
        <v/>
      </c>
    </row>
    <row r="246" spans="1:13">
      <c r="A246" s="211" t="str">
        <f>IF(E246="","",VLOOKUP('OPĆI DIO'!$C$1,'OPĆI DIO'!$N$4:$W$150,10,FALSE))</f>
        <v/>
      </c>
      <c r="B246" s="211" t="str">
        <f>IF(E246="","",VLOOKUP('OPĆI DIO'!$C$1,'OPĆI DIO'!$N$4:$W$150,9,FALSE))</f>
        <v/>
      </c>
      <c r="C246" s="76" t="str">
        <f t="shared" si="20"/>
        <v/>
      </c>
      <c r="D246" s="36" t="str">
        <f t="shared" si="21"/>
        <v/>
      </c>
      <c r="E246" s="43"/>
      <c r="F246" s="79" t="str">
        <f t="shared" si="22"/>
        <v/>
      </c>
      <c r="G246" s="74"/>
      <c r="H246" s="74"/>
      <c r="I246" s="74"/>
      <c r="J246" s="43"/>
      <c r="K246" t="str">
        <f>IF(E246="","",'OPĆI DIO'!$C$1)</f>
        <v/>
      </c>
      <c r="L246" t="str">
        <f t="shared" si="18"/>
        <v/>
      </c>
      <c r="M246" t="str">
        <f t="shared" si="19"/>
        <v/>
      </c>
    </row>
    <row r="247" spans="1:13">
      <c r="A247" s="211" t="str">
        <f>IF(E247="","",VLOOKUP('OPĆI DIO'!$C$1,'OPĆI DIO'!$N$4:$W$150,10,FALSE))</f>
        <v/>
      </c>
      <c r="B247" s="211" t="str">
        <f>IF(E247="","",VLOOKUP('OPĆI DIO'!$C$1,'OPĆI DIO'!$N$4:$W$150,9,FALSE))</f>
        <v/>
      </c>
      <c r="C247" s="76" t="str">
        <f t="shared" si="20"/>
        <v/>
      </c>
      <c r="D247" s="36" t="str">
        <f t="shared" si="21"/>
        <v/>
      </c>
      <c r="E247" s="43"/>
      <c r="F247" s="79" t="str">
        <f t="shared" si="22"/>
        <v/>
      </c>
      <c r="G247" s="74"/>
      <c r="H247" s="74"/>
      <c r="I247" s="74"/>
      <c r="J247" s="43"/>
      <c r="K247" t="str">
        <f>IF(E247="","",'OPĆI DIO'!$C$1)</f>
        <v/>
      </c>
      <c r="L247" t="str">
        <f t="shared" si="18"/>
        <v/>
      </c>
      <c r="M247" t="str">
        <f t="shared" si="19"/>
        <v/>
      </c>
    </row>
    <row r="248" spans="1:13">
      <c r="A248" s="211" t="str">
        <f>IF(E248="","",VLOOKUP('OPĆI DIO'!$C$1,'OPĆI DIO'!$N$4:$W$150,10,FALSE))</f>
        <v/>
      </c>
      <c r="B248" s="211" t="str">
        <f>IF(E248="","",VLOOKUP('OPĆI DIO'!$C$1,'OPĆI DIO'!$N$4:$W$150,9,FALSE))</f>
        <v/>
      </c>
      <c r="C248" s="76" t="str">
        <f t="shared" si="20"/>
        <v/>
      </c>
      <c r="D248" s="36" t="str">
        <f t="shared" si="21"/>
        <v/>
      </c>
      <c r="E248" s="43"/>
      <c r="F248" s="79" t="str">
        <f t="shared" si="22"/>
        <v/>
      </c>
      <c r="G248" s="74"/>
      <c r="H248" s="74"/>
      <c r="I248" s="74"/>
      <c r="J248" s="43"/>
      <c r="K248" t="str">
        <f>IF(E248="","",'OPĆI DIO'!$C$1)</f>
        <v/>
      </c>
      <c r="L248" t="str">
        <f t="shared" si="18"/>
        <v/>
      </c>
      <c r="M248" t="str">
        <f t="shared" si="19"/>
        <v/>
      </c>
    </row>
    <row r="249" spans="1:13">
      <c r="A249" s="211" t="str">
        <f>IF(E249="","",VLOOKUP('OPĆI DIO'!$C$1,'OPĆI DIO'!$N$4:$W$150,10,FALSE))</f>
        <v/>
      </c>
      <c r="B249" s="211" t="str">
        <f>IF(E249="","",VLOOKUP('OPĆI DIO'!$C$1,'OPĆI DIO'!$N$4:$W$150,9,FALSE))</f>
        <v/>
      </c>
      <c r="C249" s="76" t="str">
        <f t="shared" si="20"/>
        <v/>
      </c>
      <c r="D249" s="36" t="str">
        <f t="shared" si="21"/>
        <v/>
      </c>
      <c r="E249" s="43"/>
      <c r="F249" s="79" t="str">
        <f t="shared" si="22"/>
        <v/>
      </c>
      <c r="G249" s="74"/>
      <c r="H249" s="74"/>
      <c r="I249" s="74"/>
      <c r="J249" s="43"/>
      <c r="K249" t="str">
        <f>IF(E249="","",'OPĆI DIO'!$C$1)</f>
        <v/>
      </c>
      <c r="L249" t="str">
        <f t="shared" si="18"/>
        <v/>
      </c>
      <c r="M249" t="str">
        <f t="shared" si="19"/>
        <v/>
      </c>
    </row>
    <row r="250" spans="1:13">
      <c r="A250" s="211" t="str">
        <f>IF(E250="","",VLOOKUP('OPĆI DIO'!$C$1,'OPĆI DIO'!$N$4:$W$150,10,FALSE))</f>
        <v/>
      </c>
      <c r="B250" s="211" t="str">
        <f>IF(E250="","",VLOOKUP('OPĆI DIO'!$C$1,'OPĆI DIO'!$N$4:$W$150,9,FALSE))</f>
        <v/>
      </c>
      <c r="C250" s="76" t="str">
        <f t="shared" si="20"/>
        <v/>
      </c>
      <c r="D250" s="36" t="str">
        <f t="shared" si="21"/>
        <v/>
      </c>
      <c r="E250" s="43"/>
      <c r="F250" s="79" t="str">
        <f t="shared" si="22"/>
        <v/>
      </c>
      <c r="G250" s="74"/>
      <c r="H250" s="74"/>
      <c r="I250" s="74"/>
      <c r="J250" s="43"/>
      <c r="K250" t="str">
        <f>IF(E250="","",'OPĆI DIO'!$C$1)</f>
        <v/>
      </c>
      <c r="L250" t="str">
        <f t="shared" si="18"/>
        <v/>
      </c>
      <c r="M250" t="str">
        <f t="shared" si="19"/>
        <v/>
      </c>
    </row>
    <row r="251" spans="1:13">
      <c r="A251" s="211" t="str">
        <f>IF(E251="","",VLOOKUP('OPĆI DIO'!$C$1,'OPĆI DIO'!$N$4:$W$150,10,FALSE))</f>
        <v/>
      </c>
      <c r="B251" s="211" t="str">
        <f>IF(E251="","",VLOOKUP('OPĆI DIO'!$C$1,'OPĆI DIO'!$N$4:$W$150,9,FALSE))</f>
        <v/>
      </c>
      <c r="C251" s="76" t="str">
        <f t="shared" si="20"/>
        <v/>
      </c>
      <c r="D251" s="36" t="str">
        <f t="shared" si="21"/>
        <v/>
      </c>
      <c r="E251" s="43"/>
      <c r="F251" s="79" t="str">
        <f t="shared" si="22"/>
        <v/>
      </c>
      <c r="G251" s="74"/>
      <c r="H251" s="74"/>
      <c r="I251" s="74"/>
      <c r="J251" s="43"/>
      <c r="K251" t="str">
        <f>IF(E251="","",'OPĆI DIO'!$C$1)</f>
        <v/>
      </c>
      <c r="L251" t="str">
        <f t="shared" si="18"/>
        <v/>
      </c>
      <c r="M251" t="str">
        <f t="shared" si="19"/>
        <v/>
      </c>
    </row>
    <row r="252" spans="1:13">
      <c r="A252" s="211" t="str">
        <f>IF(E252="","",VLOOKUP('OPĆI DIO'!$C$1,'OPĆI DIO'!$N$4:$W$150,10,FALSE))</f>
        <v/>
      </c>
      <c r="B252" s="211" t="str">
        <f>IF(E252="","",VLOOKUP('OPĆI DIO'!$C$1,'OPĆI DIO'!$N$4:$W$150,9,FALSE))</f>
        <v/>
      </c>
      <c r="C252" s="76" t="str">
        <f t="shared" si="20"/>
        <v/>
      </c>
      <c r="D252" s="36" t="str">
        <f t="shared" si="21"/>
        <v/>
      </c>
      <c r="E252" s="43"/>
      <c r="F252" s="79" t="str">
        <f t="shared" si="22"/>
        <v/>
      </c>
      <c r="G252" s="74"/>
      <c r="H252" s="74"/>
      <c r="I252" s="74"/>
      <c r="J252" s="43"/>
      <c r="K252" t="str">
        <f>IF(E252="","",'OPĆI DIO'!$C$1)</f>
        <v/>
      </c>
      <c r="L252" t="str">
        <f t="shared" si="18"/>
        <v/>
      </c>
      <c r="M252" t="str">
        <f t="shared" si="19"/>
        <v/>
      </c>
    </row>
    <row r="253" spans="1:13">
      <c r="A253" s="211" t="str">
        <f>IF(E253="","",VLOOKUP('OPĆI DIO'!$C$1,'OPĆI DIO'!$N$4:$W$150,10,FALSE))</f>
        <v/>
      </c>
      <c r="B253" s="211" t="str">
        <f>IF(E253="","",VLOOKUP('OPĆI DIO'!$C$1,'OPĆI DIO'!$N$4:$W$150,9,FALSE))</f>
        <v/>
      </c>
      <c r="C253" s="76" t="str">
        <f t="shared" si="20"/>
        <v/>
      </c>
      <c r="D253" s="36" t="str">
        <f t="shared" si="21"/>
        <v/>
      </c>
      <c r="E253" s="43"/>
      <c r="F253" s="79" t="str">
        <f t="shared" si="22"/>
        <v/>
      </c>
      <c r="G253" s="74"/>
      <c r="H253" s="74"/>
      <c r="I253" s="74"/>
      <c r="J253" s="43"/>
      <c r="K253" t="str">
        <f>IF(E253="","",'OPĆI DIO'!$C$1)</f>
        <v/>
      </c>
      <c r="L253" t="str">
        <f t="shared" si="18"/>
        <v/>
      </c>
      <c r="M253" t="str">
        <f t="shared" si="19"/>
        <v/>
      </c>
    </row>
    <row r="254" spans="1:13">
      <c r="A254" s="211" t="str">
        <f>IF(E254="","",VLOOKUP('OPĆI DIO'!$C$1,'OPĆI DIO'!$N$4:$W$150,10,FALSE))</f>
        <v/>
      </c>
      <c r="B254" s="211" t="str">
        <f>IF(E254="","",VLOOKUP('OPĆI DIO'!$C$1,'OPĆI DIO'!$N$4:$W$150,9,FALSE))</f>
        <v/>
      </c>
      <c r="C254" s="76" t="str">
        <f t="shared" si="20"/>
        <v/>
      </c>
      <c r="D254" s="36" t="str">
        <f t="shared" si="21"/>
        <v/>
      </c>
      <c r="E254" s="43"/>
      <c r="F254" s="79" t="str">
        <f t="shared" si="22"/>
        <v/>
      </c>
      <c r="G254" s="74"/>
      <c r="H254" s="74"/>
      <c r="I254" s="74"/>
      <c r="J254" s="43"/>
      <c r="K254" t="str">
        <f>IF(E254="","",'OPĆI DIO'!$C$1)</f>
        <v/>
      </c>
      <c r="L254" t="str">
        <f t="shared" si="18"/>
        <v/>
      </c>
      <c r="M254" t="str">
        <f t="shared" si="19"/>
        <v/>
      </c>
    </row>
    <row r="255" spans="1:13">
      <c r="A255" s="211" t="str">
        <f>IF(E255="","",VLOOKUP('OPĆI DIO'!$C$1,'OPĆI DIO'!$N$4:$W$150,10,FALSE))</f>
        <v/>
      </c>
      <c r="B255" s="211" t="str">
        <f>IF(E255="","",VLOOKUP('OPĆI DIO'!$C$1,'OPĆI DIO'!$N$4:$W$150,9,FALSE))</f>
        <v/>
      </c>
      <c r="C255" s="76" t="str">
        <f t="shared" si="20"/>
        <v/>
      </c>
      <c r="D255" s="36" t="str">
        <f t="shared" si="21"/>
        <v/>
      </c>
      <c r="E255" s="43"/>
      <c r="F255" s="79" t="str">
        <f t="shared" si="22"/>
        <v/>
      </c>
      <c r="G255" s="74"/>
      <c r="H255" s="74"/>
      <c r="I255" s="74"/>
      <c r="J255" s="43"/>
      <c r="K255" t="str">
        <f>IF(E255="","",'OPĆI DIO'!$C$1)</f>
        <v/>
      </c>
      <c r="L255" t="str">
        <f t="shared" si="18"/>
        <v/>
      </c>
      <c r="M255" t="str">
        <f t="shared" si="19"/>
        <v/>
      </c>
    </row>
    <row r="256" spans="1:13">
      <c r="A256" s="211" t="str">
        <f>IF(E256="","",VLOOKUP('OPĆI DIO'!$C$1,'OPĆI DIO'!$N$4:$W$150,10,FALSE))</f>
        <v/>
      </c>
      <c r="B256" s="211" t="str">
        <f>IF(E256="","",VLOOKUP('OPĆI DIO'!$C$1,'OPĆI DIO'!$N$4:$W$150,9,FALSE))</f>
        <v/>
      </c>
      <c r="C256" s="76" t="str">
        <f t="shared" si="20"/>
        <v/>
      </c>
      <c r="D256" s="36" t="str">
        <f t="shared" si="21"/>
        <v/>
      </c>
      <c r="E256" s="43"/>
      <c r="F256" s="79" t="str">
        <f t="shared" si="22"/>
        <v/>
      </c>
      <c r="G256" s="74"/>
      <c r="H256" s="74"/>
      <c r="I256" s="74"/>
      <c r="J256" s="43"/>
      <c r="K256" t="str">
        <f>IF(E256="","",'OPĆI DIO'!$C$1)</f>
        <v/>
      </c>
      <c r="L256" t="str">
        <f t="shared" si="18"/>
        <v/>
      </c>
      <c r="M256" t="str">
        <f t="shared" si="19"/>
        <v/>
      </c>
    </row>
    <row r="257" spans="1:13">
      <c r="A257" s="211" t="str">
        <f>IF(E257="","",VLOOKUP('OPĆI DIO'!$C$1,'OPĆI DIO'!$N$4:$W$150,10,FALSE))</f>
        <v/>
      </c>
      <c r="B257" s="211" t="str">
        <f>IF(E257="","",VLOOKUP('OPĆI DIO'!$C$1,'OPĆI DIO'!$N$4:$W$150,9,FALSE))</f>
        <v/>
      </c>
      <c r="C257" s="76" t="str">
        <f t="shared" si="20"/>
        <v/>
      </c>
      <c r="D257" s="36" t="str">
        <f t="shared" si="21"/>
        <v/>
      </c>
      <c r="E257" s="43"/>
      <c r="F257" s="79" t="str">
        <f t="shared" si="22"/>
        <v/>
      </c>
      <c r="G257" s="74"/>
      <c r="H257" s="74"/>
      <c r="I257" s="74"/>
      <c r="J257" s="43"/>
      <c r="K257" t="str">
        <f>IF(E257="","",'OPĆI DIO'!$C$1)</f>
        <v/>
      </c>
      <c r="L257" t="str">
        <f t="shared" si="18"/>
        <v/>
      </c>
      <c r="M257" t="str">
        <f t="shared" si="19"/>
        <v/>
      </c>
    </row>
    <row r="258" spans="1:13">
      <c r="A258" s="211" t="str">
        <f>IF(E258="","",VLOOKUP('OPĆI DIO'!$C$1,'OPĆI DIO'!$N$4:$W$150,10,FALSE))</f>
        <v/>
      </c>
      <c r="B258" s="211" t="str">
        <f>IF(E258="","",VLOOKUP('OPĆI DIO'!$C$1,'OPĆI DIO'!$N$4:$W$150,9,FALSE))</f>
        <v/>
      </c>
      <c r="C258" s="76" t="str">
        <f t="shared" si="20"/>
        <v/>
      </c>
      <c r="D258" s="36" t="str">
        <f t="shared" si="21"/>
        <v/>
      </c>
      <c r="E258" s="43"/>
      <c r="F258" s="79" t="str">
        <f t="shared" si="22"/>
        <v/>
      </c>
      <c r="G258" s="74"/>
      <c r="H258" s="74"/>
      <c r="I258" s="74"/>
      <c r="J258" s="43"/>
      <c r="K258" t="str">
        <f>IF(E258="","",'OPĆI DIO'!$C$1)</f>
        <v/>
      </c>
      <c r="L258" t="str">
        <f t="shared" si="18"/>
        <v/>
      </c>
      <c r="M258" t="str">
        <f t="shared" si="19"/>
        <v/>
      </c>
    </row>
    <row r="259" spans="1:13">
      <c r="A259" s="211" t="str">
        <f>IF(E259="","",VLOOKUP('OPĆI DIO'!$C$1,'OPĆI DIO'!$N$4:$W$150,10,FALSE))</f>
        <v/>
      </c>
      <c r="B259" s="211" t="str">
        <f>IF(E259="","",VLOOKUP('OPĆI DIO'!$C$1,'OPĆI DIO'!$N$4:$W$150,9,FALSE))</f>
        <v/>
      </c>
      <c r="C259" s="76" t="str">
        <f t="shared" si="20"/>
        <v/>
      </c>
      <c r="D259" s="36" t="str">
        <f t="shared" si="21"/>
        <v/>
      </c>
      <c r="E259" s="43"/>
      <c r="F259" s="79" t="str">
        <f t="shared" si="22"/>
        <v/>
      </c>
      <c r="G259" s="74"/>
      <c r="H259" s="74"/>
      <c r="I259" s="74"/>
      <c r="J259" s="43"/>
      <c r="K259" t="str">
        <f>IF(E259="","",'OPĆI DIO'!$C$1)</f>
        <v/>
      </c>
      <c r="L259" t="str">
        <f t="shared" si="18"/>
        <v/>
      </c>
      <c r="M259" t="str">
        <f t="shared" si="19"/>
        <v/>
      </c>
    </row>
    <row r="260" spans="1:13">
      <c r="A260" s="211" t="str">
        <f>IF(E260="","",VLOOKUP('OPĆI DIO'!$C$1,'OPĆI DIO'!$N$4:$W$150,10,FALSE))</f>
        <v/>
      </c>
      <c r="B260" s="211" t="str">
        <f>IF(E260="","",VLOOKUP('OPĆI DIO'!$C$1,'OPĆI DIO'!$N$4:$W$150,9,FALSE))</f>
        <v/>
      </c>
      <c r="C260" s="76" t="str">
        <f t="shared" si="20"/>
        <v/>
      </c>
      <c r="D260" s="36" t="str">
        <f t="shared" si="21"/>
        <v/>
      </c>
      <c r="E260" s="43"/>
      <c r="F260" s="79" t="str">
        <f t="shared" si="22"/>
        <v/>
      </c>
      <c r="G260" s="74"/>
      <c r="H260" s="74"/>
      <c r="I260" s="74"/>
      <c r="J260" s="43"/>
      <c r="K260" t="str">
        <f>IF(E260="","",'OPĆI DIO'!$C$1)</f>
        <v/>
      </c>
      <c r="L260" t="str">
        <f t="shared" ref="L260:L323" si="23">LEFT(E260,2)</f>
        <v/>
      </c>
      <c r="M260" t="str">
        <f t="shared" ref="M260:M323" si="24">LEFT(E260,3)</f>
        <v/>
      </c>
    </row>
    <row r="261" spans="1:13">
      <c r="A261" s="211" t="str">
        <f>IF(E261="","",VLOOKUP('OPĆI DIO'!$C$1,'OPĆI DIO'!$N$4:$W$150,10,FALSE))</f>
        <v/>
      </c>
      <c r="B261" s="211" t="str">
        <f>IF(E261="","",VLOOKUP('OPĆI DIO'!$C$1,'OPĆI DIO'!$N$4:$W$150,9,FALSE))</f>
        <v/>
      </c>
      <c r="C261" s="76" t="str">
        <f t="shared" si="20"/>
        <v/>
      </c>
      <c r="D261" s="36" t="str">
        <f t="shared" si="21"/>
        <v/>
      </c>
      <c r="E261" s="43"/>
      <c r="F261" s="79" t="str">
        <f t="shared" si="22"/>
        <v/>
      </c>
      <c r="G261" s="74"/>
      <c r="H261" s="74"/>
      <c r="I261" s="74"/>
      <c r="J261" s="43"/>
      <c r="K261" t="str">
        <f>IF(E261="","",'OPĆI DIO'!$C$1)</f>
        <v/>
      </c>
      <c r="L261" t="str">
        <f t="shared" si="23"/>
        <v/>
      </c>
      <c r="M261" t="str">
        <f t="shared" si="24"/>
        <v/>
      </c>
    </row>
    <row r="262" spans="1:13">
      <c r="A262" s="211" t="str">
        <f>IF(E262="","",VLOOKUP('OPĆI DIO'!$C$1,'OPĆI DIO'!$N$4:$W$150,10,FALSE))</f>
        <v/>
      </c>
      <c r="B262" s="211" t="str">
        <f>IF(E262="","",VLOOKUP('OPĆI DIO'!$C$1,'OPĆI DIO'!$N$4:$W$150,9,FALSE))</f>
        <v/>
      </c>
      <c r="C262" s="76" t="str">
        <f t="shared" ref="C262:C325" si="25">IFERROR(VLOOKUP(E262,$R$6:$U$113,3,FALSE),"")</f>
        <v/>
      </c>
      <c r="D262" s="36" t="str">
        <f t="shared" ref="D262:D325" si="26">IFERROR(VLOOKUP(E262,$R$6:$U$113,4,FALSE),"")</f>
        <v/>
      </c>
      <c r="E262" s="43"/>
      <c r="F262" s="79" t="str">
        <f t="shared" ref="F262:F325" si="27">IFERROR(VLOOKUP(E262,$R$6:$U$113,2,FALSE),"")</f>
        <v/>
      </c>
      <c r="G262" s="74"/>
      <c r="H262" s="74"/>
      <c r="I262" s="74"/>
      <c r="J262" s="43"/>
      <c r="K262" t="str">
        <f>IF(E262="","",'OPĆI DIO'!$C$1)</f>
        <v/>
      </c>
      <c r="L262" t="str">
        <f t="shared" si="23"/>
        <v/>
      </c>
      <c r="M262" t="str">
        <f t="shared" si="24"/>
        <v/>
      </c>
    </row>
    <row r="263" spans="1:13">
      <c r="A263" s="211" t="str">
        <f>IF(E263="","",VLOOKUP('OPĆI DIO'!$C$1,'OPĆI DIO'!$N$4:$W$150,10,FALSE))</f>
        <v/>
      </c>
      <c r="B263" s="211" t="str">
        <f>IF(E263="","",VLOOKUP('OPĆI DIO'!$C$1,'OPĆI DIO'!$N$4:$W$150,9,FALSE))</f>
        <v/>
      </c>
      <c r="C263" s="76" t="str">
        <f t="shared" si="25"/>
        <v/>
      </c>
      <c r="D263" s="36" t="str">
        <f t="shared" si="26"/>
        <v/>
      </c>
      <c r="E263" s="43"/>
      <c r="F263" s="79" t="str">
        <f t="shared" si="27"/>
        <v/>
      </c>
      <c r="G263" s="74"/>
      <c r="H263" s="74"/>
      <c r="I263" s="74"/>
      <c r="J263" s="43"/>
      <c r="K263" t="str">
        <f>IF(E263="","",'OPĆI DIO'!$C$1)</f>
        <v/>
      </c>
      <c r="L263" t="str">
        <f t="shared" si="23"/>
        <v/>
      </c>
      <c r="M263" t="str">
        <f t="shared" si="24"/>
        <v/>
      </c>
    </row>
    <row r="264" spans="1:13">
      <c r="A264" s="211" t="str">
        <f>IF(E264="","",VLOOKUP('OPĆI DIO'!$C$1,'OPĆI DIO'!$N$4:$W$150,10,FALSE))</f>
        <v/>
      </c>
      <c r="B264" s="211" t="str">
        <f>IF(E264="","",VLOOKUP('OPĆI DIO'!$C$1,'OPĆI DIO'!$N$4:$W$150,9,FALSE))</f>
        <v/>
      </c>
      <c r="C264" s="76" t="str">
        <f t="shared" si="25"/>
        <v/>
      </c>
      <c r="D264" s="36" t="str">
        <f t="shared" si="26"/>
        <v/>
      </c>
      <c r="E264" s="43"/>
      <c r="F264" s="79" t="str">
        <f t="shared" si="27"/>
        <v/>
      </c>
      <c r="G264" s="74"/>
      <c r="H264" s="74"/>
      <c r="I264" s="74"/>
      <c r="J264" s="43"/>
      <c r="K264" t="str">
        <f>IF(E264="","",'OPĆI DIO'!$C$1)</f>
        <v/>
      </c>
      <c r="L264" t="str">
        <f t="shared" si="23"/>
        <v/>
      </c>
      <c r="M264" t="str">
        <f t="shared" si="24"/>
        <v/>
      </c>
    </row>
    <row r="265" spans="1:13">
      <c r="A265" s="211" t="str">
        <f>IF(E265="","",VLOOKUP('OPĆI DIO'!$C$1,'OPĆI DIO'!$N$4:$W$150,10,FALSE))</f>
        <v/>
      </c>
      <c r="B265" s="211" t="str">
        <f>IF(E265="","",VLOOKUP('OPĆI DIO'!$C$1,'OPĆI DIO'!$N$4:$W$150,9,FALSE))</f>
        <v/>
      </c>
      <c r="C265" s="76" t="str">
        <f t="shared" si="25"/>
        <v/>
      </c>
      <c r="D265" s="36" t="str">
        <f t="shared" si="26"/>
        <v/>
      </c>
      <c r="E265" s="43"/>
      <c r="F265" s="79" t="str">
        <f t="shared" si="27"/>
        <v/>
      </c>
      <c r="G265" s="74"/>
      <c r="H265" s="74"/>
      <c r="I265" s="74"/>
      <c r="J265" s="43"/>
      <c r="K265" t="str">
        <f>IF(E265="","",'OPĆI DIO'!$C$1)</f>
        <v/>
      </c>
      <c r="L265" t="str">
        <f t="shared" si="23"/>
        <v/>
      </c>
      <c r="M265" t="str">
        <f t="shared" si="24"/>
        <v/>
      </c>
    </row>
    <row r="266" spans="1:13">
      <c r="A266" s="211" t="str">
        <f>IF(E266="","",VLOOKUP('OPĆI DIO'!$C$1,'OPĆI DIO'!$N$4:$W$150,10,FALSE))</f>
        <v/>
      </c>
      <c r="B266" s="211" t="str">
        <f>IF(E266="","",VLOOKUP('OPĆI DIO'!$C$1,'OPĆI DIO'!$N$4:$W$150,9,FALSE))</f>
        <v/>
      </c>
      <c r="C266" s="76" t="str">
        <f t="shared" si="25"/>
        <v/>
      </c>
      <c r="D266" s="36" t="str">
        <f t="shared" si="26"/>
        <v/>
      </c>
      <c r="E266" s="43"/>
      <c r="F266" s="79" t="str">
        <f t="shared" si="27"/>
        <v/>
      </c>
      <c r="G266" s="74"/>
      <c r="H266" s="74"/>
      <c r="I266" s="74"/>
      <c r="J266" s="43"/>
      <c r="K266" t="str">
        <f>IF(E266="","",'OPĆI DIO'!$C$1)</f>
        <v/>
      </c>
      <c r="L266" t="str">
        <f t="shared" si="23"/>
        <v/>
      </c>
      <c r="M266" t="str">
        <f t="shared" si="24"/>
        <v/>
      </c>
    </row>
    <row r="267" spans="1:13">
      <c r="A267" s="211" t="str">
        <f>IF(E267="","",VLOOKUP('OPĆI DIO'!$C$1,'OPĆI DIO'!$N$4:$W$150,10,FALSE))</f>
        <v/>
      </c>
      <c r="B267" s="211" t="str">
        <f>IF(E267="","",VLOOKUP('OPĆI DIO'!$C$1,'OPĆI DIO'!$N$4:$W$150,9,FALSE))</f>
        <v/>
      </c>
      <c r="C267" s="76" t="str">
        <f t="shared" si="25"/>
        <v/>
      </c>
      <c r="D267" s="36" t="str">
        <f t="shared" si="26"/>
        <v/>
      </c>
      <c r="E267" s="43"/>
      <c r="F267" s="79" t="str">
        <f t="shared" si="27"/>
        <v/>
      </c>
      <c r="G267" s="74"/>
      <c r="H267" s="74"/>
      <c r="I267" s="74"/>
      <c r="J267" s="43"/>
      <c r="K267" t="str">
        <f>IF(E267="","",'OPĆI DIO'!$C$1)</f>
        <v/>
      </c>
      <c r="L267" t="str">
        <f t="shared" si="23"/>
        <v/>
      </c>
      <c r="M267" t="str">
        <f t="shared" si="24"/>
        <v/>
      </c>
    </row>
    <row r="268" spans="1:13">
      <c r="A268" s="211" t="str">
        <f>IF(E268="","",VLOOKUP('OPĆI DIO'!$C$1,'OPĆI DIO'!$N$4:$W$150,10,FALSE))</f>
        <v/>
      </c>
      <c r="B268" s="211" t="str">
        <f>IF(E268="","",VLOOKUP('OPĆI DIO'!$C$1,'OPĆI DIO'!$N$4:$W$150,9,FALSE))</f>
        <v/>
      </c>
      <c r="C268" s="76" t="str">
        <f t="shared" si="25"/>
        <v/>
      </c>
      <c r="D268" s="36" t="str">
        <f t="shared" si="26"/>
        <v/>
      </c>
      <c r="E268" s="43"/>
      <c r="F268" s="79" t="str">
        <f t="shared" si="27"/>
        <v/>
      </c>
      <c r="G268" s="74"/>
      <c r="H268" s="74"/>
      <c r="I268" s="74"/>
      <c r="J268" s="43"/>
      <c r="K268" t="str">
        <f>IF(E268="","",'OPĆI DIO'!$C$1)</f>
        <v/>
      </c>
      <c r="L268" t="str">
        <f t="shared" si="23"/>
        <v/>
      </c>
      <c r="M268" t="str">
        <f t="shared" si="24"/>
        <v/>
      </c>
    </row>
    <row r="269" spans="1:13">
      <c r="A269" s="211" t="str">
        <f>IF(E269="","",VLOOKUP('OPĆI DIO'!$C$1,'OPĆI DIO'!$N$4:$W$150,10,FALSE))</f>
        <v/>
      </c>
      <c r="B269" s="211" t="str">
        <f>IF(E269="","",VLOOKUP('OPĆI DIO'!$C$1,'OPĆI DIO'!$N$4:$W$150,9,FALSE))</f>
        <v/>
      </c>
      <c r="C269" s="76" t="str">
        <f t="shared" si="25"/>
        <v/>
      </c>
      <c r="D269" s="36" t="str">
        <f t="shared" si="26"/>
        <v/>
      </c>
      <c r="E269" s="43"/>
      <c r="F269" s="79" t="str">
        <f t="shared" si="27"/>
        <v/>
      </c>
      <c r="G269" s="74"/>
      <c r="H269" s="74"/>
      <c r="I269" s="74"/>
      <c r="J269" s="43"/>
      <c r="K269" t="str">
        <f>IF(E269="","",'OPĆI DIO'!$C$1)</f>
        <v/>
      </c>
      <c r="L269" t="str">
        <f t="shared" si="23"/>
        <v/>
      </c>
      <c r="M269" t="str">
        <f t="shared" si="24"/>
        <v/>
      </c>
    </row>
    <row r="270" spans="1:13">
      <c r="A270" s="211" t="str">
        <f>IF(E270="","",VLOOKUP('OPĆI DIO'!$C$1,'OPĆI DIO'!$N$4:$W$150,10,FALSE))</f>
        <v/>
      </c>
      <c r="B270" s="211" t="str">
        <f>IF(E270="","",VLOOKUP('OPĆI DIO'!$C$1,'OPĆI DIO'!$N$4:$W$150,9,FALSE))</f>
        <v/>
      </c>
      <c r="C270" s="76" t="str">
        <f t="shared" si="25"/>
        <v/>
      </c>
      <c r="D270" s="36" t="str">
        <f t="shared" si="26"/>
        <v/>
      </c>
      <c r="E270" s="43"/>
      <c r="F270" s="79" t="str">
        <f t="shared" si="27"/>
        <v/>
      </c>
      <c r="G270" s="74"/>
      <c r="H270" s="74"/>
      <c r="I270" s="74"/>
      <c r="J270" s="43"/>
      <c r="K270" t="str">
        <f>IF(E270="","",'OPĆI DIO'!$C$1)</f>
        <v/>
      </c>
      <c r="L270" t="str">
        <f t="shared" si="23"/>
        <v/>
      </c>
      <c r="M270" t="str">
        <f t="shared" si="24"/>
        <v/>
      </c>
    </row>
    <row r="271" spans="1:13">
      <c r="A271" s="211" t="str">
        <f>IF(E271="","",VLOOKUP('OPĆI DIO'!$C$1,'OPĆI DIO'!$N$4:$W$150,10,FALSE))</f>
        <v/>
      </c>
      <c r="B271" s="211" t="str">
        <f>IF(E271="","",VLOOKUP('OPĆI DIO'!$C$1,'OPĆI DIO'!$N$4:$W$150,9,FALSE))</f>
        <v/>
      </c>
      <c r="C271" s="76" t="str">
        <f t="shared" si="25"/>
        <v/>
      </c>
      <c r="D271" s="36" t="str">
        <f t="shared" si="26"/>
        <v/>
      </c>
      <c r="E271" s="43"/>
      <c r="F271" s="79" t="str">
        <f t="shared" si="27"/>
        <v/>
      </c>
      <c r="G271" s="74"/>
      <c r="H271" s="74"/>
      <c r="I271" s="74"/>
      <c r="J271" s="43"/>
      <c r="K271" t="str">
        <f>IF(E271="","",'OPĆI DIO'!$C$1)</f>
        <v/>
      </c>
      <c r="L271" t="str">
        <f t="shared" si="23"/>
        <v/>
      </c>
      <c r="M271" t="str">
        <f t="shared" si="24"/>
        <v/>
      </c>
    </row>
    <row r="272" spans="1:13">
      <c r="A272" s="211" t="str">
        <f>IF(E272="","",VLOOKUP('OPĆI DIO'!$C$1,'OPĆI DIO'!$N$4:$W$150,10,FALSE))</f>
        <v/>
      </c>
      <c r="B272" s="211" t="str">
        <f>IF(E272="","",VLOOKUP('OPĆI DIO'!$C$1,'OPĆI DIO'!$N$4:$W$150,9,FALSE))</f>
        <v/>
      </c>
      <c r="C272" s="76" t="str">
        <f t="shared" si="25"/>
        <v/>
      </c>
      <c r="D272" s="36" t="str">
        <f t="shared" si="26"/>
        <v/>
      </c>
      <c r="E272" s="43"/>
      <c r="F272" s="79" t="str">
        <f t="shared" si="27"/>
        <v/>
      </c>
      <c r="G272" s="74"/>
      <c r="H272" s="74"/>
      <c r="I272" s="74"/>
      <c r="J272" s="43"/>
      <c r="K272" t="str">
        <f>IF(E272="","",'OPĆI DIO'!$C$1)</f>
        <v/>
      </c>
      <c r="L272" t="str">
        <f t="shared" si="23"/>
        <v/>
      </c>
      <c r="M272" t="str">
        <f t="shared" si="24"/>
        <v/>
      </c>
    </row>
    <row r="273" spans="1:13">
      <c r="A273" s="211" t="str">
        <f>IF(E273="","",VLOOKUP('OPĆI DIO'!$C$1,'OPĆI DIO'!$N$4:$W$150,10,FALSE))</f>
        <v/>
      </c>
      <c r="B273" s="211" t="str">
        <f>IF(E273="","",VLOOKUP('OPĆI DIO'!$C$1,'OPĆI DIO'!$N$4:$W$150,9,FALSE))</f>
        <v/>
      </c>
      <c r="C273" s="76" t="str">
        <f t="shared" si="25"/>
        <v/>
      </c>
      <c r="D273" s="36" t="str">
        <f t="shared" si="26"/>
        <v/>
      </c>
      <c r="E273" s="43"/>
      <c r="F273" s="79" t="str">
        <f t="shared" si="27"/>
        <v/>
      </c>
      <c r="G273" s="74"/>
      <c r="H273" s="74"/>
      <c r="I273" s="74"/>
      <c r="J273" s="43"/>
      <c r="K273" t="str">
        <f>IF(E273="","",'OPĆI DIO'!$C$1)</f>
        <v/>
      </c>
      <c r="L273" t="str">
        <f t="shared" si="23"/>
        <v/>
      </c>
      <c r="M273" t="str">
        <f t="shared" si="24"/>
        <v/>
      </c>
    </row>
    <row r="274" spans="1:13">
      <c r="A274" s="211" t="str">
        <f>IF(E274="","",VLOOKUP('OPĆI DIO'!$C$1,'OPĆI DIO'!$N$4:$W$150,10,FALSE))</f>
        <v/>
      </c>
      <c r="B274" s="211" t="str">
        <f>IF(E274="","",VLOOKUP('OPĆI DIO'!$C$1,'OPĆI DIO'!$N$4:$W$150,9,FALSE))</f>
        <v/>
      </c>
      <c r="C274" s="76" t="str">
        <f t="shared" si="25"/>
        <v/>
      </c>
      <c r="D274" s="36" t="str">
        <f t="shared" si="26"/>
        <v/>
      </c>
      <c r="E274" s="43"/>
      <c r="F274" s="79" t="str">
        <f t="shared" si="27"/>
        <v/>
      </c>
      <c r="G274" s="74"/>
      <c r="H274" s="74"/>
      <c r="I274" s="74"/>
      <c r="J274" s="43"/>
      <c r="K274" t="str">
        <f>IF(E274="","",'OPĆI DIO'!$C$1)</f>
        <v/>
      </c>
      <c r="L274" t="str">
        <f t="shared" si="23"/>
        <v/>
      </c>
      <c r="M274" t="str">
        <f t="shared" si="24"/>
        <v/>
      </c>
    </row>
    <row r="275" spans="1:13">
      <c r="A275" s="211" t="str">
        <f>IF(E275="","",VLOOKUP('OPĆI DIO'!$C$1,'OPĆI DIO'!$N$4:$W$150,10,FALSE))</f>
        <v/>
      </c>
      <c r="B275" s="211" t="str">
        <f>IF(E275="","",VLOOKUP('OPĆI DIO'!$C$1,'OPĆI DIO'!$N$4:$W$150,9,FALSE))</f>
        <v/>
      </c>
      <c r="C275" s="76" t="str">
        <f t="shared" si="25"/>
        <v/>
      </c>
      <c r="D275" s="36" t="str">
        <f t="shared" si="26"/>
        <v/>
      </c>
      <c r="E275" s="43"/>
      <c r="F275" s="79" t="str">
        <f t="shared" si="27"/>
        <v/>
      </c>
      <c r="G275" s="74"/>
      <c r="H275" s="74"/>
      <c r="I275" s="74"/>
      <c r="J275" s="43"/>
      <c r="K275" t="str">
        <f>IF(E275="","",'OPĆI DIO'!$C$1)</f>
        <v/>
      </c>
      <c r="L275" t="str">
        <f t="shared" si="23"/>
        <v/>
      </c>
      <c r="M275" t="str">
        <f t="shared" si="24"/>
        <v/>
      </c>
    </row>
    <row r="276" spans="1:13">
      <c r="A276" s="211" t="str">
        <f>IF(E276="","",VLOOKUP('OPĆI DIO'!$C$1,'OPĆI DIO'!$N$4:$W$150,10,FALSE))</f>
        <v/>
      </c>
      <c r="B276" s="211" t="str">
        <f>IF(E276="","",VLOOKUP('OPĆI DIO'!$C$1,'OPĆI DIO'!$N$4:$W$150,9,FALSE))</f>
        <v/>
      </c>
      <c r="C276" s="76" t="str">
        <f t="shared" si="25"/>
        <v/>
      </c>
      <c r="D276" s="36" t="str">
        <f t="shared" si="26"/>
        <v/>
      </c>
      <c r="E276" s="43"/>
      <c r="F276" s="79" t="str">
        <f t="shared" si="27"/>
        <v/>
      </c>
      <c r="G276" s="74"/>
      <c r="H276" s="74"/>
      <c r="I276" s="74"/>
      <c r="J276" s="43"/>
      <c r="K276" t="str">
        <f>IF(E276="","",'OPĆI DIO'!$C$1)</f>
        <v/>
      </c>
      <c r="L276" t="str">
        <f t="shared" si="23"/>
        <v/>
      </c>
      <c r="M276" t="str">
        <f t="shared" si="24"/>
        <v/>
      </c>
    </row>
    <row r="277" spans="1:13">
      <c r="A277" s="211" t="str">
        <f>IF(E277="","",VLOOKUP('OPĆI DIO'!$C$1,'OPĆI DIO'!$N$4:$W$150,10,FALSE))</f>
        <v/>
      </c>
      <c r="B277" s="211" t="str">
        <f>IF(E277="","",VLOOKUP('OPĆI DIO'!$C$1,'OPĆI DIO'!$N$4:$W$150,9,FALSE))</f>
        <v/>
      </c>
      <c r="C277" s="76" t="str">
        <f t="shared" si="25"/>
        <v/>
      </c>
      <c r="D277" s="36" t="str">
        <f t="shared" si="26"/>
        <v/>
      </c>
      <c r="E277" s="43"/>
      <c r="F277" s="79" t="str">
        <f t="shared" si="27"/>
        <v/>
      </c>
      <c r="G277" s="74"/>
      <c r="H277" s="74"/>
      <c r="I277" s="74"/>
      <c r="J277" s="43"/>
      <c r="K277" t="str">
        <f>IF(E277="","",'OPĆI DIO'!$C$1)</f>
        <v/>
      </c>
      <c r="L277" t="str">
        <f t="shared" si="23"/>
        <v/>
      </c>
      <c r="M277" t="str">
        <f t="shared" si="24"/>
        <v/>
      </c>
    </row>
    <row r="278" spans="1:13">
      <c r="A278" s="211" t="str">
        <f>IF(E278="","",VLOOKUP('OPĆI DIO'!$C$1,'OPĆI DIO'!$N$4:$W$150,10,FALSE))</f>
        <v/>
      </c>
      <c r="B278" s="211" t="str">
        <f>IF(E278="","",VLOOKUP('OPĆI DIO'!$C$1,'OPĆI DIO'!$N$4:$W$150,9,FALSE))</f>
        <v/>
      </c>
      <c r="C278" s="76" t="str">
        <f t="shared" si="25"/>
        <v/>
      </c>
      <c r="D278" s="36" t="str">
        <f t="shared" si="26"/>
        <v/>
      </c>
      <c r="E278" s="43"/>
      <c r="F278" s="79" t="str">
        <f t="shared" si="27"/>
        <v/>
      </c>
      <c r="G278" s="74"/>
      <c r="H278" s="74"/>
      <c r="I278" s="74"/>
      <c r="J278" s="43"/>
      <c r="K278" t="str">
        <f>IF(E278="","",'OPĆI DIO'!$C$1)</f>
        <v/>
      </c>
      <c r="L278" t="str">
        <f t="shared" si="23"/>
        <v/>
      </c>
      <c r="M278" t="str">
        <f t="shared" si="24"/>
        <v/>
      </c>
    </row>
    <row r="279" spans="1:13">
      <c r="A279" s="211" t="str">
        <f>IF(E279="","",VLOOKUP('OPĆI DIO'!$C$1,'OPĆI DIO'!$N$4:$W$150,10,FALSE))</f>
        <v/>
      </c>
      <c r="B279" s="211" t="str">
        <f>IF(E279="","",VLOOKUP('OPĆI DIO'!$C$1,'OPĆI DIO'!$N$4:$W$150,9,FALSE))</f>
        <v/>
      </c>
      <c r="C279" s="76" t="str">
        <f t="shared" si="25"/>
        <v/>
      </c>
      <c r="D279" s="36" t="str">
        <f t="shared" si="26"/>
        <v/>
      </c>
      <c r="E279" s="43"/>
      <c r="F279" s="79" t="str">
        <f t="shared" si="27"/>
        <v/>
      </c>
      <c r="G279" s="74"/>
      <c r="H279" s="74"/>
      <c r="I279" s="74"/>
      <c r="J279" s="43"/>
      <c r="K279" t="str">
        <f>IF(E279="","",'OPĆI DIO'!$C$1)</f>
        <v/>
      </c>
      <c r="L279" t="str">
        <f t="shared" si="23"/>
        <v/>
      </c>
      <c r="M279" t="str">
        <f t="shared" si="24"/>
        <v/>
      </c>
    </row>
    <row r="280" spans="1:13">
      <c r="A280" s="211" t="str">
        <f>IF(E280="","",VLOOKUP('OPĆI DIO'!$C$1,'OPĆI DIO'!$N$4:$W$150,10,FALSE))</f>
        <v/>
      </c>
      <c r="B280" s="211" t="str">
        <f>IF(E280="","",VLOOKUP('OPĆI DIO'!$C$1,'OPĆI DIO'!$N$4:$W$150,9,FALSE))</f>
        <v/>
      </c>
      <c r="C280" s="76" t="str">
        <f t="shared" si="25"/>
        <v/>
      </c>
      <c r="D280" s="36" t="str">
        <f t="shared" si="26"/>
        <v/>
      </c>
      <c r="E280" s="43"/>
      <c r="F280" s="79" t="str">
        <f t="shared" si="27"/>
        <v/>
      </c>
      <c r="G280" s="74"/>
      <c r="H280" s="74"/>
      <c r="I280" s="74"/>
      <c r="J280" s="43"/>
      <c r="K280" t="str">
        <f>IF(E280="","",'OPĆI DIO'!$C$1)</f>
        <v/>
      </c>
      <c r="L280" t="str">
        <f t="shared" si="23"/>
        <v/>
      </c>
      <c r="M280" t="str">
        <f t="shared" si="24"/>
        <v/>
      </c>
    </row>
    <row r="281" spans="1:13">
      <c r="A281" s="211" t="str">
        <f>IF(E281="","",VLOOKUP('OPĆI DIO'!$C$1,'OPĆI DIO'!$N$4:$W$150,10,FALSE))</f>
        <v/>
      </c>
      <c r="B281" s="211" t="str">
        <f>IF(E281="","",VLOOKUP('OPĆI DIO'!$C$1,'OPĆI DIO'!$N$4:$W$150,9,FALSE))</f>
        <v/>
      </c>
      <c r="C281" s="76" t="str">
        <f t="shared" si="25"/>
        <v/>
      </c>
      <c r="D281" s="36" t="str">
        <f t="shared" si="26"/>
        <v/>
      </c>
      <c r="E281" s="43"/>
      <c r="F281" s="79" t="str">
        <f t="shared" si="27"/>
        <v/>
      </c>
      <c r="G281" s="74"/>
      <c r="H281" s="74"/>
      <c r="I281" s="74"/>
      <c r="J281" s="43"/>
      <c r="K281" t="str">
        <f>IF(E281="","",'OPĆI DIO'!$C$1)</f>
        <v/>
      </c>
      <c r="L281" t="str">
        <f t="shared" si="23"/>
        <v/>
      </c>
      <c r="M281" t="str">
        <f t="shared" si="24"/>
        <v/>
      </c>
    </row>
    <row r="282" spans="1:13">
      <c r="A282" s="211" t="str">
        <f>IF(E282="","",VLOOKUP('OPĆI DIO'!$C$1,'OPĆI DIO'!$N$4:$W$150,10,FALSE))</f>
        <v/>
      </c>
      <c r="B282" s="211" t="str">
        <f>IF(E282="","",VLOOKUP('OPĆI DIO'!$C$1,'OPĆI DIO'!$N$4:$W$150,9,FALSE))</f>
        <v/>
      </c>
      <c r="C282" s="76" t="str">
        <f t="shared" si="25"/>
        <v/>
      </c>
      <c r="D282" s="36" t="str">
        <f t="shared" si="26"/>
        <v/>
      </c>
      <c r="E282" s="43"/>
      <c r="F282" s="79" t="str">
        <f t="shared" si="27"/>
        <v/>
      </c>
      <c r="G282" s="74"/>
      <c r="H282" s="74"/>
      <c r="I282" s="74"/>
      <c r="J282" s="43"/>
      <c r="K282" t="str">
        <f>IF(E282="","",'OPĆI DIO'!$C$1)</f>
        <v/>
      </c>
      <c r="L282" t="str">
        <f t="shared" si="23"/>
        <v/>
      </c>
      <c r="M282" t="str">
        <f t="shared" si="24"/>
        <v/>
      </c>
    </row>
    <row r="283" spans="1:13">
      <c r="A283" s="211" t="str">
        <f>IF(E283="","",VLOOKUP('OPĆI DIO'!$C$1,'OPĆI DIO'!$N$4:$W$150,10,FALSE))</f>
        <v/>
      </c>
      <c r="B283" s="211" t="str">
        <f>IF(E283="","",VLOOKUP('OPĆI DIO'!$C$1,'OPĆI DIO'!$N$4:$W$150,9,FALSE))</f>
        <v/>
      </c>
      <c r="C283" s="76" t="str">
        <f t="shared" si="25"/>
        <v/>
      </c>
      <c r="D283" s="36" t="str">
        <f t="shared" si="26"/>
        <v/>
      </c>
      <c r="E283" s="43"/>
      <c r="F283" s="79" t="str">
        <f t="shared" si="27"/>
        <v/>
      </c>
      <c r="G283" s="74"/>
      <c r="H283" s="74"/>
      <c r="I283" s="74"/>
      <c r="J283" s="43"/>
      <c r="K283" t="str">
        <f>IF(E283="","",'OPĆI DIO'!$C$1)</f>
        <v/>
      </c>
      <c r="L283" t="str">
        <f t="shared" si="23"/>
        <v/>
      </c>
      <c r="M283" t="str">
        <f t="shared" si="24"/>
        <v/>
      </c>
    </row>
    <row r="284" spans="1:13">
      <c r="A284" s="211" t="str">
        <f>IF(E284="","",VLOOKUP('OPĆI DIO'!$C$1,'OPĆI DIO'!$N$4:$W$150,10,FALSE))</f>
        <v/>
      </c>
      <c r="B284" s="211" t="str">
        <f>IF(E284="","",VLOOKUP('OPĆI DIO'!$C$1,'OPĆI DIO'!$N$4:$W$150,9,FALSE))</f>
        <v/>
      </c>
      <c r="C284" s="76" t="str">
        <f t="shared" si="25"/>
        <v/>
      </c>
      <c r="D284" s="36" t="str">
        <f t="shared" si="26"/>
        <v/>
      </c>
      <c r="E284" s="43"/>
      <c r="F284" s="79" t="str">
        <f t="shared" si="27"/>
        <v/>
      </c>
      <c r="G284" s="74"/>
      <c r="H284" s="74"/>
      <c r="I284" s="74"/>
      <c r="J284" s="43"/>
      <c r="K284" t="str">
        <f>IF(E284="","",'OPĆI DIO'!$C$1)</f>
        <v/>
      </c>
      <c r="L284" t="str">
        <f t="shared" si="23"/>
        <v/>
      </c>
      <c r="M284" t="str">
        <f t="shared" si="24"/>
        <v/>
      </c>
    </row>
    <row r="285" spans="1:13">
      <c r="A285" s="211" t="str">
        <f>IF(E285="","",VLOOKUP('OPĆI DIO'!$C$1,'OPĆI DIO'!$N$4:$W$150,10,FALSE))</f>
        <v/>
      </c>
      <c r="B285" s="211" t="str">
        <f>IF(E285="","",VLOOKUP('OPĆI DIO'!$C$1,'OPĆI DIO'!$N$4:$W$150,9,FALSE))</f>
        <v/>
      </c>
      <c r="C285" s="76" t="str">
        <f t="shared" si="25"/>
        <v/>
      </c>
      <c r="D285" s="36" t="str">
        <f t="shared" si="26"/>
        <v/>
      </c>
      <c r="E285" s="43"/>
      <c r="F285" s="79" t="str">
        <f t="shared" si="27"/>
        <v/>
      </c>
      <c r="G285" s="74"/>
      <c r="H285" s="74"/>
      <c r="I285" s="74"/>
      <c r="J285" s="43"/>
      <c r="K285" t="str">
        <f>IF(E285="","",'OPĆI DIO'!$C$1)</f>
        <v/>
      </c>
      <c r="L285" t="str">
        <f t="shared" si="23"/>
        <v/>
      </c>
      <c r="M285" t="str">
        <f t="shared" si="24"/>
        <v/>
      </c>
    </row>
    <row r="286" spans="1:13">
      <c r="A286" s="211" t="str">
        <f>IF(E286="","",VLOOKUP('OPĆI DIO'!$C$1,'OPĆI DIO'!$N$4:$W$150,10,FALSE))</f>
        <v/>
      </c>
      <c r="B286" s="211" t="str">
        <f>IF(E286="","",VLOOKUP('OPĆI DIO'!$C$1,'OPĆI DIO'!$N$4:$W$150,9,FALSE))</f>
        <v/>
      </c>
      <c r="C286" s="76" t="str">
        <f t="shared" si="25"/>
        <v/>
      </c>
      <c r="D286" s="36" t="str">
        <f t="shared" si="26"/>
        <v/>
      </c>
      <c r="E286" s="43"/>
      <c r="F286" s="79" t="str">
        <f t="shared" si="27"/>
        <v/>
      </c>
      <c r="G286" s="74"/>
      <c r="H286" s="74"/>
      <c r="I286" s="74"/>
      <c r="J286" s="43"/>
      <c r="K286" t="str">
        <f>IF(E286="","",'OPĆI DIO'!$C$1)</f>
        <v/>
      </c>
      <c r="L286" t="str">
        <f t="shared" si="23"/>
        <v/>
      </c>
      <c r="M286" t="str">
        <f t="shared" si="24"/>
        <v/>
      </c>
    </row>
    <row r="287" spans="1:13">
      <c r="A287" s="211" t="str">
        <f>IF(E287="","",VLOOKUP('OPĆI DIO'!$C$1,'OPĆI DIO'!$N$4:$W$150,10,FALSE))</f>
        <v/>
      </c>
      <c r="B287" s="211" t="str">
        <f>IF(E287="","",VLOOKUP('OPĆI DIO'!$C$1,'OPĆI DIO'!$N$4:$W$150,9,FALSE))</f>
        <v/>
      </c>
      <c r="C287" s="76" t="str">
        <f t="shared" si="25"/>
        <v/>
      </c>
      <c r="D287" s="36" t="str">
        <f t="shared" si="26"/>
        <v/>
      </c>
      <c r="E287" s="43"/>
      <c r="F287" s="79" t="str">
        <f t="shared" si="27"/>
        <v/>
      </c>
      <c r="G287" s="74"/>
      <c r="H287" s="74"/>
      <c r="I287" s="74"/>
      <c r="J287" s="43"/>
      <c r="K287" t="str">
        <f>IF(E287="","",'OPĆI DIO'!$C$1)</f>
        <v/>
      </c>
      <c r="L287" t="str">
        <f t="shared" si="23"/>
        <v/>
      </c>
      <c r="M287" t="str">
        <f t="shared" si="24"/>
        <v/>
      </c>
    </row>
    <row r="288" spans="1:13">
      <c r="A288" s="211" t="str">
        <f>IF(E288="","",VLOOKUP('OPĆI DIO'!$C$1,'OPĆI DIO'!$N$4:$W$150,10,FALSE))</f>
        <v/>
      </c>
      <c r="B288" s="211" t="str">
        <f>IF(E288="","",VLOOKUP('OPĆI DIO'!$C$1,'OPĆI DIO'!$N$4:$W$150,9,FALSE))</f>
        <v/>
      </c>
      <c r="C288" s="76" t="str">
        <f t="shared" si="25"/>
        <v/>
      </c>
      <c r="D288" s="36" t="str">
        <f t="shared" si="26"/>
        <v/>
      </c>
      <c r="E288" s="43"/>
      <c r="F288" s="79" t="str">
        <f t="shared" si="27"/>
        <v/>
      </c>
      <c r="G288" s="74"/>
      <c r="H288" s="74"/>
      <c r="I288" s="74"/>
      <c r="J288" s="43"/>
      <c r="K288" t="str">
        <f>IF(E288="","",'OPĆI DIO'!$C$1)</f>
        <v/>
      </c>
      <c r="L288" t="str">
        <f t="shared" si="23"/>
        <v/>
      </c>
      <c r="M288" t="str">
        <f t="shared" si="24"/>
        <v/>
      </c>
    </row>
    <row r="289" spans="1:13">
      <c r="A289" s="211" t="str">
        <f>IF(E289="","",VLOOKUP('OPĆI DIO'!$C$1,'OPĆI DIO'!$N$4:$W$150,10,FALSE))</f>
        <v/>
      </c>
      <c r="B289" s="211" t="str">
        <f>IF(E289="","",VLOOKUP('OPĆI DIO'!$C$1,'OPĆI DIO'!$N$4:$W$150,9,FALSE))</f>
        <v/>
      </c>
      <c r="C289" s="76" t="str">
        <f t="shared" si="25"/>
        <v/>
      </c>
      <c r="D289" s="36" t="str">
        <f t="shared" si="26"/>
        <v/>
      </c>
      <c r="E289" s="43"/>
      <c r="F289" s="79" t="str">
        <f t="shared" si="27"/>
        <v/>
      </c>
      <c r="G289" s="74"/>
      <c r="H289" s="74"/>
      <c r="I289" s="74"/>
      <c r="J289" s="43"/>
      <c r="K289" t="str">
        <f>IF(E289="","",'OPĆI DIO'!$C$1)</f>
        <v/>
      </c>
      <c r="L289" t="str">
        <f t="shared" si="23"/>
        <v/>
      </c>
      <c r="M289" t="str">
        <f t="shared" si="24"/>
        <v/>
      </c>
    </row>
    <row r="290" spans="1:13">
      <c r="A290" s="211" t="str">
        <f>IF(E290="","",VLOOKUP('OPĆI DIO'!$C$1,'OPĆI DIO'!$N$4:$W$150,10,FALSE))</f>
        <v/>
      </c>
      <c r="B290" s="211" t="str">
        <f>IF(E290="","",VLOOKUP('OPĆI DIO'!$C$1,'OPĆI DIO'!$N$4:$W$150,9,FALSE))</f>
        <v/>
      </c>
      <c r="C290" s="76" t="str">
        <f t="shared" si="25"/>
        <v/>
      </c>
      <c r="D290" s="36" t="str">
        <f t="shared" si="26"/>
        <v/>
      </c>
      <c r="E290" s="43"/>
      <c r="F290" s="79" t="str">
        <f t="shared" si="27"/>
        <v/>
      </c>
      <c r="G290" s="74"/>
      <c r="H290" s="74"/>
      <c r="I290" s="74"/>
      <c r="J290" s="43"/>
      <c r="K290" t="str">
        <f>IF(E290="","",'OPĆI DIO'!$C$1)</f>
        <v/>
      </c>
      <c r="L290" t="str">
        <f t="shared" si="23"/>
        <v/>
      </c>
      <c r="M290" t="str">
        <f t="shared" si="24"/>
        <v/>
      </c>
    </row>
    <row r="291" spans="1:13">
      <c r="A291" s="211" t="str">
        <f>IF(E291="","",VLOOKUP('OPĆI DIO'!$C$1,'OPĆI DIO'!$N$4:$W$150,10,FALSE))</f>
        <v/>
      </c>
      <c r="B291" s="211" t="str">
        <f>IF(E291="","",VLOOKUP('OPĆI DIO'!$C$1,'OPĆI DIO'!$N$4:$W$150,9,FALSE))</f>
        <v/>
      </c>
      <c r="C291" s="76" t="str">
        <f t="shared" si="25"/>
        <v/>
      </c>
      <c r="D291" s="36" t="str">
        <f t="shared" si="26"/>
        <v/>
      </c>
      <c r="E291" s="43"/>
      <c r="F291" s="79" t="str">
        <f t="shared" si="27"/>
        <v/>
      </c>
      <c r="G291" s="74"/>
      <c r="H291" s="74"/>
      <c r="I291" s="74"/>
      <c r="J291" s="43"/>
      <c r="K291" t="str">
        <f>IF(E291="","",'OPĆI DIO'!$C$1)</f>
        <v/>
      </c>
      <c r="L291" t="str">
        <f t="shared" si="23"/>
        <v/>
      </c>
      <c r="M291" t="str">
        <f t="shared" si="24"/>
        <v/>
      </c>
    </row>
    <row r="292" spans="1:13">
      <c r="A292" s="211" t="str">
        <f>IF(E292="","",VLOOKUP('OPĆI DIO'!$C$1,'OPĆI DIO'!$N$4:$W$150,10,FALSE))</f>
        <v/>
      </c>
      <c r="B292" s="211" t="str">
        <f>IF(E292="","",VLOOKUP('OPĆI DIO'!$C$1,'OPĆI DIO'!$N$4:$W$150,9,FALSE))</f>
        <v/>
      </c>
      <c r="C292" s="76" t="str">
        <f t="shared" si="25"/>
        <v/>
      </c>
      <c r="D292" s="36" t="str">
        <f t="shared" si="26"/>
        <v/>
      </c>
      <c r="E292" s="43"/>
      <c r="F292" s="79" t="str">
        <f t="shared" si="27"/>
        <v/>
      </c>
      <c r="G292" s="74"/>
      <c r="H292" s="74"/>
      <c r="I292" s="74"/>
      <c r="J292" s="43"/>
      <c r="K292" t="str">
        <f>IF(E292="","",'OPĆI DIO'!$C$1)</f>
        <v/>
      </c>
      <c r="L292" t="str">
        <f t="shared" si="23"/>
        <v/>
      </c>
      <c r="M292" t="str">
        <f t="shared" si="24"/>
        <v/>
      </c>
    </row>
    <row r="293" spans="1:13">
      <c r="A293" s="211" t="str">
        <f>IF(E293="","",VLOOKUP('OPĆI DIO'!$C$1,'OPĆI DIO'!$N$4:$W$150,10,FALSE))</f>
        <v/>
      </c>
      <c r="B293" s="211" t="str">
        <f>IF(E293="","",VLOOKUP('OPĆI DIO'!$C$1,'OPĆI DIO'!$N$4:$W$150,9,FALSE))</f>
        <v/>
      </c>
      <c r="C293" s="76" t="str">
        <f t="shared" si="25"/>
        <v/>
      </c>
      <c r="D293" s="36" t="str">
        <f t="shared" si="26"/>
        <v/>
      </c>
      <c r="E293" s="43"/>
      <c r="F293" s="79" t="str">
        <f t="shared" si="27"/>
        <v/>
      </c>
      <c r="G293" s="74"/>
      <c r="H293" s="74"/>
      <c r="I293" s="74"/>
      <c r="J293" s="43"/>
      <c r="K293" t="str">
        <f>IF(E293="","",'OPĆI DIO'!$C$1)</f>
        <v/>
      </c>
      <c r="L293" t="str">
        <f t="shared" si="23"/>
        <v/>
      </c>
      <c r="M293" t="str">
        <f t="shared" si="24"/>
        <v/>
      </c>
    </row>
    <row r="294" spans="1:13">
      <c r="A294" s="211" t="str">
        <f>IF(E294="","",VLOOKUP('OPĆI DIO'!$C$1,'OPĆI DIO'!$N$4:$W$150,10,FALSE))</f>
        <v/>
      </c>
      <c r="B294" s="211" t="str">
        <f>IF(E294="","",VLOOKUP('OPĆI DIO'!$C$1,'OPĆI DIO'!$N$4:$W$150,9,FALSE))</f>
        <v/>
      </c>
      <c r="C294" s="76" t="str">
        <f t="shared" si="25"/>
        <v/>
      </c>
      <c r="D294" s="36" t="str">
        <f t="shared" si="26"/>
        <v/>
      </c>
      <c r="E294" s="43"/>
      <c r="F294" s="79" t="str">
        <f t="shared" si="27"/>
        <v/>
      </c>
      <c r="G294" s="74"/>
      <c r="H294" s="74"/>
      <c r="I294" s="74"/>
      <c r="J294" s="43"/>
      <c r="K294" t="str">
        <f>IF(E294="","",'OPĆI DIO'!$C$1)</f>
        <v/>
      </c>
      <c r="L294" t="str">
        <f t="shared" si="23"/>
        <v/>
      </c>
      <c r="M294" t="str">
        <f t="shared" si="24"/>
        <v/>
      </c>
    </row>
    <row r="295" spans="1:13">
      <c r="A295" s="211" t="str">
        <f>IF(E295="","",VLOOKUP('OPĆI DIO'!$C$1,'OPĆI DIO'!$N$4:$W$150,10,FALSE))</f>
        <v/>
      </c>
      <c r="B295" s="211" t="str">
        <f>IF(E295="","",VLOOKUP('OPĆI DIO'!$C$1,'OPĆI DIO'!$N$4:$W$150,9,FALSE))</f>
        <v/>
      </c>
      <c r="C295" s="76" t="str">
        <f t="shared" si="25"/>
        <v/>
      </c>
      <c r="D295" s="36" t="str">
        <f t="shared" si="26"/>
        <v/>
      </c>
      <c r="E295" s="43"/>
      <c r="F295" s="79" t="str">
        <f t="shared" si="27"/>
        <v/>
      </c>
      <c r="G295" s="74"/>
      <c r="H295" s="74"/>
      <c r="I295" s="74"/>
      <c r="J295" s="43"/>
      <c r="K295" t="str">
        <f>IF(E295="","",'OPĆI DIO'!$C$1)</f>
        <v/>
      </c>
      <c r="L295" t="str">
        <f t="shared" si="23"/>
        <v/>
      </c>
      <c r="M295" t="str">
        <f t="shared" si="24"/>
        <v/>
      </c>
    </row>
    <row r="296" spans="1:13">
      <c r="A296" s="211" t="str">
        <f>IF(E296="","",VLOOKUP('OPĆI DIO'!$C$1,'OPĆI DIO'!$N$4:$W$150,10,FALSE))</f>
        <v/>
      </c>
      <c r="B296" s="211" t="str">
        <f>IF(E296="","",VLOOKUP('OPĆI DIO'!$C$1,'OPĆI DIO'!$N$4:$W$150,9,FALSE))</f>
        <v/>
      </c>
      <c r="C296" s="76" t="str">
        <f t="shared" si="25"/>
        <v/>
      </c>
      <c r="D296" s="36" t="str">
        <f t="shared" si="26"/>
        <v/>
      </c>
      <c r="E296" s="43"/>
      <c r="F296" s="79" t="str">
        <f t="shared" si="27"/>
        <v/>
      </c>
      <c r="G296" s="74"/>
      <c r="H296" s="74"/>
      <c r="I296" s="74"/>
      <c r="J296" s="43"/>
      <c r="K296" t="str">
        <f>IF(E296="","",'OPĆI DIO'!$C$1)</f>
        <v/>
      </c>
      <c r="L296" t="str">
        <f t="shared" si="23"/>
        <v/>
      </c>
      <c r="M296" t="str">
        <f t="shared" si="24"/>
        <v/>
      </c>
    </row>
    <row r="297" spans="1:13">
      <c r="A297" s="211" t="str">
        <f>IF(E297="","",VLOOKUP('OPĆI DIO'!$C$1,'OPĆI DIO'!$N$4:$W$150,10,FALSE))</f>
        <v/>
      </c>
      <c r="B297" s="211" t="str">
        <f>IF(E297="","",VLOOKUP('OPĆI DIO'!$C$1,'OPĆI DIO'!$N$4:$W$150,9,FALSE))</f>
        <v/>
      </c>
      <c r="C297" s="76" t="str">
        <f t="shared" si="25"/>
        <v/>
      </c>
      <c r="D297" s="36" t="str">
        <f t="shared" si="26"/>
        <v/>
      </c>
      <c r="E297" s="43"/>
      <c r="F297" s="79" t="str">
        <f t="shared" si="27"/>
        <v/>
      </c>
      <c r="G297" s="74"/>
      <c r="H297" s="74"/>
      <c r="I297" s="74"/>
      <c r="J297" s="43"/>
      <c r="K297" t="str">
        <f>IF(E297="","",'OPĆI DIO'!$C$1)</f>
        <v/>
      </c>
      <c r="L297" t="str">
        <f t="shared" si="23"/>
        <v/>
      </c>
      <c r="M297" t="str">
        <f t="shared" si="24"/>
        <v/>
      </c>
    </row>
    <row r="298" spans="1:13">
      <c r="A298" s="211" t="str">
        <f>IF(E298="","",VLOOKUP('OPĆI DIO'!$C$1,'OPĆI DIO'!$N$4:$W$150,10,FALSE))</f>
        <v/>
      </c>
      <c r="B298" s="211" t="str">
        <f>IF(E298="","",VLOOKUP('OPĆI DIO'!$C$1,'OPĆI DIO'!$N$4:$W$150,9,FALSE))</f>
        <v/>
      </c>
      <c r="C298" s="76" t="str">
        <f t="shared" si="25"/>
        <v/>
      </c>
      <c r="D298" s="36" t="str">
        <f t="shared" si="26"/>
        <v/>
      </c>
      <c r="E298" s="43"/>
      <c r="F298" s="79" t="str">
        <f t="shared" si="27"/>
        <v/>
      </c>
      <c r="G298" s="74"/>
      <c r="H298" s="74"/>
      <c r="I298" s="74"/>
      <c r="J298" s="43"/>
      <c r="K298" t="str">
        <f>IF(E298="","",'OPĆI DIO'!$C$1)</f>
        <v/>
      </c>
      <c r="L298" t="str">
        <f t="shared" si="23"/>
        <v/>
      </c>
      <c r="M298" t="str">
        <f t="shared" si="24"/>
        <v/>
      </c>
    </row>
    <row r="299" spans="1:13">
      <c r="A299" s="211" t="str">
        <f>IF(E299="","",VLOOKUP('OPĆI DIO'!$C$1,'OPĆI DIO'!$N$4:$W$150,10,FALSE))</f>
        <v/>
      </c>
      <c r="B299" s="211" t="str">
        <f>IF(E299="","",VLOOKUP('OPĆI DIO'!$C$1,'OPĆI DIO'!$N$4:$W$150,9,FALSE))</f>
        <v/>
      </c>
      <c r="C299" s="76" t="str">
        <f t="shared" si="25"/>
        <v/>
      </c>
      <c r="D299" s="36" t="str">
        <f t="shared" si="26"/>
        <v/>
      </c>
      <c r="E299" s="43"/>
      <c r="F299" s="79" t="str">
        <f t="shared" si="27"/>
        <v/>
      </c>
      <c r="G299" s="74"/>
      <c r="H299" s="74"/>
      <c r="I299" s="74"/>
      <c r="J299" s="43"/>
      <c r="K299" t="str">
        <f>IF(E299="","",'OPĆI DIO'!$C$1)</f>
        <v/>
      </c>
      <c r="L299" t="str">
        <f t="shared" si="23"/>
        <v/>
      </c>
      <c r="M299" t="str">
        <f t="shared" si="24"/>
        <v/>
      </c>
    </row>
    <row r="300" spans="1:13">
      <c r="A300" s="211" t="str">
        <f>IF(E300="","",VLOOKUP('OPĆI DIO'!$C$1,'OPĆI DIO'!$N$4:$W$150,10,FALSE))</f>
        <v/>
      </c>
      <c r="B300" s="211" t="str">
        <f>IF(E300="","",VLOOKUP('OPĆI DIO'!$C$1,'OPĆI DIO'!$N$4:$W$150,9,FALSE))</f>
        <v/>
      </c>
      <c r="C300" s="76" t="str">
        <f t="shared" si="25"/>
        <v/>
      </c>
      <c r="D300" s="36" t="str">
        <f t="shared" si="26"/>
        <v/>
      </c>
      <c r="E300" s="43"/>
      <c r="F300" s="79" t="str">
        <f t="shared" si="27"/>
        <v/>
      </c>
      <c r="G300" s="74"/>
      <c r="H300" s="74"/>
      <c r="I300" s="74"/>
      <c r="J300" s="43"/>
      <c r="K300" t="str">
        <f>IF(E300="","",'OPĆI DIO'!$C$1)</f>
        <v/>
      </c>
      <c r="L300" t="str">
        <f t="shared" si="23"/>
        <v/>
      </c>
      <c r="M300" t="str">
        <f t="shared" si="24"/>
        <v/>
      </c>
    </row>
    <row r="301" spans="1:13">
      <c r="A301" s="211" t="str">
        <f>IF(E301="","",VLOOKUP('OPĆI DIO'!$C$1,'OPĆI DIO'!$N$4:$W$150,10,FALSE))</f>
        <v/>
      </c>
      <c r="B301" s="211" t="str">
        <f>IF(E301="","",VLOOKUP('OPĆI DIO'!$C$1,'OPĆI DIO'!$N$4:$W$150,9,FALSE))</f>
        <v/>
      </c>
      <c r="C301" s="76" t="str">
        <f t="shared" si="25"/>
        <v/>
      </c>
      <c r="D301" s="36" t="str">
        <f t="shared" si="26"/>
        <v/>
      </c>
      <c r="E301" s="43"/>
      <c r="F301" s="79" t="str">
        <f t="shared" si="27"/>
        <v/>
      </c>
      <c r="G301" s="74"/>
      <c r="H301" s="74"/>
      <c r="I301" s="74"/>
      <c r="J301" s="43"/>
      <c r="K301" t="str">
        <f>IF(E301="","",'OPĆI DIO'!$C$1)</f>
        <v/>
      </c>
      <c r="L301" t="str">
        <f t="shared" si="23"/>
        <v/>
      </c>
      <c r="M301" t="str">
        <f t="shared" si="24"/>
        <v/>
      </c>
    </row>
    <row r="302" spans="1:13">
      <c r="A302" s="211" t="str">
        <f>IF(E302="","",VLOOKUP('OPĆI DIO'!$C$1,'OPĆI DIO'!$N$4:$W$150,10,FALSE))</f>
        <v/>
      </c>
      <c r="B302" s="211" t="str">
        <f>IF(E302="","",VLOOKUP('OPĆI DIO'!$C$1,'OPĆI DIO'!$N$4:$W$150,9,FALSE))</f>
        <v/>
      </c>
      <c r="C302" s="76" t="str">
        <f t="shared" si="25"/>
        <v/>
      </c>
      <c r="D302" s="36" t="str">
        <f t="shared" si="26"/>
        <v/>
      </c>
      <c r="E302" s="43"/>
      <c r="F302" s="79" t="str">
        <f t="shared" si="27"/>
        <v/>
      </c>
      <c r="G302" s="74"/>
      <c r="H302" s="74"/>
      <c r="I302" s="74"/>
      <c r="J302" s="43"/>
      <c r="K302" t="str">
        <f>IF(E302="","",'OPĆI DIO'!$C$1)</f>
        <v/>
      </c>
      <c r="L302" t="str">
        <f t="shared" si="23"/>
        <v/>
      </c>
      <c r="M302" t="str">
        <f t="shared" si="24"/>
        <v/>
      </c>
    </row>
    <row r="303" spans="1:13">
      <c r="A303" s="211" t="str">
        <f>IF(E303="","",VLOOKUP('OPĆI DIO'!$C$1,'OPĆI DIO'!$N$4:$W$150,10,FALSE))</f>
        <v/>
      </c>
      <c r="B303" s="211" t="str">
        <f>IF(E303="","",VLOOKUP('OPĆI DIO'!$C$1,'OPĆI DIO'!$N$4:$W$150,9,FALSE))</f>
        <v/>
      </c>
      <c r="C303" s="76" t="str">
        <f t="shared" si="25"/>
        <v/>
      </c>
      <c r="D303" s="36" t="str">
        <f t="shared" si="26"/>
        <v/>
      </c>
      <c r="E303" s="43"/>
      <c r="F303" s="79" t="str">
        <f t="shared" si="27"/>
        <v/>
      </c>
      <c r="G303" s="74"/>
      <c r="H303" s="74"/>
      <c r="I303" s="74"/>
      <c r="J303" s="43"/>
      <c r="K303" t="str">
        <f>IF(E303="","",'OPĆI DIO'!$C$1)</f>
        <v/>
      </c>
      <c r="L303" t="str">
        <f t="shared" si="23"/>
        <v/>
      </c>
      <c r="M303" t="str">
        <f t="shared" si="24"/>
        <v/>
      </c>
    </row>
    <row r="304" spans="1:13">
      <c r="A304" s="211" t="str">
        <f>IF(E304="","",VLOOKUP('OPĆI DIO'!$C$1,'OPĆI DIO'!$N$4:$W$150,10,FALSE))</f>
        <v/>
      </c>
      <c r="B304" s="211" t="str">
        <f>IF(E304="","",VLOOKUP('OPĆI DIO'!$C$1,'OPĆI DIO'!$N$4:$W$150,9,FALSE))</f>
        <v/>
      </c>
      <c r="C304" s="76" t="str">
        <f t="shared" si="25"/>
        <v/>
      </c>
      <c r="D304" s="36" t="str">
        <f t="shared" si="26"/>
        <v/>
      </c>
      <c r="E304" s="43"/>
      <c r="F304" s="79" t="str">
        <f t="shared" si="27"/>
        <v/>
      </c>
      <c r="G304" s="74"/>
      <c r="H304" s="74"/>
      <c r="I304" s="74"/>
      <c r="J304" s="43"/>
      <c r="K304" t="str">
        <f>IF(E304="","",'OPĆI DIO'!$C$1)</f>
        <v/>
      </c>
      <c r="L304" t="str">
        <f t="shared" si="23"/>
        <v/>
      </c>
      <c r="M304" t="str">
        <f t="shared" si="24"/>
        <v/>
      </c>
    </row>
    <row r="305" spans="1:13">
      <c r="A305" s="211" t="str">
        <f>IF(E305="","",VLOOKUP('OPĆI DIO'!$C$1,'OPĆI DIO'!$N$4:$W$150,10,FALSE))</f>
        <v/>
      </c>
      <c r="B305" s="211" t="str">
        <f>IF(E305="","",VLOOKUP('OPĆI DIO'!$C$1,'OPĆI DIO'!$N$4:$W$150,9,FALSE))</f>
        <v/>
      </c>
      <c r="C305" s="76" t="str">
        <f t="shared" si="25"/>
        <v/>
      </c>
      <c r="D305" s="36" t="str">
        <f t="shared" si="26"/>
        <v/>
      </c>
      <c r="E305" s="43"/>
      <c r="F305" s="79" t="str">
        <f t="shared" si="27"/>
        <v/>
      </c>
      <c r="G305" s="74"/>
      <c r="H305" s="74"/>
      <c r="I305" s="74"/>
      <c r="J305" s="43"/>
      <c r="K305" t="str">
        <f>IF(E305="","",'OPĆI DIO'!$C$1)</f>
        <v/>
      </c>
      <c r="L305" t="str">
        <f t="shared" si="23"/>
        <v/>
      </c>
      <c r="M305" t="str">
        <f t="shared" si="24"/>
        <v/>
      </c>
    </row>
    <row r="306" spans="1:13">
      <c r="A306" s="211" t="str">
        <f>IF(E306="","",VLOOKUP('OPĆI DIO'!$C$1,'OPĆI DIO'!$N$4:$W$150,10,FALSE))</f>
        <v/>
      </c>
      <c r="B306" s="211" t="str">
        <f>IF(E306="","",VLOOKUP('OPĆI DIO'!$C$1,'OPĆI DIO'!$N$4:$W$150,9,FALSE))</f>
        <v/>
      </c>
      <c r="C306" s="76" t="str">
        <f t="shared" si="25"/>
        <v/>
      </c>
      <c r="D306" s="36" t="str">
        <f t="shared" si="26"/>
        <v/>
      </c>
      <c r="E306" s="43"/>
      <c r="F306" s="79" t="str">
        <f t="shared" si="27"/>
        <v/>
      </c>
      <c r="G306" s="74"/>
      <c r="H306" s="74"/>
      <c r="I306" s="74"/>
      <c r="J306" s="43"/>
      <c r="K306" t="str">
        <f>IF(E306="","",'OPĆI DIO'!$C$1)</f>
        <v/>
      </c>
      <c r="L306" t="str">
        <f t="shared" si="23"/>
        <v/>
      </c>
      <c r="M306" t="str">
        <f t="shared" si="24"/>
        <v/>
      </c>
    </row>
    <row r="307" spans="1:13">
      <c r="A307" s="211" t="str">
        <f>IF(E307="","",VLOOKUP('OPĆI DIO'!$C$1,'OPĆI DIO'!$N$4:$W$150,10,FALSE))</f>
        <v/>
      </c>
      <c r="B307" s="211" t="str">
        <f>IF(E307="","",VLOOKUP('OPĆI DIO'!$C$1,'OPĆI DIO'!$N$4:$W$150,9,FALSE))</f>
        <v/>
      </c>
      <c r="C307" s="76" t="str">
        <f t="shared" si="25"/>
        <v/>
      </c>
      <c r="D307" s="36" t="str">
        <f t="shared" si="26"/>
        <v/>
      </c>
      <c r="E307" s="43"/>
      <c r="F307" s="79" t="str">
        <f t="shared" si="27"/>
        <v/>
      </c>
      <c r="G307" s="74"/>
      <c r="H307" s="74"/>
      <c r="I307" s="74"/>
      <c r="J307" s="43"/>
      <c r="K307" t="str">
        <f>IF(E307="","",'OPĆI DIO'!$C$1)</f>
        <v/>
      </c>
      <c r="L307" t="str">
        <f t="shared" si="23"/>
        <v/>
      </c>
      <c r="M307" t="str">
        <f t="shared" si="24"/>
        <v/>
      </c>
    </row>
    <row r="308" spans="1:13">
      <c r="A308" s="211" t="str">
        <f>IF(E308="","",VLOOKUP('OPĆI DIO'!$C$1,'OPĆI DIO'!$N$4:$W$150,10,FALSE))</f>
        <v/>
      </c>
      <c r="B308" s="211" t="str">
        <f>IF(E308="","",VLOOKUP('OPĆI DIO'!$C$1,'OPĆI DIO'!$N$4:$W$150,9,FALSE))</f>
        <v/>
      </c>
      <c r="C308" s="76" t="str">
        <f t="shared" si="25"/>
        <v/>
      </c>
      <c r="D308" s="36" t="str">
        <f t="shared" si="26"/>
        <v/>
      </c>
      <c r="E308" s="43"/>
      <c r="F308" s="79" t="str">
        <f t="shared" si="27"/>
        <v/>
      </c>
      <c r="G308" s="74"/>
      <c r="H308" s="74"/>
      <c r="I308" s="74"/>
      <c r="J308" s="43"/>
      <c r="K308" t="str">
        <f>IF(E308="","",'OPĆI DIO'!$C$1)</f>
        <v/>
      </c>
      <c r="L308" t="str">
        <f t="shared" si="23"/>
        <v/>
      </c>
      <c r="M308" t="str">
        <f t="shared" si="24"/>
        <v/>
      </c>
    </row>
    <row r="309" spans="1:13">
      <c r="A309" s="211" t="str">
        <f>IF(E309="","",VLOOKUP('OPĆI DIO'!$C$1,'OPĆI DIO'!$N$4:$W$150,10,FALSE))</f>
        <v/>
      </c>
      <c r="B309" s="211" t="str">
        <f>IF(E309="","",VLOOKUP('OPĆI DIO'!$C$1,'OPĆI DIO'!$N$4:$W$150,9,FALSE))</f>
        <v/>
      </c>
      <c r="C309" s="76" t="str">
        <f t="shared" si="25"/>
        <v/>
      </c>
      <c r="D309" s="36" t="str">
        <f t="shared" si="26"/>
        <v/>
      </c>
      <c r="E309" s="43"/>
      <c r="F309" s="79" t="str">
        <f t="shared" si="27"/>
        <v/>
      </c>
      <c r="G309" s="74"/>
      <c r="H309" s="74"/>
      <c r="I309" s="74"/>
      <c r="J309" s="43"/>
      <c r="K309" t="str">
        <f>IF(E309="","",'OPĆI DIO'!$C$1)</f>
        <v/>
      </c>
      <c r="L309" t="str">
        <f t="shared" si="23"/>
        <v/>
      </c>
      <c r="M309" t="str">
        <f t="shared" si="24"/>
        <v/>
      </c>
    </row>
    <row r="310" spans="1:13">
      <c r="A310" s="211" t="str">
        <f>IF(E310="","",VLOOKUP('OPĆI DIO'!$C$1,'OPĆI DIO'!$N$4:$W$150,10,FALSE))</f>
        <v/>
      </c>
      <c r="B310" s="211" t="str">
        <f>IF(E310="","",VLOOKUP('OPĆI DIO'!$C$1,'OPĆI DIO'!$N$4:$W$150,9,FALSE))</f>
        <v/>
      </c>
      <c r="C310" s="76" t="str">
        <f t="shared" si="25"/>
        <v/>
      </c>
      <c r="D310" s="36" t="str">
        <f t="shared" si="26"/>
        <v/>
      </c>
      <c r="E310" s="43"/>
      <c r="F310" s="79" t="str">
        <f t="shared" si="27"/>
        <v/>
      </c>
      <c r="G310" s="74"/>
      <c r="H310" s="74"/>
      <c r="I310" s="74"/>
      <c r="J310" s="43"/>
      <c r="K310" t="str">
        <f>IF(E310="","",'OPĆI DIO'!$C$1)</f>
        <v/>
      </c>
      <c r="L310" t="str">
        <f t="shared" si="23"/>
        <v/>
      </c>
      <c r="M310" t="str">
        <f t="shared" si="24"/>
        <v/>
      </c>
    </row>
    <row r="311" spans="1:13">
      <c r="A311" s="211" t="str">
        <f>IF(E311="","",VLOOKUP('OPĆI DIO'!$C$1,'OPĆI DIO'!$N$4:$W$150,10,FALSE))</f>
        <v/>
      </c>
      <c r="B311" s="211" t="str">
        <f>IF(E311="","",VLOOKUP('OPĆI DIO'!$C$1,'OPĆI DIO'!$N$4:$W$150,9,FALSE))</f>
        <v/>
      </c>
      <c r="C311" s="76" t="str">
        <f t="shared" si="25"/>
        <v/>
      </c>
      <c r="D311" s="36" t="str">
        <f t="shared" si="26"/>
        <v/>
      </c>
      <c r="E311" s="43"/>
      <c r="F311" s="79" t="str">
        <f t="shared" si="27"/>
        <v/>
      </c>
      <c r="G311" s="74"/>
      <c r="H311" s="74"/>
      <c r="I311" s="74"/>
      <c r="J311" s="43"/>
      <c r="K311" t="str">
        <f>IF(E311="","",'OPĆI DIO'!$C$1)</f>
        <v/>
      </c>
      <c r="L311" t="str">
        <f t="shared" si="23"/>
        <v/>
      </c>
      <c r="M311" t="str">
        <f t="shared" si="24"/>
        <v/>
      </c>
    </row>
    <row r="312" spans="1:13">
      <c r="A312" s="211" t="str">
        <f>IF(E312="","",VLOOKUP('OPĆI DIO'!$C$1,'OPĆI DIO'!$N$4:$W$150,10,FALSE))</f>
        <v/>
      </c>
      <c r="B312" s="211" t="str">
        <f>IF(E312="","",VLOOKUP('OPĆI DIO'!$C$1,'OPĆI DIO'!$N$4:$W$150,9,FALSE))</f>
        <v/>
      </c>
      <c r="C312" s="76" t="str">
        <f t="shared" si="25"/>
        <v/>
      </c>
      <c r="D312" s="36" t="str">
        <f t="shared" si="26"/>
        <v/>
      </c>
      <c r="E312" s="43"/>
      <c r="F312" s="79" t="str">
        <f t="shared" si="27"/>
        <v/>
      </c>
      <c r="G312" s="74"/>
      <c r="H312" s="74"/>
      <c r="I312" s="74"/>
      <c r="J312" s="43"/>
      <c r="K312" t="str">
        <f>IF(E312="","",'OPĆI DIO'!$C$1)</f>
        <v/>
      </c>
      <c r="L312" t="str">
        <f t="shared" si="23"/>
        <v/>
      </c>
      <c r="M312" t="str">
        <f t="shared" si="24"/>
        <v/>
      </c>
    </row>
    <row r="313" spans="1:13">
      <c r="A313" s="211" t="str">
        <f>IF(E313="","",VLOOKUP('OPĆI DIO'!$C$1,'OPĆI DIO'!$N$4:$W$150,10,FALSE))</f>
        <v/>
      </c>
      <c r="B313" s="211" t="str">
        <f>IF(E313="","",VLOOKUP('OPĆI DIO'!$C$1,'OPĆI DIO'!$N$4:$W$150,9,FALSE))</f>
        <v/>
      </c>
      <c r="C313" s="76" t="str">
        <f t="shared" si="25"/>
        <v/>
      </c>
      <c r="D313" s="36" t="str">
        <f t="shared" si="26"/>
        <v/>
      </c>
      <c r="E313" s="43"/>
      <c r="F313" s="79" t="str">
        <f t="shared" si="27"/>
        <v/>
      </c>
      <c r="G313" s="74"/>
      <c r="H313" s="74"/>
      <c r="I313" s="74"/>
      <c r="J313" s="43"/>
      <c r="K313" t="str">
        <f>IF(E313="","",'OPĆI DIO'!$C$1)</f>
        <v/>
      </c>
      <c r="L313" t="str">
        <f t="shared" si="23"/>
        <v/>
      </c>
      <c r="M313" t="str">
        <f t="shared" si="24"/>
        <v/>
      </c>
    </row>
    <row r="314" spans="1:13">
      <c r="A314" s="211" t="str">
        <f>IF(E314="","",VLOOKUP('OPĆI DIO'!$C$1,'OPĆI DIO'!$N$4:$W$150,10,FALSE))</f>
        <v/>
      </c>
      <c r="B314" s="211" t="str">
        <f>IF(E314="","",VLOOKUP('OPĆI DIO'!$C$1,'OPĆI DIO'!$N$4:$W$150,9,FALSE))</f>
        <v/>
      </c>
      <c r="C314" s="76" t="str">
        <f t="shared" si="25"/>
        <v/>
      </c>
      <c r="D314" s="36" t="str">
        <f t="shared" si="26"/>
        <v/>
      </c>
      <c r="E314" s="43"/>
      <c r="F314" s="79" t="str">
        <f t="shared" si="27"/>
        <v/>
      </c>
      <c r="G314" s="74"/>
      <c r="H314" s="74"/>
      <c r="I314" s="74"/>
      <c r="J314" s="43"/>
      <c r="K314" t="str">
        <f>IF(E314="","",'OPĆI DIO'!$C$1)</f>
        <v/>
      </c>
      <c r="L314" t="str">
        <f t="shared" si="23"/>
        <v/>
      </c>
      <c r="M314" t="str">
        <f t="shared" si="24"/>
        <v/>
      </c>
    </row>
    <row r="315" spans="1:13">
      <c r="A315" s="211" t="str">
        <f>IF(E315="","",VLOOKUP('OPĆI DIO'!$C$1,'OPĆI DIO'!$N$4:$W$150,10,FALSE))</f>
        <v/>
      </c>
      <c r="B315" s="211" t="str">
        <f>IF(E315="","",VLOOKUP('OPĆI DIO'!$C$1,'OPĆI DIO'!$N$4:$W$150,9,FALSE))</f>
        <v/>
      </c>
      <c r="C315" s="76" t="str">
        <f t="shared" si="25"/>
        <v/>
      </c>
      <c r="D315" s="36" t="str">
        <f t="shared" si="26"/>
        <v/>
      </c>
      <c r="E315" s="43"/>
      <c r="F315" s="79" t="str">
        <f t="shared" si="27"/>
        <v/>
      </c>
      <c r="G315" s="74"/>
      <c r="H315" s="74"/>
      <c r="I315" s="74"/>
      <c r="J315" s="43"/>
      <c r="K315" t="str">
        <f>IF(E315="","",'OPĆI DIO'!$C$1)</f>
        <v/>
      </c>
      <c r="L315" t="str">
        <f t="shared" si="23"/>
        <v/>
      </c>
      <c r="M315" t="str">
        <f t="shared" si="24"/>
        <v/>
      </c>
    </row>
    <row r="316" spans="1:13">
      <c r="A316" s="211" t="str">
        <f>IF(E316="","",VLOOKUP('OPĆI DIO'!$C$1,'OPĆI DIO'!$N$4:$W$150,10,FALSE))</f>
        <v/>
      </c>
      <c r="B316" s="211" t="str">
        <f>IF(E316="","",VLOOKUP('OPĆI DIO'!$C$1,'OPĆI DIO'!$N$4:$W$150,9,FALSE))</f>
        <v/>
      </c>
      <c r="C316" s="76" t="str">
        <f t="shared" si="25"/>
        <v/>
      </c>
      <c r="D316" s="36" t="str">
        <f t="shared" si="26"/>
        <v/>
      </c>
      <c r="E316" s="43"/>
      <c r="F316" s="79" t="str">
        <f t="shared" si="27"/>
        <v/>
      </c>
      <c r="G316" s="74"/>
      <c r="H316" s="74"/>
      <c r="I316" s="74"/>
      <c r="J316" s="43"/>
      <c r="K316" t="str">
        <f>IF(E316="","",'OPĆI DIO'!$C$1)</f>
        <v/>
      </c>
      <c r="L316" t="str">
        <f t="shared" si="23"/>
        <v/>
      </c>
      <c r="M316" t="str">
        <f t="shared" si="24"/>
        <v/>
      </c>
    </row>
    <row r="317" spans="1:13">
      <c r="A317" s="211" t="str">
        <f>IF(E317="","",VLOOKUP('OPĆI DIO'!$C$1,'OPĆI DIO'!$N$4:$W$150,10,FALSE))</f>
        <v/>
      </c>
      <c r="B317" s="211" t="str">
        <f>IF(E317="","",VLOOKUP('OPĆI DIO'!$C$1,'OPĆI DIO'!$N$4:$W$150,9,FALSE))</f>
        <v/>
      </c>
      <c r="C317" s="76" t="str">
        <f t="shared" si="25"/>
        <v/>
      </c>
      <c r="D317" s="36" t="str">
        <f t="shared" si="26"/>
        <v/>
      </c>
      <c r="E317" s="43"/>
      <c r="F317" s="79" t="str">
        <f t="shared" si="27"/>
        <v/>
      </c>
      <c r="G317" s="74"/>
      <c r="H317" s="74"/>
      <c r="I317" s="74"/>
      <c r="J317" s="43"/>
      <c r="K317" t="str">
        <f>IF(E317="","",'OPĆI DIO'!$C$1)</f>
        <v/>
      </c>
      <c r="L317" t="str">
        <f t="shared" si="23"/>
        <v/>
      </c>
      <c r="M317" t="str">
        <f t="shared" si="24"/>
        <v/>
      </c>
    </row>
    <row r="318" spans="1:13">
      <c r="A318" s="211" t="str">
        <f>IF(E318="","",VLOOKUP('OPĆI DIO'!$C$1,'OPĆI DIO'!$N$4:$W$150,10,FALSE))</f>
        <v/>
      </c>
      <c r="B318" s="211" t="str">
        <f>IF(E318="","",VLOOKUP('OPĆI DIO'!$C$1,'OPĆI DIO'!$N$4:$W$150,9,FALSE))</f>
        <v/>
      </c>
      <c r="C318" s="76" t="str">
        <f t="shared" si="25"/>
        <v/>
      </c>
      <c r="D318" s="36" t="str">
        <f t="shared" si="26"/>
        <v/>
      </c>
      <c r="E318" s="43"/>
      <c r="F318" s="79" t="str">
        <f t="shared" si="27"/>
        <v/>
      </c>
      <c r="G318" s="74"/>
      <c r="H318" s="74"/>
      <c r="I318" s="74"/>
      <c r="J318" s="43"/>
      <c r="K318" t="str">
        <f>IF(E318="","",'OPĆI DIO'!$C$1)</f>
        <v/>
      </c>
      <c r="L318" t="str">
        <f t="shared" si="23"/>
        <v/>
      </c>
      <c r="M318" t="str">
        <f t="shared" si="24"/>
        <v/>
      </c>
    </row>
    <row r="319" spans="1:13">
      <c r="A319" s="211" t="str">
        <f>IF(E319="","",VLOOKUP('OPĆI DIO'!$C$1,'OPĆI DIO'!$N$4:$W$150,10,FALSE))</f>
        <v/>
      </c>
      <c r="B319" s="211" t="str">
        <f>IF(E319="","",VLOOKUP('OPĆI DIO'!$C$1,'OPĆI DIO'!$N$4:$W$150,9,FALSE))</f>
        <v/>
      </c>
      <c r="C319" s="76" t="str">
        <f t="shared" si="25"/>
        <v/>
      </c>
      <c r="D319" s="36" t="str">
        <f t="shared" si="26"/>
        <v/>
      </c>
      <c r="E319" s="43"/>
      <c r="F319" s="79" t="str">
        <f t="shared" si="27"/>
        <v/>
      </c>
      <c r="G319" s="74"/>
      <c r="H319" s="74"/>
      <c r="I319" s="74"/>
      <c r="J319" s="43"/>
      <c r="K319" t="str">
        <f>IF(E319="","",'OPĆI DIO'!$C$1)</f>
        <v/>
      </c>
      <c r="L319" t="str">
        <f t="shared" si="23"/>
        <v/>
      </c>
      <c r="M319" t="str">
        <f t="shared" si="24"/>
        <v/>
      </c>
    </row>
    <row r="320" spans="1:13">
      <c r="A320" s="211" t="str">
        <f>IF(E320="","",VLOOKUP('OPĆI DIO'!$C$1,'OPĆI DIO'!$N$4:$W$150,10,FALSE))</f>
        <v/>
      </c>
      <c r="B320" s="211" t="str">
        <f>IF(E320="","",VLOOKUP('OPĆI DIO'!$C$1,'OPĆI DIO'!$N$4:$W$150,9,FALSE))</f>
        <v/>
      </c>
      <c r="C320" s="76" t="str">
        <f t="shared" si="25"/>
        <v/>
      </c>
      <c r="D320" s="36" t="str">
        <f t="shared" si="26"/>
        <v/>
      </c>
      <c r="E320" s="43"/>
      <c r="F320" s="79" t="str">
        <f t="shared" si="27"/>
        <v/>
      </c>
      <c r="G320" s="74"/>
      <c r="H320" s="74"/>
      <c r="I320" s="74"/>
      <c r="J320" s="43"/>
      <c r="K320" t="str">
        <f>IF(E320="","",'OPĆI DIO'!$C$1)</f>
        <v/>
      </c>
      <c r="L320" t="str">
        <f t="shared" si="23"/>
        <v/>
      </c>
      <c r="M320" t="str">
        <f t="shared" si="24"/>
        <v/>
      </c>
    </row>
    <row r="321" spans="1:13">
      <c r="A321" s="211" t="str">
        <f>IF(E321="","",VLOOKUP('OPĆI DIO'!$C$1,'OPĆI DIO'!$N$4:$W$150,10,FALSE))</f>
        <v/>
      </c>
      <c r="B321" s="211" t="str">
        <f>IF(E321="","",VLOOKUP('OPĆI DIO'!$C$1,'OPĆI DIO'!$N$4:$W$150,9,FALSE))</f>
        <v/>
      </c>
      <c r="C321" s="76" t="str">
        <f t="shared" si="25"/>
        <v/>
      </c>
      <c r="D321" s="36" t="str">
        <f t="shared" si="26"/>
        <v/>
      </c>
      <c r="E321" s="43"/>
      <c r="F321" s="79" t="str">
        <f t="shared" si="27"/>
        <v/>
      </c>
      <c r="G321" s="74"/>
      <c r="H321" s="74"/>
      <c r="I321" s="74"/>
      <c r="J321" s="43"/>
      <c r="K321" t="str">
        <f>IF(E321="","",'OPĆI DIO'!$C$1)</f>
        <v/>
      </c>
      <c r="L321" t="str">
        <f t="shared" si="23"/>
        <v/>
      </c>
      <c r="M321" t="str">
        <f t="shared" si="24"/>
        <v/>
      </c>
    </row>
    <row r="322" spans="1:13">
      <c r="A322" s="211" t="str">
        <f>IF(E322="","",VLOOKUP('OPĆI DIO'!$C$1,'OPĆI DIO'!$N$4:$W$150,10,FALSE))</f>
        <v/>
      </c>
      <c r="B322" s="211" t="str">
        <f>IF(E322="","",VLOOKUP('OPĆI DIO'!$C$1,'OPĆI DIO'!$N$4:$W$150,9,FALSE))</f>
        <v/>
      </c>
      <c r="C322" s="76" t="str">
        <f t="shared" si="25"/>
        <v/>
      </c>
      <c r="D322" s="36" t="str">
        <f t="shared" si="26"/>
        <v/>
      </c>
      <c r="E322" s="43"/>
      <c r="F322" s="79" t="str">
        <f t="shared" si="27"/>
        <v/>
      </c>
      <c r="G322" s="74"/>
      <c r="H322" s="74"/>
      <c r="I322" s="74"/>
      <c r="J322" s="43"/>
      <c r="K322" t="str">
        <f>IF(E322="","",'OPĆI DIO'!$C$1)</f>
        <v/>
      </c>
      <c r="L322" t="str">
        <f t="shared" si="23"/>
        <v/>
      </c>
      <c r="M322" t="str">
        <f t="shared" si="24"/>
        <v/>
      </c>
    </row>
    <row r="323" spans="1:13">
      <c r="A323" s="211" t="str">
        <f>IF(E323="","",VLOOKUP('OPĆI DIO'!$C$1,'OPĆI DIO'!$N$4:$W$150,10,FALSE))</f>
        <v/>
      </c>
      <c r="B323" s="211" t="str">
        <f>IF(E323="","",VLOOKUP('OPĆI DIO'!$C$1,'OPĆI DIO'!$N$4:$W$150,9,FALSE))</f>
        <v/>
      </c>
      <c r="C323" s="76" t="str">
        <f t="shared" si="25"/>
        <v/>
      </c>
      <c r="D323" s="36" t="str">
        <f t="shared" si="26"/>
        <v/>
      </c>
      <c r="E323" s="43"/>
      <c r="F323" s="79" t="str">
        <f t="shared" si="27"/>
        <v/>
      </c>
      <c r="G323" s="74"/>
      <c r="H323" s="74"/>
      <c r="I323" s="74"/>
      <c r="J323" s="43"/>
      <c r="K323" t="str">
        <f>IF(E323="","",'OPĆI DIO'!$C$1)</f>
        <v/>
      </c>
      <c r="L323" t="str">
        <f t="shared" si="23"/>
        <v/>
      </c>
      <c r="M323" t="str">
        <f t="shared" si="24"/>
        <v/>
      </c>
    </row>
    <row r="324" spans="1:13">
      <c r="A324" s="211" t="str">
        <f>IF(E324="","",VLOOKUP('OPĆI DIO'!$C$1,'OPĆI DIO'!$N$4:$W$150,10,FALSE))</f>
        <v/>
      </c>
      <c r="B324" s="211" t="str">
        <f>IF(E324="","",VLOOKUP('OPĆI DIO'!$C$1,'OPĆI DIO'!$N$4:$W$150,9,FALSE))</f>
        <v/>
      </c>
      <c r="C324" s="76" t="str">
        <f t="shared" si="25"/>
        <v/>
      </c>
      <c r="D324" s="36" t="str">
        <f t="shared" si="26"/>
        <v/>
      </c>
      <c r="E324" s="43"/>
      <c r="F324" s="79" t="str">
        <f t="shared" si="27"/>
        <v/>
      </c>
      <c r="G324" s="74"/>
      <c r="H324" s="74"/>
      <c r="I324" s="74"/>
      <c r="J324" s="43"/>
      <c r="K324" t="str">
        <f>IF(E324="","",'OPĆI DIO'!$C$1)</f>
        <v/>
      </c>
      <c r="L324" t="str">
        <f t="shared" ref="L324:L387" si="28">LEFT(E324,2)</f>
        <v/>
      </c>
      <c r="M324" t="str">
        <f t="shared" ref="M324:M387" si="29">LEFT(E324,3)</f>
        <v/>
      </c>
    </row>
    <row r="325" spans="1:13">
      <c r="A325" s="211" t="str">
        <f>IF(E325="","",VLOOKUP('OPĆI DIO'!$C$1,'OPĆI DIO'!$N$4:$W$150,10,FALSE))</f>
        <v/>
      </c>
      <c r="B325" s="211" t="str">
        <f>IF(E325="","",VLOOKUP('OPĆI DIO'!$C$1,'OPĆI DIO'!$N$4:$W$150,9,FALSE))</f>
        <v/>
      </c>
      <c r="C325" s="76" t="str">
        <f t="shared" si="25"/>
        <v/>
      </c>
      <c r="D325" s="36" t="str">
        <f t="shared" si="26"/>
        <v/>
      </c>
      <c r="E325" s="43"/>
      <c r="F325" s="79" t="str">
        <f t="shared" si="27"/>
        <v/>
      </c>
      <c r="G325" s="74"/>
      <c r="H325" s="74"/>
      <c r="I325" s="74"/>
      <c r="J325" s="43"/>
      <c r="K325" t="str">
        <f>IF(E325="","",'OPĆI DIO'!$C$1)</f>
        <v/>
      </c>
      <c r="L325" t="str">
        <f t="shared" si="28"/>
        <v/>
      </c>
      <c r="M325" t="str">
        <f t="shared" si="29"/>
        <v/>
      </c>
    </row>
    <row r="326" spans="1:13">
      <c r="A326" s="211" t="str">
        <f>IF(E326="","",VLOOKUP('OPĆI DIO'!$C$1,'OPĆI DIO'!$N$4:$W$150,10,FALSE))</f>
        <v/>
      </c>
      <c r="B326" s="211" t="str">
        <f>IF(E326="","",VLOOKUP('OPĆI DIO'!$C$1,'OPĆI DIO'!$N$4:$W$150,9,FALSE))</f>
        <v/>
      </c>
      <c r="C326" s="76" t="str">
        <f t="shared" ref="C326:C389" si="30">IFERROR(VLOOKUP(E326,$R$6:$U$113,3,FALSE),"")</f>
        <v/>
      </c>
      <c r="D326" s="36" t="str">
        <f t="shared" ref="D326:D389" si="31">IFERROR(VLOOKUP(E326,$R$6:$U$113,4,FALSE),"")</f>
        <v/>
      </c>
      <c r="E326" s="43"/>
      <c r="F326" s="79" t="str">
        <f t="shared" ref="F326:F389" si="32">IFERROR(VLOOKUP(E326,$R$6:$U$113,2,FALSE),"")</f>
        <v/>
      </c>
      <c r="G326" s="74"/>
      <c r="H326" s="74"/>
      <c r="I326" s="74"/>
      <c r="J326" s="43"/>
      <c r="K326" t="str">
        <f>IF(E326="","",'OPĆI DIO'!$C$1)</f>
        <v/>
      </c>
      <c r="L326" t="str">
        <f t="shared" si="28"/>
        <v/>
      </c>
      <c r="M326" t="str">
        <f t="shared" si="29"/>
        <v/>
      </c>
    </row>
    <row r="327" spans="1:13">
      <c r="A327" s="211" t="str">
        <f>IF(E327="","",VLOOKUP('OPĆI DIO'!$C$1,'OPĆI DIO'!$N$4:$W$150,10,FALSE))</f>
        <v/>
      </c>
      <c r="B327" s="211" t="str">
        <f>IF(E327="","",VLOOKUP('OPĆI DIO'!$C$1,'OPĆI DIO'!$N$4:$W$150,9,FALSE))</f>
        <v/>
      </c>
      <c r="C327" s="76" t="str">
        <f t="shared" si="30"/>
        <v/>
      </c>
      <c r="D327" s="36" t="str">
        <f t="shared" si="31"/>
        <v/>
      </c>
      <c r="E327" s="43"/>
      <c r="F327" s="79" t="str">
        <f t="shared" si="32"/>
        <v/>
      </c>
      <c r="G327" s="74"/>
      <c r="H327" s="74"/>
      <c r="I327" s="74"/>
      <c r="J327" s="43"/>
      <c r="K327" t="str">
        <f>IF(E327="","",'OPĆI DIO'!$C$1)</f>
        <v/>
      </c>
      <c r="L327" t="str">
        <f t="shared" si="28"/>
        <v/>
      </c>
      <c r="M327" t="str">
        <f t="shared" si="29"/>
        <v/>
      </c>
    </row>
    <row r="328" spans="1:13">
      <c r="A328" s="211" t="str">
        <f>IF(E328="","",VLOOKUP('OPĆI DIO'!$C$1,'OPĆI DIO'!$N$4:$W$150,10,FALSE))</f>
        <v/>
      </c>
      <c r="B328" s="211" t="str">
        <f>IF(E328="","",VLOOKUP('OPĆI DIO'!$C$1,'OPĆI DIO'!$N$4:$W$150,9,FALSE))</f>
        <v/>
      </c>
      <c r="C328" s="76" t="str">
        <f t="shared" si="30"/>
        <v/>
      </c>
      <c r="D328" s="36" t="str">
        <f t="shared" si="31"/>
        <v/>
      </c>
      <c r="E328" s="43"/>
      <c r="F328" s="79" t="str">
        <f t="shared" si="32"/>
        <v/>
      </c>
      <c r="G328" s="74"/>
      <c r="H328" s="74"/>
      <c r="I328" s="74"/>
      <c r="J328" s="43"/>
      <c r="K328" t="str">
        <f>IF(E328="","",'OPĆI DIO'!$C$1)</f>
        <v/>
      </c>
      <c r="L328" t="str">
        <f t="shared" si="28"/>
        <v/>
      </c>
      <c r="M328" t="str">
        <f t="shared" si="29"/>
        <v/>
      </c>
    </row>
    <row r="329" spans="1:13">
      <c r="A329" s="211" t="str">
        <f>IF(E329="","",VLOOKUP('OPĆI DIO'!$C$1,'OPĆI DIO'!$N$4:$W$150,10,FALSE))</f>
        <v/>
      </c>
      <c r="B329" s="211" t="str">
        <f>IF(E329="","",VLOOKUP('OPĆI DIO'!$C$1,'OPĆI DIO'!$N$4:$W$150,9,FALSE))</f>
        <v/>
      </c>
      <c r="C329" s="76" t="str">
        <f t="shared" si="30"/>
        <v/>
      </c>
      <c r="D329" s="36" t="str">
        <f t="shared" si="31"/>
        <v/>
      </c>
      <c r="E329" s="43"/>
      <c r="F329" s="79" t="str">
        <f t="shared" si="32"/>
        <v/>
      </c>
      <c r="G329" s="74"/>
      <c r="H329" s="74"/>
      <c r="I329" s="74"/>
      <c r="J329" s="43"/>
      <c r="K329" t="str">
        <f>IF(E329="","",'OPĆI DIO'!$C$1)</f>
        <v/>
      </c>
      <c r="L329" t="str">
        <f t="shared" si="28"/>
        <v/>
      </c>
      <c r="M329" t="str">
        <f t="shared" si="29"/>
        <v/>
      </c>
    </row>
    <row r="330" spans="1:13">
      <c r="A330" s="211" t="str">
        <f>IF(E330="","",VLOOKUP('OPĆI DIO'!$C$1,'OPĆI DIO'!$N$4:$W$150,10,FALSE))</f>
        <v/>
      </c>
      <c r="B330" s="211" t="str">
        <f>IF(E330="","",VLOOKUP('OPĆI DIO'!$C$1,'OPĆI DIO'!$N$4:$W$150,9,FALSE))</f>
        <v/>
      </c>
      <c r="C330" s="76" t="str">
        <f t="shared" si="30"/>
        <v/>
      </c>
      <c r="D330" s="36" t="str">
        <f t="shared" si="31"/>
        <v/>
      </c>
      <c r="E330" s="43"/>
      <c r="F330" s="79" t="str">
        <f t="shared" si="32"/>
        <v/>
      </c>
      <c r="G330" s="74"/>
      <c r="H330" s="74"/>
      <c r="I330" s="74"/>
      <c r="J330" s="43"/>
      <c r="K330" t="str">
        <f>IF(E330="","",'OPĆI DIO'!$C$1)</f>
        <v/>
      </c>
      <c r="L330" t="str">
        <f t="shared" si="28"/>
        <v/>
      </c>
      <c r="M330" t="str">
        <f t="shared" si="29"/>
        <v/>
      </c>
    </row>
    <row r="331" spans="1:13">
      <c r="A331" s="211" t="str">
        <f>IF(E331="","",VLOOKUP('OPĆI DIO'!$C$1,'OPĆI DIO'!$N$4:$W$150,10,FALSE))</f>
        <v/>
      </c>
      <c r="B331" s="211" t="str">
        <f>IF(E331="","",VLOOKUP('OPĆI DIO'!$C$1,'OPĆI DIO'!$N$4:$W$150,9,FALSE))</f>
        <v/>
      </c>
      <c r="C331" s="76" t="str">
        <f t="shared" si="30"/>
        <v/>
      </c>
      <c r="D331" s="36" t="str">
        <f t="shared" si="31"/>
        <v/>
      </c>
      <c r="E331" s="43"/>
      <c r="F331" s="79" t="str">
        <f t="shared" si="32"/>
        <v/>
      </c>
      <c r="G331" s="74"/>
      <c r="H331" s="74"/>
      <c r="I331" s="74"/>
      <c r="J331" s="43"/>
      <c r="K331" t="str">
        <f>IF(E331="","",'OPĆI DIO'!$C$1)</f>
        <v/>
      </c>
      <c r="L331" t="str">
        <f t="shared" si="28"/>
        <v/>
      </c>
      <c r="M331" t="str">
        <f t="shared" si="29"/>
        <v/>
      </c>
    </row>
    <row r="332" spans="1:13">
      <c r="A332" s="211" t="str">
        <f>IF(E332="","",VLOOKUP('OPĆI DIO'!$C$1,'OPĆI DIO'!$N$4:$W$150,10,FALSE))</f>
        <v/>
      </c>
      <c r="B332" s="211" t="str">
        <f>IF(E332="","",VLOOKUP('OPĆI DIO'!$C$1,'OPĆI DIO'!$N$4:$W$150,9,FALSE))</f>
        <v/>
      </c>
      <c r="C332" s="76" t="str">
        <f t="shared" si="30"/>
        <v/>
      </c>
      <c r="D332" s="36" t="str">
        <f t="shared" si="31"/>
        <v/>
      </c>
      <c r="E332" s="43"/>
      <c r="F332" s="79" t="str">
        <f t="shared" si="32"/>
        <v/>
      </c>
      <c r="G332" s="74"/>
      <c r="H332" s="74"/>
      <c r="I332" s="74"/>
      <c r="J332" s="43"/>
      <c r="K332" t="str">
        <f>IF(E332="","",'OPĆI DIO'!$C$1)</f>
        <v/>
      </c>
      <c r="L332" t="str">
        <f t="shared" si="28"/>
        <v/>
      </c>
      <c r="M332" t="str">
        <f t="shared" si="29"/>
        <v/>
      </c>
    </row>
    <row r="333" spans="1:13">
      <c r="A333" s="211" t="str">
        <f>IF(E333="","",VLOOKUP('OPĆI DIO'!$C$1,'OPĆI DIO'!$N$4:$W$150,10,FALSE))</f>
        <v/>
      </c>
      <c r="B333" s="211" t="str">
        <f>IF(E333="","",VLOOKUP('OPĆI DIO'!$C$1,'OPĆI DIO'!$N$4:$W$150,9,FALSE))</f>
        <v/>
      </c>
      <c r="C333" s="76" t="str">
        <f t="shared" si="30"/>
        <v/>
      </c>
      <c r="D333" s="36" t="str">
        <f t="shared" si="31"/>
        <v/>
      </c>
      <c r="E333" s="43"/>
      <c r="F333" s="79" t="str">
        <f t="shared" si="32"/>
        <v/>
      </c>
      <c r="G333" s="74"/>
      <c r="H333" s="74"/>
      <c r="I333" s="74"/>
      <c r="J333" s="43"/>
      <c r="K333" t="str">
        <f>IF(E333="","",'OPĆI DIO'!$C$1)</f>
        <v/>
      </c>
      <c r="L333" t="str">
        <f t="shared" si="28"/>
        <v/>
      </c>
      <c r="M333" t="str">
        <f t="shared" si="29"/>
        <v/>
      </c>
    </row>
    <row r="334" spans="1:13">
      <c r="A334" s="211" t="str">
        <f>IF(E334="","",VLOOKUP('OPĆI DIO'!$C$1,'OPĆI DIO'!$N$4:$W$150,10,FALSE))</f>
        <v/>
      </c>
      <c r="B334" s="211" t="str">
        <f>IF(E334="","",VLOOKUP('OPĆI DIO'!$C$1,'OPĆI DIO'!$N$4:$W$150,9,FALSE))</f>
        <v/>
      </c>
      <c r="C334" s="76" t="str">
        <f t="shared" si="30"/>
        <v/>
      </c>
      <c r="D334" s="36" t="str">
        <f t="shared" si="31"/>
        <v/>
      </c>
      <c r="E334" s="43"/>
      <c r="F334" s="79" t="str">
        <f t="shared" si="32"/>
        <v/>
      </c>
      <c r="G334" s="74"/>
      <c r="H334" s="74"/>
      <c r="I334" s="74"/>
      <c r="J334" s="43"/>
      <c r="K334" t="str">
        <f>IF(E334="","",'OPĆI DIO'!$C$1)</f>
        <v/>
      </c>
      <c r="L334" t="str">
        <f t="shared" si="28"/>
        <v/>
      </c>
      <c r="M334" t="str">
        <f t="shared" si="29"/>
        <v/>
      </c>
    </row>
    <row r="335" spans="1:13">
      <c r="A335" s="211" t="str">
        <f>IF(E335="","",VLOOKUP('OPĆI DIO'!$C$1,'OPĆI DIO'!$N$4:$W$150,10,FALSE))</f>
        <v/>
      </c>
      <c r="B335" s="211" t="str">
        <f>IF(E335="","",VLOOKUP('OPĆI DIO'!$C$1,'OPĆI DIO'!$N$4:$W$150,9,FALSE))</f>
        <v/>
      </c>
      <c r="C335" s="76" t="str">
        <f t="shared" si="30"/>
        <v/>
      </c>
      <c r="D335" s="36" t="str">
        <f t="shared" si="31"/>
        <v/>
      </c>
      <c r="E335" s="43"/>
      <c r="F335" s="79" t="str">
        <f t="shared" si="32"/>
        <v/>
      </c>
      <c r="G335" s="74"/>
      <c r="H335" s="74"/>
      <c r="I335" s="74"/>
      <c r="J335" s="43"/>
      <c r="K335" t="str">
        <f>IF(E335="","",'OPĆI DIO'!$C$1)</f>
        <v/>
      </c>
      <c r="L335" t="str">
        <f t="shared" si="28"/>
        <v/>
      </c>
      <c r="M335" t="str">
        <f t="shared" si="29"/>
        <v/>
      </c>
    </row>
    <row r="336" spans="1:13">
      <c r="A336" s="211" t="str">
        <f>IF(E336="","",VLOOKUP('OPĆI DIO'!$C$1,'OPĆI DIO'!$N$4:$W$150,10,FALSE))</f>
        <v/>
      </c>
      <c r="B336" s="211" t="str">
        <f>IF(E336="","",VLOOKUP('OPĆI DIO'!$C$1,'OPĆI DIO'!$N$4:$W$150,9,FALSE))</f>
        <v/>
      </c>
      <c r="C336" s="76" t="str">
        <f t="shared" si="30"/>
        <v/>
      </c>
      <c r="D336" s="36" t="str">
        <f t="shared" si="31"/>
        <v/>
      </c>
      <c r="E336" s="43"/>
      <c r="F336" s="79" t="str">
        <f t="shared" si="32"/>
        <v/>
      </c>
      <c r="G336" s="74"/>
      <c r="H336" s="74"/>
      <c r="I336" s="74"/>
      <c r="J336" s="43"/>
      <c r="K336" t="str">
        <f>IF(E336="","",'OPĆI DIO'!$C$1)</f>
        <v/>
      </c>
      <c r="L336" t="str">
        <f t="shared" si="28"/>
        <v/>
      </c>
      <c r="M336" t="str">
        <f t="shared" si="29"/>
        <v/>
      </c>
    </row>
    <row r="337" spans="1:13">
      <c r="A337" s="211" t="str">
        <f>IF(E337="","",VLOOKUP('OPĆI DIO'!$C$1,'OPĆI DIO'!$N$4:$W$150,10,FALSE))</f>
        <v/>
      </c>
      <c r="B337" s="211" t="str">
        <f>IF(E337="","",VLOOKUP('OPĆI DIO'!$C$1,'OPĆI DIO'!$N$4:$W$150,9,FALSE))</f>
        <v/>
      </c>
      <c r="C337" s="76" t="str">
        <f t="shared" si="30"/>
        <v/>
      </c>
      <c r="D337" s="36" t="str">
        <f t="shared" si="31"/>
        <v/>
      </c>
      <c r="E337" s="43"/>
      <c r="F337" s="79" t="str">
        <f t="shared" si="32"/>
        <v/>
      </c>
      <c r="G337" s="74"/>
      <c r="H337" s="74"/>
      <c r="I337" s="74"/>
      <c r="J337" s="43"/>
      <c r="K337" t="str">
        <f>IF(E337="","",'OPĆI DIO'!$C$1)</f>
        <v/>
      </c>
      <c r="L337" t="str">
        <f t="shared" si="28"/>
        <v/>
      </c>
      <c r="M337" t="str">
        <f t="shared" si="29"/>
        <v/>
      </c>
    </row>
    <row r="338" spans="1:13">
      <c r="A338" s="211" t="str">
        <f>IF(E338="","",VLOOKUP('OPĆI DIO'!$C$1,'OPĆI DIO'!$N$4:$W$150,10,FALSE))</f>
        <v/>
      </c>
      <c r="B338" s="211" t="str">
        <f>IF(E338="","",VLOOKUP('OPĆI DIO'!$C$1,'OPĆI DIO'!$N$4:$W$150,9,FALSE))</f>
        <v/>
      </c>
      <c r="C338" s="76" t="str">
        <f t="shared" si="30"/>
        <v/>
      </c>
      <c r="D338" s="36" t="str">
        <f t="shared" si="31"/>
        <v/>
      </c>
      <c r="E338" s="43"/>
      <c r="F338" s="79" t="str">
        <f t="shared" si="32"/>
        <v/>
      </c>
      <c r="G338" s="74"/>
      <c r="H338" s="74"/>
      <c r="I338" s="74"/>
      <c r="J338" s="43"/>
      <c r="K338" t="str">
        <f>IF(E338="","",'OPĆI DIO'!$C$1)</f>
        <v/>
      </c>
      <c r="L338" t="str">
        <f t="shared" si="28"/>
        <v/>
      </c>
      <c r="M338" t="str">
        <f t="shared" si="29"/>
        <v/>
      </c>
    </row>
    <row r="339" spans="1:13">
      <c r="A339" s="211" t="str">
        <f>IF(E339="","",VLOOKUP('OPĆI DIO'!$C$1,'OPĆI DIO'!$N$4:$W$150,10,FALSE))</f>
        <v/>
      </c>
      <c r="B339" s="211" t="str">
        <f>IF(E339="","",VLOOKUP('OPĆI DIO'!$C$1,'OPĆI DIO'!$N$4:$W$150,9,FALSE))</f>
        <v/>
      </c>
      <c r="C339" s="76" t="str">
        <f t="shared" si="30"/>
        <v/>
      </c>
      <c r="D339" s="36" t="str">
        <f t="shared" si="31"/>
        <v/>
      </c>
      <c r="E339" s="43"/>
      <c r="F339" s="79" t="str">
        <f t="shared" si="32"/>
        <v/>
      </c>
      <c r="G339" s="74"/>
      <c r="H339" s="74"/>
      <c r="I339" s="74"/>
      <c r="J339" s="43"/>
      <c r="K339" t="str">
        <f>IF(E339="","",'OPĆI DIO'!$C$1)</f>
        <v/>
      </c>
      <c r="L339" t="str">
        <f t="shared" si="28"/>
        <v/>
      </c>
      <c r="M339" t="str">
        <f t="shared" si="29"/>
        <v/>
      </c>
    </row>
    <row r="340" spans="1:13">
      <c r="A340" s="211" t="str">
        <f>IF(E340="","",VLOOKUP('OPĆI DIO'!$C$1,'OPĆI DIO'!$N$4:$W$150,10,FALSE))</f>
        <v/>
      </c>
      <c r="B340" s="211" t="str">
        <f>IF(E340="","",VLOOKUP('OPĆI DIO'!$C$1,'OPĆI DIO'!$N$4:$W$150,9,FALSE))</f>
        <v/>
      </c>
      <c r="C340" s="76" t="str">
        <f t="shared" si="30"/>
        <v/>
      </c>
      <c r="D340" s="36" t="str">
        <f t="shared" si="31"/>
        <v/>
      </c>
      <c r="E340" s="43"/>
      <c r="F340" s="79" t="str">
        <f t="shared" si="32"/>
        <v/>
      </c>
      <c r="G340" s="74"/>
      <c r="H340" s="74"/>
      <c r="I340" s="74"/>
      <c r="J340" s="43"/>
      <c r="K340" t="str">
        <f>IF(E340="","",'OPĆI DIO'!$C$1)</f>
        <v/>
      </c>
      <c r="L340" t="str">
        <f t="shared" si="28"/>
        <v/>
      </c>
      <c r="M340" t="str">
        <f t="shared" si="29"/>
        <v/>
      </c>
    </row>
    <row r="341" spans="1:13">
      <c r="A341" s="211" t="str">
        <f>IF(E341="","",VLOOKUP('OPĆI DIO'!$C$1,'OPĆI DIO'!$N$4:$W$150,10,FALSE))</f>
        <v/>
      </c>
      <c r="B341" s="211" t="str">
        <f>IF(E341="","",VLOOKUP('OPĆI DIO'!$C$1,'OPĆI DIO'!$N$4:$W$150,9,FALSE))</f>
        <v/>
      </c>
      <c r="C341" s="76" t="str">
        <f t="shared" si="30"/>
        <v/>
      </c>
      <c r="D341" s="36" t="str">
        <f t="shared" si="31"/>
        <v/>
      </c>
      <c r="E341" s="43"/>
      <c r="F341" s="79" t="str">
        <f t="shared" si="32"/>
        <v/>
      </c>
      <c r="G341" s="74"/>
      <c r="H341" s="74"/>
      <c r="I341" s="74"/>
      <c r="J341" s="43"/>
      <c r="K341" t="str">
        <f>IF(E341="","",'OPĆI DIO'!$C$1)</f>
        <v/>
      </c>
      <c r="L341" t="str">
        <f t="shared" si="28"/>
        <v/>
      </c>
      <c r="M341" t="str">
        <f t="shared" si="29"/>
        <v/>
      </c>
    </row>
    <row r="342" spans="1:13">
      <c r="A342" s="211" t="str">
        <f>IF(E342="","",VLOOKUP('OPĆI DIO'!$C$1,'OPĆI DIO'!$N$4:$W$150,10,FALSE))</f>
        <v/>
      </c>
      <c r="B342" s="211" t="str">
        <f>IF(E342="","",VLOOKUP('OPĆI DIO'!$C$1,'OPĆI DIO'!$N$4:$W$150,9,FALSE))</f>
        <v/>
      </c>
      <c r="C342" s="76" t="str">
        <f t="shared" si="30"/>
        <v/>
      </c>
      <c r="D342" s="36" t="str">
        <f t="shared" si="31"/>
        <v/>
      </c>
      <c r="E342" s="43"/>
      <c r="F342" s="79" t="str">
        <f t="shared" si="32"/>
        <v/>
      </c>
      <c r="G342" s="74"/>
      <c r="H342" s="74"/>
      <c r="I342" s="74"/>
      <c r="J342" s="43"/>
      <c r="K342" t="str">
        <f>IF(E342="","",'OPĆI DIO'!$C$1)</f>
        <v/>
      </c>
      <c r="L342" t="str">
        <f t="shared" si="28"/>
        <v/>
      </c>
      <c r="M342" t="str">
        <f t="shared" si="29"/>
        <v/>
      </c>
    </row>
    <row r="343" spans="1:13">
      <c r="A343" s="211" t="str">
        <f>IF(E343="","",VLOOKUP('OPĆI DIO'!$C$1,'OPĆI DIO'!$N$4:$W$150,10,FALSE))</f>
        <v/>
      </c>
      <c r="B343" s="211" t="str">
        <f>IF(E343="","",VLOOKUP('OPĆI DIO'!$C$1,'OPĆI DIO'!$N$4:$W$150,9,FALSE))</f>
        <v/>
      </c>
      <c r="C343" s="76" t="str">
        <f t="shared" si="30"/>
        <v/>
      </c>
      <c r="D343" s="36" t="str">
        <f t="shared" si="31"/>
        <v/>
      </c>
      <c r="E343" s="43"/>
      <c r="F343" s="79" t="str">
        <f t="shared" si="32"/>
        <v/>
      </c>
      <c r="G343" s="74"/>
      <c r="H343" s="74"/>
      <c r="I343" s="74"/>
      <c r="J343" s="43"/>
      <c r="K343" t="str">
        <f>IF(E343="","",'OPĆI DIO'!$C$1)</f>
        <v/>
      </c>
      <c r="L343" t="str">
        <f t="shared" si="28"/>
        <v/>
      </c>
      <c r="M343" t="str">
        <f t="shared" si="29"/>
        <v/>
      </c>
    </row>
    <row r="344" spans="1:13">
      <c r="A344" s="211" t="str">
        <f>IF(E344="","",VLOOKUP('OPĆI DIO'!$C$1,'OPĆI DIO'!$N$4:$W$150,10,FALSE))</f>
        <v/>
      </c>
      <c r="B344" s="211" t="str">
        <f>IF(E344="","",VLOOKUP('OPĆI DIO'!$C$1,'OPĆI DIO'!$N$4:$W$150,9,FALSE))</f>
        <v/>
      </c>
      <c r="C344" s="76" t="str">
        <f t="shared" si="30"/>
        <v/>
      </c>
      <c r="D344" s="36" t="str">
        <f t="shared" si="31"/>
        <v/>
      </c>
      <c r="E344" s="43"/>
      <c r="F344" s="79" t="str">
        <f t="shared" si="32"/>
        <v/>
      </c>
      <c r="G344" s="74"/>
      <c r="H344" s="74"/>
      <c r="I344" s="74"/>
      <c r="J344" s="43"/>
      <c r="K344" t="str">
        <f>IF(E344="","",'OPĆI DIO'!$C$1)</f>
        <v/>
      </c>
      <c r="L344" t="str">
        <f t="shared" si="28"/>
        <v/>
      </c>
      <c r="M344" t="str">
        <f t="shared" si="29"/>
        <v/>
      </c>
    </row>
    <row r="345" spans="1:13">
      <c r="A345" s="211" t="str">
        <f>IF(E345="","",VLOOKUP('OPĆI DIO'!$C$1,'OPĆI DIO'!$N$4:$W$150,10,FALSE))</f>
        <v/>
      </c>
      <c r="B345" s="211" t="str">
        <f>IF(E345="","",VLOOKUP('OPĆI DIO'!$C$1,'OPĆI DIO'!$N$4:$W$150,9,FALSE))</f>
        <v/>
      </c>
      <c r="C345" s="76" t="str">
        <f t="shared" si="30"/>
        <v/>
      </c>
      <c r="D345" s="36" t="str">
        <f t="shared" si="31"/>
        <v/>
      </c>
      <c r="E345" s="43"/>
      <c r="F345" s="79" t="str">
        <f t="shared" si="32"/>
        <v/>
      </c>
      <c r="G345" s="74"/>
      <c r="H345" s="74"/>
      <c r="I345" s="74"/>
      <c r="J345" s="43"/>
      <c r="K345" t="str">
        <f>IF(E345="","",'OPĆI DIO'!$C$1)</f>
        <v/>
      </c>
      <c r="L345" t="str">
        <f t="shared" si="28"/>
        <v/>
      </c>
      <c r="M345" t="str">
        <f t="shared" si="29"/>
        <v/>
      </c>
    </row>
    <row r="346" spans="1:13">
      <c r="A346" s="211" t="str">
        <f>IF(E346="","",VLOOKUP('OPĆI DIO'!$C$1,'OPĆI DIO'!$N$4:$W$150,10,FALSE))</f>
        <v/>
      </c>
      <c r="B346" s="211" t="str">
        <f>IF(E346="","",VLOOKUP('OPĆI DIO'!$C$1,'OPĆI DIO'!$N$4:$W$150,9,FALSE))</f>
        <v/>
      </c>
      <c r="C346" s="76" t="str">
        <f t="shared" si="30"/>
        <v/>
      </c>
      <c r="D346" s="36" t="str">
        <f t="shared" si="31"/>
        <v/>
      </c>
      <c r="E346" s="43"/>
      <c r="F346" s="79" t="str">
        <f t="shared" si="32"/>
        <v/>
      </c>
      <c r="G346" s="74"/>
      <c r="H346" s="74"/>
      <c r="I346" s="74"/>
      <c r="J346" s="43"/>
      <c r="K346" t="str">
        <f>IF(E346="","",'OPĆI DIO'!$C$1)</f>
        <v/>
      </c>
      <c r="L346" t="str">
        <f t="shared" si="28"/>
        <v/>
      </c>
      <c r="M346" t="str">
        <f t="shared" si="29"/>
        <v/>
      </c>
    </row>
    <row r="347" spans="1:13">
      <c r="A347" s="211" t="str">
        <f>IF(E347="","",VLOOKUP('OPĆI DIO'!$C$1,'OPĆI DIO'!$N$4:$W$150,10,FALSE))</f>
        <v/>
      </c>
      <c r="B347" s="211" t="str">
        <f>IF(E347="","",VLOOKUP('OPĆI DIO'!$C$1,'OPĆI DIO'!$N$4:$W$150,9,FALSE))</f>
        <v/>
      </c>
      <c r="C347" s="76" t="str">
        <f t="shared" si="30"/>
        <v/>
      </c>
      <c r="D347" s="36" t="str">
        <f t="shared" si="31"/>
        <v/>
      </c>
      <c r="E347" s="43"/>
      <c r="F347" s="79" t="str">
        <f t="shared" si="32"/>
        <v/>
      </c>
      <c r="G347" s="74"/>
      <c r="H347" s="74"/>
      <c r="I347" s="74"/>
      <c r="J347" s="43"/>
      <c r="K347" t="str">
        <f>IF(E347="","",'OPĆI DIO'!$C$1)</f>
        <v/>
      </c>
      <c r="L347" t="str">
        <f t="shared" si="28"/>
        <v/>
      </c>
      <c r="M347" t="str">
        <f t="shared" si="29"/>
        <v/>
      </c>
    </row>
    <row r="348" spans="1:13">
      <c r="A348" s="211" t="str">
        <f>IF(E348="","",VLOOKUP('OPĆI DIO'!$C$1,'OPĆI DIO'!$N$4:$W$150,10,FALSE))</f>
        <v/>
      </c>
      <c r="B348" s="211" t="str">
        <f>IF(E348="","",VLOOKUP('OPĆI DIO'!$C$1,'OPĆI DIO'!$N$4:$W$150,9,FALSE))</f>
        <v/>
      </c>
      <c r="C348" s="76" t="str">
        <f t="shared" si="30"/>
        <v/>
      </c>
      <c r="D348" s="36" t="str">
        <f t="shared" si="31"/>
        <v/>
      </c>
      <c r="E348" s="43"/>
      <c r="F348" s="79" t="str">
        <f t="shared" si="32"/>
        <v/>
      </c>
      <c r="G348" s="74"/>
      <c r="H348" s="74"/>
      <c r="I348" s="74"/>
      <c r="J348" s="43"/>
      <c r="K348" t="str">
        <f>IF(E348="","",'OPĆI DIO'!$C$1)</f>
        <v/>
      </c>
      <c r="L348" t="str">
        <f t="shared" si="28"/>
        <v/>
      </c>
      <c r="M348" t="str">
        <f t="shared" si="29"/>
        <v/>
      </c>
    </row>
    <row r="349" spans="1:13">
      <c r="A349" s="211" t="str">
        <f>IF(E349="","",VLOOKUP('OPĆI DIO'!$C$1,'OPĆI DIO'!$N$4:$W$150,10,FALSE))</f>
        <v/>
      </c>
      <c r="B349" s="211" t="str">
        <f>IF(E349="","",VLOOKUP('OPĆI DIO'!$C$1,'OPĆI DIO'!$N$4:$W$150,9,FALSE))</f>
        <v/>
      </c>
      <c r="C349" s="76" t="str">
        <f t="shared" si="30"/>
        <v/>
      </c>
      <c r="D349" s="36" t="str">
        <f t="shared" si="31"/>
        <v/>
      </c>
      <c r="E349" s="43"/>
      <c r="F349" s="79" t="str">
        <f t="shared" si="32"/>
        <v/>
      </c>
      <c r="G349" s="74"/>
      <c r="H349" s="74"/>
      <c r="I349" s="74"/>
      <c r="J349" s="43"/>
      <c r="K349" t="str">
        <f>IF(E349="","",'OPĆI DIO'!$C$1)</f>
        <v/>
      </c>
      <c r="L349" t="str">
        <f t="shared" si="28"/>
        <v/>
      </c>
      <c r="M349" t="str">
        <f t="shared" si="29"/>
        <v/>
      </c>
    </row>
    <row r="350" spans="1:13">
      <c r="A350" s="211" t="str">
        <f>IF(E350="","",VLOOKUP('OPĆI DIO'!$C$1,'OPĆI DIO'!$N$4:$W$150,10,FALSE))</f>
        <v/>
      </c>
      <c r="B350" s="211" t="str">
        <f>IF(E350="","",VLOOKUP('OPĆI DIO'!$C$1,'OPĆI DIO'!$N$4:$W$150,9,FALSE))</f>
        <v/>
      </c>
      <c r="C350" s="76" t="str">
        <f t="shared" si="30"/>
        <v/>
      </c>
      <c r="D350" s="36" t="str">
        <f t="shared" si="31"/>
        <v/>
      </c>
      <c r="E350" s="43"/>
      <c r="F350" s="79" t="str">
        <f t="shared" si="32"/>
        <v/>
      </c>
      <c r="G350" s="74"/>
      <c r="H350" s="74"/>
      <c r="I350" s="74"/>
      <c r="J350" s="43"/>
      <c r="K350" t="str">
        <f>IF(E350="","",'OPĆI DIO'!$C$1)</f>
        <v/>
      </c>
      <c r="L350" t="str">
        <f t="shared" si="28"/>
        <v/>
      </c>
      <c r="M350" t="str">
        <f t="shared" si="29"/>
        <v/>
      </c>
    </row>
    <row r="351" spans="1:13">
      <c r="A351" s="211" t="str">
        <f>IF(E351="","",VLOOKUP('OPĆI DIO'!$C$1,'OPĆI DIO'!$N$4:$W$150,10,FALSE))</f>
        <v/>
      </c>
      <c r="B351" s="211" t="str">
        <f>IF(E351="","",VLOOKUP('OPĆI DIO'!$C$1,'OPĆI DIO'!$N$4:$W$150,9,FALSE))</f>
        <v/>
      </c>
      <c r="C351" s="76" t="str">
        <f t="shared" si="30"/>
        <v/>
      </c>
      <c r="D351" s="36" t="str">
        <f t="shared" si="31"/>
        <v/>
      </c>
      <c r="E351" s="43"/>
      <c r="F351" s="79" t="str">
        <f t="shared" si="32"/>
        <v/>
      </c>
      <c r="G351" s="74"/>
      <c r="H351" s="74"/>
      <c r="I351" s="74"/>
      <c r="J351" s="43"/>
      <c r="K351" t="str">
        <f>IF(E351="","",'OPĆI DIO'!$C$1)</f>
        <v/>
      </c>
      <c r="L351" t="str">
        <f t="shared" si="28"/>
        <v/>
      </c>
      <c r="M351" t="str">
        <f t="shared" si="29"/>
        <v/>
      </c>
    </row>
    <row r="352" spans="1:13">
      <c r="A352" s="211" t="str">
        <f>IF(E352="","",VLOOKUP('OPĆI DIO'!$C$1,'OPĆI DIO'!$N$4:$W$150,10,FALSE))</f>
        <v/>
      </c>
      <c r="B352" s="211" t="str">
        <f>IF(E352="","",VLOOKUP('OPĆI DIO'!$C$1,'OPĆI DIO'!$N$4:$W$150,9,FALSE))</f>
        <v/>
      </c>
      <c r="C352" s="76" t="str">
        <f t="shared" si="30"/>
        <v/>
      </c>
      <c r="D352" s="36" t="str">
        <f t="shared" si="31"/>
        <v/>
      </c>
      <c r="E352" s="43"/>
      <c r="F352" s="79" t="str">
        <f t="shared" si="32"/>
        <v/>
      </c>
      <c r="G352" s="74"/>
      <c r="H352" s="74"/>
      <c r="I352" s="74"/>
      <c r="J352" s="43"/>
      <c r="K352" t="str">
        <f>IF(E352="","",'OPĆI DIO'!$C$1)</f>
        <v/>
      </c>
      <c r="L352" t="str">
        <f t="shared" si="28"/>
        <v/>
      </c>
      <c r="M352" t="str">
        <f t="shared" si="29"/>
        <v/>
      </c>
    </row>
    <row r="353" spans="1:13">
      <c r="A353" s="211" t="str">
        <f>IF(E353="","",VLOOKUP('OPĆI DIO'!$C$1,'OPĆI DIO'!$N$4:$W$150,10,FALSE))</f>
        <v/>
      </c>
      <c r="B353" s="211" t="str">
        <f>IF(E353="","",VLOOKUP('OPĆI DIO'!$C$1,'OPĆI DIO'!$N$4:$W$150,9,FALSE))</f>
        <v/>
      </c>
      <c r="C353" s="76" t="str">
        <f t="shared" si="30"/>
        <v/>
      </c>
      <c r="D353" s="36" t="str">
        <f t="shared" si="31"/>
        <v/>
      </c>
      <c r="E353" s="43"/>
      <c r="F353" s="79" t="str">
        <f t="shared" si="32"/>
        <v/>
      </c>
      <c r="G353" s="74"/>
      <c r="H353" s="74"/>
      <c r="I353" s="74"/>
      <c r="J353" s="43"/>
      <c r="K353" t="str">
        <f>IF(E353="","",'OPĆI DIO'!$C$1)</f>
        <v/>
      </c>
      <c r="L353" t="str">
        <f t="shared" si="28"/>
        <v/>
      </c>
      <c r="M353" t="str">
        <f t="shared" si="29"/>
        <v/>
      </c>
    </row>
    <row r="354" spans="1:13">
      <c r="A354" s="211" t="str">
        <f>IF(E354="","",VLOOKUP('OPĆI DIO'!$C$1,'OPĆI DIO'!$N$4:$W$150,10,FALSE))</f>
        <v/>
      </c>
      <c r="B354" s="211" t="str">
        <f>IF(E354="","",VLOOKUP('OPĆI DIO'!$C$1,'OPĆI DIO'!$N$4:$W$150,9,FALSE))</f>
        <v/>
      </c>
      <c r="C354" s="76" t="str">
        <f t="shared" si="30"/>
        <v/>
      </c>
      <c r="D354" s="36" t="str">
        <f t="shared" si="31"/>
        <v/>
      </c>
      <c r="E354" s="43"/>
      <c r="F354" s="79" t="str">
        <f t="shared" si="32"/>
        <v/>
      </c>
      <c r="G354" s="74"/>
      <c r="H354" s="74"/>
      <c r="I354" s="74"/>
      <c r="J354" s="43"/>
      <c r="K354" t="str">
        <f>IF(E354="","",'OPĆI DIO'!$C$1)</f>
        <v/>
      </c>
      <c r="L354" t="str">
        <f t="shared" si="28"/>
        <v/>
      </c>
      <c r="M354" t="str">
        <f t="shared" si="29"/>
        <v/>
      </c>
    </row>
    <row r="355" spans="1:13">
      <c r="A355" s="211" t="str">
        <f>IF(E355="","",VLOOKUP('OPĆI DIO'!$C$1,'OPĆI DIO'!$N$4:$W$150,10,FALSE))</f>
        <v/>
      </c>
      <c r="B355" s="211" t="str">
        <f>IF(E355="","",VLOOKUP('OPĆI DIO'!$C$1,'OPĆI DIO'!$N$4:$W$150,9,FALSE))</f>
        <v/>
      </c>
      <c r="C355" s="76" t="str">
        <f t="shared" si="30"/>
        <v/>
      </c>
      <c r="D355" s="36" t="str">
        <f t="shared" si="31"/>
        <v/>
      </c>
      <c r="E355" s="43"/>
      <c r="F355" s="79" t="str">
        <f t="shared" si="32"/>
        <v/>
      </c>
      <c r="G355" s="74"/>
      <c r="H355" s="74"/>
      <c r="I355" s="74"/>
      <c r="J355" s="43"/>
      <c r="K355" t="str">
        <f>IF(E355="","",'OPĆI DIO'!$C$1)</f>
        <v/>
      </c>
      <c r="L355" t="str">
        <f t="shared" si="28"/>
        <v/>
      </c>
      <c r="M355" t="str">
        <f t="shared" si="29"/>
        <v/>
      </c>
    </row>
    <row r="356" spans="1:13">
      <c r="A356" s="211" t="str">
        <f>IF(E356="","",VLOOKUP('OPĆI DIO'!$C$1,'OPĆI DIO'!$N$4:$W$150,10,FALSE))</f>
        <v/>
      </c>
      <c r="B356" s="211" t="str">
        <f>IF(E356="","",VLOOKUP('OPĆI DIO'!$C$1,'OPĆI DIO'!$N$4:$W$150,9,FALSE))</f>
        <v/>
      </c>
      <c r="C356" s="76" t="str">
        <f t="shared" si="30"/>
        <v/>
      </c>
      <c r="D356" s="36" t="str">
        <f t="shared" si="31"/>
        <v/>
      </c>
      <c r="E356" s="43"/>
      <c r="F356" s="79" t="str">
        <f t="shared" si="32"/>
        <v/>
      </c>
      <c r="G356" s="74"/>
      <c r="H356" s="74"/>
      <c r="I356" s="74"/>
      <c r="J356" s="43"/>
      <c r="K356" t="str">
        <f>IF(E356="","",'OPĆI DIO'!$C$1)</f>
        <v/>
      </c>
      <c r="L356" t="str">
        <f t="shared" si="28"/>
        <v/>
      </c>
      <c r="M356" t="str">
        <f t="shared" si="29"/>
        <v/>
      </c>
    </row>
    <row r="357" spans="1:13">
      <c r="A357" s="211" t="str">
        <f>IF(E357="","",VLOOKUP('OPĆI DIO'!$C$1,'OPĆI DIO'!$N$4:$W$150,10,FALSE))</f>
        <v/>
      </c>
      <c r="B357" s="211" t="str">
        <f>IF(E357="","",VLOOKUP('OPĆI DIO'!$C$1,'OPĆI DIO'!$N$4:$W$150,9,FALSE))</f>
        <v/>
      </c>
      <c r="C357" s="76" t="str">
        <f t="shared" si="30"/>
        <v/>
      </c>
      <c r="D357" s="36" t="str">
        <f t="shared" si="31"/>
        <v/>
      </c>
      <c r="E357" s="43"/>
      <c r="F357" s="79" t="str">
        <f t="shared" si="32"/>
        <v/>
      </c>
      <c r="G357" s="74"/>
      <c r="H357" s="74"/>
      <c r="I357" s="74"/>
      <c r="J357" s="43"/>
      <c r="K357" t="str">
        <f>IF(E357="","",'OPĆI DIO'!$C$1)</f>
        <v/>
      </c>
      <c r="L357" t="str">
        <f t="shared" si="28"/>
        <v/>
      </c>
      <c r="M357" t="str">
        <f t="shared" si="29"/>
        <v/>
      </c>
    </row>
    <row r="358" spans="1:13">
      <c r="A358" s="211" t="str">
        <f>IF(E358="","",VLOOKUP('OPĆI DIO'!$C$1,'OPĆI DIO'!$N$4:$W$150,10,FALSE))</f>
        <v/>
      </c>
      <c r="B358" s="211" t="str">
        <f>IF(E358="","",VLOOKUP('OPĆI DIO'!$C$1,'OPĆI DIO'!$N$4:$W$150,9,FALSE))</f>
        <v/>
      </c>
      <c r="C358" s="76" t="str">
        <f t="shared" si="30"/>
        <v/>
      </c>
      <c r="D358" s="36" t="str">
        <f t="shared" si="31"/>
        <v/>
      </c>
      <c r="E358" s="43"/>
      <c r="F358" s="79" t="str">
        <f t="shared" si="32"/>
        <v/>
      </c>
      <c r="G358" s="74"/>
      <c r="H358" s="74"/>
      <c r="I358" s="74"/>
      <c r="J358" s="43"/>
      <c r="K358" t="str">
        <f>IF(E358="","",'OPĆI DIO'!$C$1)</f>
        <v/>
      </c>
      <c r="L358" t="str">
        <f t="shared" si="28"/>
        <v/>
      </c>
      <c r="M358" t="str">
        <f t="shared" si="29"/>
        <v/>
      </c>
    </row>
    <row r="359" spans="1:13">
      <c r="A359" s="211" t="str">
        <f>IF(E359="","",VLOOKUP('OPĆI DIO'!$C$1,'OPĆI DIO'!$N$4:$W$150,10,FALSE))</f>
        <v/>
      </c>
      <c r="B359" s="211" t="str">
        <f>IF(E359="","",VLOOKUP('OPĆI DIO'!$C$1,'OPĆI DIO'!$N$4:$W$150,9,FALSE))</f>
        <v/>
      </c>
      <c r="C359" s="76" t="str">
        <f t="shared" si="30"/>
        <v/>
      </c>
      <c r="D359" s="36" t="str">
        <f t="shared" si="31"/>
        <v/>
      </c>
      <c r="E359" s="43"/>
      <c r="F359" s="79" t="str">
        <f t="shared" si="32"/>
        <v/>
      </c>
      <c r="G359" s="74"/>
      <c r="H359" s="74"/>
      <c r="I359" s="74"/>
      <c r="J359" s="43"/>
      <c r="K359" t="str">
        <f>IF(E359="","",'OPĆI DIO'!$C$1)</f>
        <v/>
      </c>
      <c r="L359" t="str">
        <f t="shared" si="28"/>
        <v/>
      </c>
      <c r="M359" t="str">
        <f t="shared" si="29"/>
        <v/>
      </c>
    </row>
    <row r="360" spans="1:13">
      <c r="A360" s="211" t="str">
        <f>IF(E360="","",VLOOKUP('OPĆI DIO'!$C$1,'OPĆI DIO'!$N$4:$W$150,10,FALSE))</f>
        <v/>
      </c>
      <c r="B360" s="211" t="str">
        <f>IF(E360="","",VLOOKUP('OPĆI DIO'!$C$1,'OPĆI DIO'!$N$4:$W$150,9,FALSE))</f>
        <v/>
      </c>
      <c r="C360" s="76" t="str">
        <f t="shared" si="30"/>
        <v/>
      </c>
      <c r="D360" s="36" t="str">
        <f t="shared" si="31"/>
        <v/>
      </c>
      <c r="E360" s="43"/>
      <c r="F360" s="79" t="str">
        <f t="shared" si="32"/>
        <v/>
      </c>
      <c r="G360" s="74"/>
      <c r="H360" s="74"/>
      <c r="I360" s="74"/>
      <c r="J360" s="43"/>
      <c r="K360" t="str">
        <f>IF(E360="","",'OPĆI DIO'!$C$1)</f>
        <v/>
      </c>
      <c r="L360" t="str">
        <f t="shared" si="28"/>
        <v/>
      </c>
      <c r="M360" t="str">
        <f t="shared" si="29"/>
        <v/>
      </c>
    </row>
    <row r="361" spans="1:13">
      <c r="A361" s="211" t="str">
        <f>IF(E361="","",VLOOKUP('OPĆI DIO'!$C$1,'OPĆI DIO'!$N$4:$W$150,10,FALSE))</f>
        <v/>
      </c>
      <c r="B361" s="211" t="str">
        <f>IF(E361="","",VLOOKUP('OPĆI DIO'!$C$1,'OPĆI DIO'!$N$4:$W$150,9,FALSE))</f>
        <v/>
      </c>
      <c r="C361" s="76" t="str">
        <f t="shared" si="30"/>
        <v/>
      </c>
      <c r="D361" s="36" t="str">
        <f t="shared" si="31"/>
        <v/>
      </c>
      <c r="E361" s="43"/>
      <c r="F361" s="79" t="str">
        <f t="shared" si="32"/>
        <v/>
      </c>
      <c r="G361" s="74"/>
      <c r="H361" s="74"/>
      <c r="I361" s="74"/>
      <c r="J361" s="43"/>
      <c r="K361" t="str">
        <f>IF(E361="","",'OPĆI DIO'!$C$1)</f>
        <v/>
      </c>
      <c r="L361" t="str">
        <f t="shared" si="28"/>
        <v/>
      </c>
      <c r="M361" t="str">
        <f t="shared" si="29"/>
        <v/>
      </c>
    </row>
    <row r="362" spans="1:13">
      <c r="A362" s="211" t="str">
        <f>IF(E362="","",VLOOKUP('OPĆI DIO'!$C$1,'OPĆI DIO'!$N$4:$W$150,10,FALSE))</f>
        <v/>
      </c>
      <c r="B362" s="211" t="str">
        <f>IF(E362="","",VLOOKUP('OPĆI DIO'!$C$1,'OPĆI DIO'!$N$4:$W$150,9,FALSE))</f>
        <v/>
      </c>
      <c r="C362" s="76" t="str">
        <f t="shared" si="30"/>
        <v/>
      </c>
      <c r="D362" s="36" t="str">
        <f t="shared" si="31"/>
        <v/>
      </c>
      <c r="E362" s="43"/>
      <c r="F362" s="79" t="str">
        <f t="shared" si="32"/>
        <v/>
      </c>
      <c r="G362" s="74"/>
      <c r="H362" s="74"/>
      <c r="I362" s="74"/>
      <c r="J362" s="43"/>
      <c r="K362" t="str">
        <f>IF(E362="","",'OPĆI DIO'!$C$1)</f>
        <v/>
      </c>
      <c r="L362" t="str">
        <f t="shared" si="28"/>
        <v/>
      </c>
      <c r="M362" t="str">
        <f t="shared" si="29"/>
        <v/>
      </c>
    </row>
    <row r="363" spans="1:13">
      <c r="A363" s="211" t="str">
        <f>IF(E363="","",VLOOKUP('OPĆI DIO'!$C$1,'OPĆI DIO'!$N$4:$W$150,10,FALSE))</f>
        <v/>
      </c>
      <c r="B363" s="211" t="str">
        <f>IF(E363="","",VLOOKUP('OPĆI DIO'!$C$1,'OPĆI DIO'!$N$4:$W$150,9,FALSE))</f>
        <v/>
      </c>
      <c r="C363" s="76" t="str">
        <f t="shared" si="30"/>
        <v/>
      </c>
      <c r="D363" s="36" t="str">
        <f t="shared" si="31"/>
        <v/>
      </c>
      <c r="E363" s="43"/>
      <c r="F363" s="79" t="str">
        <f t="shared" si="32"/>
        <v/>
      </c>
      <c r="G363" s="74"/>
      <c r="H363" s="74"/>
      <c r="I363" s="74"/>
      <c r="J363" s="43"/>
      <c r="K363" t="str">
        <f>IF(E363="","",'OPĆI DIO'!$C$1)</f>
        <v/>
      </c>
      <c r="L363" t="str">
        <f t="shared" si="28"/>
        <v/>
      </c>
      <c r="M363" t="str">
        <f t="shared" si="29"/>
        <v/>
      </c>
    </row>
    <row r="364" spans="1:13">
      <c r="A364" s="211" t="str">
        <f>IF(E364="","",VLOOKUP('OPĆI DIO'!$C$1,'OPĆI DIO'!$N$4:$W$150,10,FALSE))</f>
        <v/>
      </c>
      <c r="B364" s="211" t="str">
        <f>IF(E364="","",VLOOKUP('OPĆI DIO'!$C$1,'OPĆI DIO'!$N$4:$W$150,9,FALSE))</f>
        <v/>
      </c>
      <c r="C364" s="76" t="str">
        <f t="shared" si="30"/>
        <v/>
      </c>
      <c r="D364" s="36" t="str">
        <f t="shared" si="31"/>
        <v/>
      </c>
      <c r="E364" s="43"/>
      <c r="F364" s="79" t="str">
        <f t="shared" si="32"/>
        <v/>
      </c>
      <c r="G364" s="74"/>
      <c r="H364" s="74"/>
      <c r="I364" s="74"/>
      <c r="J364" s="43"/>
      <c r="K364" t="str">
        <f>IF(E364="","",'OPĆI DIO'!$C$1)</f>
        <v/>
      </c>
      <c r="L364" t="str">
        <f t="shared" si="28"/>
        <v/>
      </c>
      <c r="M364" t="str">
        <f t="shared" si="29"/>
        <v/>
      </c>
    </row>
    <row r="365" spans="1:13">
      <c r="A365" s="211" t="str">
        <f>IF(E365="","",VLOOKUP('OPĆI DIO'!$C$1,'OPĆI DIO'!$N$4:$W$150,10,FALSE))</f>
        <v/>
      </c>
      <c r="B365" s="211" t="str">
        <f>IF(E365="","",VLOOKUP('OPĆI DIO'!$C$1,'OPĆI DIO'!$N$4:$W$150,9,FALSE))</f>
        <v/>
      </c>
      <c r="C365" s="76" t="str">
        <f t="shared" si="30"/>
        <v/>
      </c>
      <c r="D365" s="36" t="str">
        <f t="shared" si="31"/>
        <v/>
      </c>
      <c r="E365" s="43"/>
      <c r="F365" s="79" t="str">
        <f t="shared" si="32"/>
        <v/>
      </c>
      <c r="G365" s="74"/>
      <c r="H365" s="74"/>
      <c r="I365" s="74"/>
      <c r="J365" s="43"/>
      <c r="K365" t="str">
        <f>IF(E365="","",'OPĆI DIO'!$C$1)</f>
        <v/>
      </c>
      <c r="L365" t="str">
        <f t="shared" si="28"/>
        <v/>
      </c>
      <c r="M365" t="str">
        <f t="shared" si="29"/>
        <v/>
      </c>
    </row>
    <row r="366" spans="1:13">
      <c r="A366" s="211" t="str">
        <f>IF(E366="","",VLOOKUP('OPĆI DIO'!$C$1,'OPĆI DIO'!$N$4:$W$150,10,FALSE))</f>
        <v/>
      </c>
      <c r="B366" s="211" t="str">
        <f>IF(E366="","",VLOOKUP('OPĆI DIO'!$C$1,'OPĆI DIO'!$N$4:$W$150,9,FALSE))</f>
        <v/>
      </c>
      <c r="C366" s="76" t="str">
        <f t="shared" si="30"/>
        <v/>
      </c>
      <c r="D366" s="36" t="str">
        <f t="shared" si="31"/>
        <v/>
      </c>
      <c r="E366" s="43"/>
      <c r="F366" s="79" t="str">
        <f t="shared" si="32"/>
        <v/>
      </c>
      <c r="G366" s="74"/>
      <c r="H366" s="74"/>
      <c r="I366" s="74"/>
      <c r="J366" s="43"/>
      <c r="K366" t="str">
        <f>IF(E366="","",'OPĆI DIO'!$C$1)</f>
        <v/>
      </c>
      <c r="L366" t="str">
        <f t="shared" si="28"/>
        <v/>
      </c>
      <c r="M366" t="str">
        <f t="shared" si="29"/>
        <v/>
      </c>
    </row>
    <row r="367" spans="1:13">
      <c r="A367" s="211" t="str">
        <f>IF(E367="","",VLOOKUP('OPĆI DIO'!$C$1,'OPĆI DIO'!$N$4:$W$150,10,FALSE))</f>
        <v/>
      </c>
      <c r="B367" s="211" t="str">
        <f>IF(E367="","",VLOOKUP('OPĆI DIO'!$C$1,'OPĆI DIO'!$N$4:$W$150,9,FALSE))</f>
        <v/>
      </c>
      <c r="C367" s="76" t="str">
        <f t="shared" si="30"/>
        <v/>
      </c>
      <c r="D367" s="36" t="str">
        <f t="shared" si="31"/>
        <v/>
      </c>
      <c r="E367" s="43"/>
      <c r="F367" s="79" t="str">
        <f t="shared" si="32"/>
        <v/>
      </c>
      <c r="G367" s="74"/>
      <c r="H367" s="74"/>
      <c r="I367" s="74"/>
      <c r="J367" s="43"/>
      <c r="K367" t="str">
        <f>IF(E367="","",'OPĆI DIO'!$C$1)</f>
        <v/>
      </c>
      <c r="L367" t="str">
        <f t="shared" si="28"/>
        <v/>
      </c>
      <c r="M367" t="str">
        <f t="shared" si="29"/>
        <v/>
      </c>
    </row>
    <row r="368" spans="1:13">
      <c r="A368" s="211" t="str">
        <f>IF(E368="","",VLOOKUP('OPĆI DIO'!$C$1,'OPĆI DIO'!$N$4:$W$150,10,FALSE))</f>
        <v/>
      </c>
      <c r="B368" s="211" t="str">
        <f>IF(E368="","",VLOOKUP('OPĆI DIO'!$C$1,'OPĆI DIO'!$N$4:$W$150,9,FALSE))</f>
        <v/>
      </c>
      <c r="C368" s="76" t="str">
        <f t="shared" si="30"/>
        <v/>
      </c>
      <c r="D368" s="36" t="str">
        <f t="shared" si="31"/>
        <v/>
      </c>
      <c r="E368" s="43"/>
      <c r="F368" s="79" t="str">
        <f t="shared" si="32"/>
        <v/>
      </c>
      <c r="G368" s="74"/>
      <c r="H368" s="74"/>
      <c r="I368" s="74"/>
      <c r="J368" s="43"/>
      <c r="K368" t="str">
        <f>IF(E368="","",'OPĆI DIO'!$C$1)</f>
        <v/>
      </c>
      <c r="L368" t="str">
        <f t="shared" si="28"/>
        <v/>
      </c>
      <c r="M368" t="str">
        <f t="shared" si="29"/>
        <v/>
      </c>
    </row>
    <row r="369" spans="1:13">
      <c r="A369" s="211" t="str">
        <f>IF(E369="","",VLOOKUP('OPĆI DIO'!$C$1,'OPĆI DIO'!$N$4:$W$150,10,FALSE))</f>
        <v/>
      </c>
      <c r="B369" s="211" t="str">
        <f>IF(E369="","",VLOOKUP('OPĆI DIO'!$C$1,'OPĆI DIO'!$N$4:$W$150,9,FALSE))</f>
        <v/>
      </c>
      <c r="C369" s="76" t="str">
        <f t="shared" si="30"/>
        <v/>
      </c>
      <c r="D369" s="36" t="str">
        <f t="shared" si="31"/>
        <v/>
      </c>
      <c r="E369" s="43"/>
      <c r="F369" s="79" t="str">
        <f t="shared" si="32"/>
        <v/>
      </c>
      <c r="G369" s="74"/>
      <c r="H369" s="74"/>
      <c r="I369" s="74"/>
      <c r="J369" s="43"/>
      <c r="K369" t="str">
        <f>IF(E369="","",'OPĆI DIO'!$C$1)</f>
        <v/>
      </c>
      <c r="L369" t="str">
        <f t="shared" si="28"/>
        <v/>
      </c>
      <c r="M369" t="str">
        <f t="shared" si="29"/>
        <v/>
      </c>
    </row>
    <row r="370" spans="1:13">
      <c r="A370" s="211" t="str">
        <f>IF(E370="","",VLOOKUP('OPĆI DIO'!$C$1,'OPĆI DIO'!$N$4:$W$150,10,FALSE))</f>
        <v/>
      </c>
      <c r="B370" s="211" t="str">
        <f>IF(E370="","",VLOOKUP('OPĆI DIO'!$C$1,'OPĆI DIO'!$N$4:$W$150,9,FALSE))</f>
        <v/>
      </c>
      <c r="C370" s="76" t="str">
        <f t="shared" si="30"/>
        <v/>
      </c>
      <c r="D370" s="36" t="str">
        <f t="shared" si="31"/>
        <v/>
      </c>
      <c r="E370" s="43"/>
      <c r="F370" s="79" t="str">
        <f t="shared" si="32"/>
        <v/>
      </c>
      <c r="G370" s="74"/>
      <c r="H370" s="74"/>
      <c r="I370" s="74"/>
      <c r="J370" s="43"/>
      <c r="K370" t="str">
        <f>IF(E370="","",'OPĆI DIO'!$C$1)</f>
        <v/>
      </c>
      <c r="L370" t="str">
        <f t="shared" si="28"/>
        <v/>
      </c>
      <c r="M370" t="str">
        <f t="shared" si="29"/>
        <v/>
      </c>
    </row>
    <row r="371" spans="1:13">
      <c r="A371" s="211" t="str">
        <f>IF(E371="","",VLOOKUP('OPĆI DIO'!$C$1,'OPĆI DIO'!$N$4:$W$150,10,FALSE))</f>
        <v/>
      </c>
      <c r="B371" s="211" t="str">
        <f>IF(E371="","",VLOOKUP('OPĆI DIO'!$C$1,'OPĆI DIO'!$N$4:$W$150,9,FALSE))</f>
        <v/>
      </c>
      <c r="C371" s="76" t="str">
        <f t="shared" si="30"/>
        <v/>
      </c>
      <c r="D371" s="36" t="str">
        <f t="shared" si="31"/>
        <v/>
      </c>
      <c r="E371" s="43"/>
      <c r="F371" s="79" t="str">
        <f t="shared" si="32"/>
        <v/>
      </c>
      <c r="G371" s="74"/>
      <c r="H371" s="74"/>
      <c r="I371" s="74"/>
      <c r="J371" s="43"/>
      <c r="K371" t="str">
        <f>IF(E371="","",'OPĆI DIO'!$C$1)</f>
        <v/>
      </c>
      <c r="L371" t="str">
        <f t="shared" si="28"/>
        <v/>
      </c>
      <c r="M371" t="str">
        <f t="shared" si="29"/>
        <v/>
      </c>
    </row>
    <row r="372" spans="1:13">
      <c r="A372" s="211" t="str">
        <f>IF(E372="","",VLOOKUP('OPĆI DIO'!$C$1,'OPĆI DIO'!$N$4:$W$150,10,FALSE))</f>
        <v/>
      </c>
      <c r="B372" s="211" t="str">
        <f>IF(E372="","",VLOOKUP('OPĆI DIO'!$C$1,'OPĆI DIO'!$N$4:$W$150,9,FALSE))</f>
        <v/>
      </c>
      <c r="C372" s="76" t="str">
        <f t="shared" si="30"/>
        <v/>
      </c>
      <c r="D372" s="36" t="str">
        <f t="shared" si="31"/>
        <v/>
      </c>
      <c r="E372" s="43"/>
      <c r="F372" s="79" t="str">
        <f t="shared" si="32"/>
        <v/>
      </c>
      <c r="G372" s="74"/>
      <c r="H372" s="74"/>
      <c r="I372" s="74"/>
      <c r="J372" s="43"/>
      <c r="K372" t="str">
        <f>IF(E372="","",'OPĆI DIO'!$C$1)</f>
        <v/>
      </c>
      <c r="L372" t="str">
        <f t="shared" si="28"/>
        <v/>
      </c>
      <c r="M372" t="str">
        <f t="shared" si="29"/>
        <v/>
      </c>
    </row>
    <row r="373" spans="1:13">
      <c r="A373" s="211" t="str">
        <f>IF(E373="","",VLOOKUP('OPĆI DIO'!$C$1,'OPĆI DIO'!$N$4:$W$150,10,FALSE))</f>
        <v/>
      </c>
      <c r="B373" s="211" t="str">
        <f>IF(E373="","",VLOOKUP('OPĆI DIO'!$C$1,'OPĆI DIO'!$N$4:$W$150,9,FALSE))</f>
        <v/>
      </c>
      <c r="C373" s="76" t="str">
        <f t="shared" si="30"/>
        <v/>
      </c>
      <c r="D373" s="36" t="str">
        <f t="shared" si="31"/>
        <v/>
      </c>
      <c r="E373" s="43"/>
      <c r="F373" s="79" t="str">
        <f t="shared" si="32"/>
        <v/>
      </c>
      <c r="G373" s="74"/>
      <c r="H373" s="74"/>
      <c r="I373" s="74"/>
      <c r="J373" s="43"/>
      <c r="K373" t="str">
        <f>IF(E373="","",'OPĆI DIO'!$C$1)</f>
        <v/>
      </c>
      <c r="L373" t="str">
        <f t="shared" si="28"/>
        <v/>
      </c>
      <c r="M373" t="str">
        <f t="shared" si="29"/>
        <v/>
      </c>
    </row>
    <row r="374" spans="1:13">
      <c r="A374" s="211" t="str">
        <f>IF(E374="","",VLOOKUP('OPĆI DIO'!$C$1,'OPĆI DIO'!$N$4:$W$150,10,FALSE))</f>
        <v/>
      </c>
      <c r="B374" s="211" t="str">
        <f>IF(E374="","",VLOOKUP('OPĆI DIO'!$C$1,'OPĆI DIO'!$N$4:$W$150,9,FALSE))</f>
        <v/>
      </c>
      <c r="C374" s="76" t="str">
        <f t="shared" si="30"/>
        <v/>
      </c>
      <c r="D374" s="36" t="str">
        <f t="shared" si="31"/>
        <v/>
      </c>
      <c r="E374" s="43"/>
      <c r="F374" s="79" t="str">
        <f t="shared" si="32"/>
        <v/>
      </c>
      <c r="G374" s="74"/>
      <c r="H374" s="74"/>
      <c r="I374" s="74"/>
      <c r="J374" s="43"/>
      <c r="K374" t="str">
        <f>IF(E374="","",'OPĆI DIO'!$C$1)</f>
        <v/>
      </c>
      <c r="L374" t="str">
        <f t="shared" si="28"/>
        <v/>
      </c>
      <c r="M374" t="str">
        <f t="shared" si="29"/>
        <v/>
      </c>
    </row>
    <row r="375" spans="1:13">
      <c r="A375" s="211" t="str">
        <f>IF(E375="","",VLOOKUP('OPĆI DIO'!$C$1,'OPĆI DIO'!$N$4:$W$150,10,FALSE))</f>
        <v/>
      </c>
      <c r="B375" s="211" t="str">
        <f>IF(E375="","",VLOOKUP('OPĆI DIO'!$C$1,'OPĆI DIO'!$N$4:$W$150,9,FALSE))</f>
        <v/>
      </c>
      <c r="C375" s="76" t="str">
        <f t="shared" si="30"/>
        <v/>
      </c>
      <c r="D375" s="36" t="str">
        <f t="shared" si="31"/>
        <v/>
      </c>
      <c r="E375" s="43"/>
      <c r="F375" s="79" t="str">
        <f t="shared" si="32"/>
        <v/>
      </c>
      <c r="G375" s="74"/>
      <c r="H375" s="74"/>
      <c r="I375" s="74"/>
      <c r="J375" s="43"/>
      <c r="K375" t="str">
        <f>IF(E375="","",'OPĆI DIO'!$C$1)</f>
        <v/>
      </c>
      <c r="L375" t="str">
        <f t="shared" si="28"/>
        <v/>
      </c>
      <c r="M375" t="str">
        <f t="shared" si="29"/>
        <v/>
      </c>
    </row>
    <row r="376" spans="1:13">
      <c r="A376" s="211" t="str">
        <f>IF(E376="","",VLOOKUP('OPĆI DIO'!$C$1,'OPĆI DIO'!$N$4:$W$150,10,FALSE))</f>
        <v/>
      </c>
      <c r="B376" s="211" t="str">
        <f>IF(E376="","",VLOOKUP('OPĆI DIO'!$C$1,'OPĆI DIO'!$N$4:$W$150,9,FALSE))</f>
        <v/>
      </c>
      <c r="C376" s="76" t="str">
        <f t="shared" si="30"/>
        <v/>
      </c>
      <c r="D376" s="36" t="str">
        <f t="shared" si="31"/>
        <v/>
      </c>
      <c r="E376" s="43"/>
      <c r="F376" s="79" t="str">
        <f t="shared" si="32"/>
        <v/>
      </c>
      <c r="G376" s="74"/>
      <c r="H376" s="74"/>
      <c r="I376" s="74"/>
      <c r="J376" s="43"/>
      <c r="K376" t="str">
        <f>IF(E376="","",'OPĆI DIO'!$C$1)</f>
        <v/>
      </c>
      <c r="L376" t="str">
        <f t="shared" si="28"/>
        <v/>
      </c>
      <c r="M376" t="str">
        <f t="shared" si="29"/>
        <v/>
      </c>
    </row>
    <row r="377" spans="1:13">
      <c r="A377" s="211" t="str">
        <f>IF(E377="","",VLOOKUP('OPĆI DIO'!$C$1,'OPĆI DIO'!$N$4:$W$150,10,FALSE))</f>
        <v/>
      </c>
      <c r="B377" s="211" t="str">
        <f>IF(E377="","",VLOOKUP('OPĆI DIO'!$C$1,'OPĆI DIO'!$N$4:$W$150,9,FALSE))</f>
        <v/>
      </c>
      <c r="C377" s="76" t="str">
        <f t="shared" si="30"/>
        <v/>
      </c>
      <c r="D377" s="36" t="str">
        <f t="shared" si="31"/>
        <v/>
      </c>
      <c r="E377" s="43"/>
      <c r="F377" s="79" t="str">
        <f t="shared" si="32"/>
        <v/>
      </c>
      <c r="G377" s="74"/>
      <c r="H377" s="74"/>
      <c r="I377" s="74"/>
      <c r="J377" s="43"/>
      <c r="K377" t="str">
        <f>IF(E377="","",'OPĆI DIO'!$C$1)</f>
        <v/>
      </c>
      <c r="L377" t="str">
        <f t="shared" si="28"/>
        <v/>
      </c>
      <c r="M377" t="str">
        <f t="shared" si="29"/>
        <v/>
      </c>
    </row>
    <row r="378" spans="1:13">
      <c r="A378" s="211" t="str">
        <f>IF(E378="","",VLOOKUP('OPĆI DIO'!$C$1,'OPĆI DIO'!$N$4:$W$150,10,FALSE))</f>
        <v/>
      </c>
      <c r="B378" s="211" t="str">
        <f>IF(E378="","",VLOOKUP('OPĆI DIO'!$C$1,'OPĆI DIO'!$N$4:$W$150,9,FALSE))</f>
        <v/>
      </c>
      <c r="C378" s="76" t="str">
        <f t="shared" si="30"/>
        <v/>
      </c>
      <c r="D378" s="36" t="str">
        <f t="shared" si="31"/>
        <v/>
      </c>
      <c r="E378" s="43"/>
      <c r="F378" s="79" t="str">
        <f t="shared" si="32"/>
        <v/>
      </c>
      <c r="G378" s="74"/>
      <c r="H378" s="74"/>
      <c r="I378" s="74"/>
      <c r="J378" s="43"/>
      <c r="K378" t="str">
        <f>IF(E378="","",'OPĆI DIO'!$C$1)</f>
        <v/>
      </c>
      <c r="L378" t="str">
        <f t="shared" si="28"/>
        <v/>
      </c>
      <c r="M378" t="str">
        <f t="shared" si="29"/>
        <v/>
      </c>
    </row>
    <row r="379" spans="1:13">
      <c r="A379" s="211" t="str">
        <f>IF(E379="","",VLOOKUP('OPĆI DIO'!$C$1,'OPĆI DIO'!$N$4:$W$150,10,FALSE))</f>
        <v/>
      </c>
      <c r="B379" s="211" t="str">
        <f>IF(E379="","",VLOOKUP('OPĆI DIO'!$C$1,'OPĆI DIO'!$N$4:$W$150,9,FALSE))</f>
        <v/>
      </c>
      <c r="C379" s="76" t="str">
        <f t="shared" si="30"/>
        <v/>
      </c>
      <c r="D379" s="36" t="str">
        <f t="shared" si="31"/>
        <v/>
      </c>
      <c r="E379" s="43"/>
      <c r="F379" s="79" t="str">
        <f t="shared" si="32"/>
        <v/>
      </c>
      <c r="G379" s="74"/>
      <c r="H379" s="74"/>
      <c r="I379" s="74"/>
      <c r="J379" s="43"/>
      <c r="K379" t="str">
        <f>IF(E379="","",'OPĆI DIO'!$C$1)</f>
        <v/>
      </c>
      <c r="L379" t="str">
        <f t="shared" si="28"/>
        <v/>
      </c>
      <c r="M379" t="str">
        <f t="shared" si="29"/>
        <v/>
      </c>
    </row>
    <row r="380" spans="1:13">
      <c r="A380" s="211" t="str">
        <f>IF(E380="","",VLOOKUP('OPĆI DIO'!$C$1,'OPĆI DIO'!$N$4:$W$150,10,FALSE))</f>
        <v/>
      </c>
      <c r="B380" s="211" t="str">
        <f>IF(E380="","",VLOOKUP('OPĆI DIO'!$C$1,'OPĆI DIO'!$N$4:$W$150,9,FALSE))</f>
        <v/>
      </c>
      <c r="C380" s="76" t="str">
        <f t="shared" si="30"/>
        <v/>
      </c>
      <c r="D380" s="36" t="str">
        <f t="shared" si="31"/>
        <v/>
      </c>
      <c r="E380" s="43"/>
      <c r="F380" s="79" t="str">
        <f t="shared" si="32"/>
        <v/>
      </c>
      <c r="G380" s="74"/>
      <c r="H380" s="74"/>
      <c r="I380" s="74"/>
      <c r="J380" s="43"/>
      <c r="K380" t="str">
        <f>IF(E380="","",'OPĆI DIO'!$C$1)</f>
        <v/>
      </c>
      <c r="L380" t="str">
        <f t="shared" si="28"/>
        <v/>
      </c>
      <c r="M380" t="str">
        <f t="shared" si="29"/>
        <v/>
      </c>
    </row>
    <row r="381" spans="1:13">
      <c r="A381" s="211" t="str">
        <f>IF(E381="","",VLOOKUP('OPĆI DIO'!$C$1,'OPĆI DIO'!$N$4:$W$150,10,FALSE))</f>
        <v/>
      </c>
      <c r="B381" s="211" t="str">
        <f>IF(E381="","",VLOOKUP('OPĆI DIO'!$C$1,'OPĆI DIO'!$N$4:$W$150,9,FALSE))</f>
        <v/>
      </c>
      <c r="C381" s="76" t="str">
        <f t="shared" si="30"/>
        <v/>
      </c>
      <c r="D381" s="36" t="str">
        <f t="shared" si="31"/>
        <v/>
      </c>
      <c r="E381" s="43"/>
      <c r="F381" s="79" t="str">
        <f t="shared" si="32"/>
        <v/>
      </c>
      <c r="G381" s="74"/>
      <c r="H381" s="74"/>
      <c r="I381" s="74"/>
      <c r="J381" s="43"/>
      <c r="K381" t="str">
        <f>IF(E381="","",'OPĆI DIO'!$C$1)</f>
        <v/>
      </c>
      <c r="L381" t="str">
        <f t="shared" si="28"/>
        <v/>
      </c>
      <c r="M381" t="str">
        <f t="shared" si="29"/>
        <v/>
      </c>
    </row>
    <row r="382" spans="1:13">
      <c r="A382" s="211" t="str">
        <f>IF(E382="","",VLOOKUP('OPĆI DIO'!$C$1,'OPĆI DIO'!$N$4:$W$150,10,FALSE))</f>
        <v/>
      </c>
      <c r="B382" s="211" t="str">
        <f>IF(E382="","",VLOOKUP('OPĆI DIO'!$C$1,'OPĆI DIO'!$N$4:$W$150,9,FALSE))</f>
        <v/>
      </c>
      <c r="C382" s="76" t="str">
        <f t="shared" si="30"/>
        <v/>
      </c>
      <c r="D382" s="36" t="str">
        <f t="shared" si="31"/>
        <v/>
      </c>
      <c r="E382" s="43"/>
      <c r="F382" s="79" t="str">
        <f t="shared" si="32"/>
        <v/>
      </c>
      <c r="G382" s="74"/>
      <c r="H382" s="74"/>
      <c r="I382" s="74"/>
      <c r="J382" s="43"/>
      <c r="K382" t="str">
        <f>IF(E382="","",'OPĆI DIO'!$C$1)</f>
        <v/>
      </c>
      <c r="L382" t="str">
        <f t="shared" si="28"/>
        <v/>
      </c>
      <c r="M382" t="str">
        <f t="shared" si="29"/>
        <v/>
      </c>
    </row>
    <row r="383" spans="1:13">
      <c r="A383" s="211" t="str">
        <f>IF(E383="","",VLOOKUP('OPĆI DIO'!$C$1,'OPĆI DIO'!$N$4:$W$150,10,FALSE))</f>
        <v/>
      </c>
      <c r="B383" s="211" t="str">
        <f>IF(E383="","",VLOOKUP('OPĆI DIO'!$C$1,'OPĆI DIO'!$N$4:$W$150,9,FALSE))</f>
        <v/>
      </c>
      <c r="C383" s="76" t="str">
        <f t="shared" si="30"/>
        <v/>
      </c>
      <c r="D383" s="36" t="str">
        <f t="shared" si="31"/>
        <v/>
      </c>
      <c r="E383" s="43"/>
      <c r="F383" s="79" t="str">
        <f t="shared" si="32"/>
        <v/>
      </c>
      <c r="G383" s="74"/>
      <c r="H383" s="74"/>
      <c r="I383" s="74"/>
      <c r="J383" s="43"/>
      <c r="K383" t="str">
        <f>IF(E383="","",'OPĆI DIO'!$C$1)</f>
        <v/>
      </c>
      <c r="L383" t="str">
        <f t="shared" si="28"/>
        <v/>
      </c>
      <c r="M383" t="str">
        <f t="shared" si="29"/>
        <v/>
      </c>
    </row>
    <row r="384" spans="1:13">
      <c r="A384" s="211" t="str">
        <f>IF(E384="","",VLOOKUP('OPĆI DIO'!$C$1,'OPĆI DIO'!$N$4:$W$150,10,FALSE))</f>
        <v/>
      </c>
      <c r="B384" s="211" t="str">
        <f>IF(E384="","",VLOOKUP('OPĆI DIO'!$C$1,'OPĆI DIO'!$N$4:$W$150,9,FALSE))</f>
        <v/>
      </c>
      <c r="C384" s="76" t="str">
        <f t="shared" si="30"/>
        <v/>
      </c>
      <c r="D384" s="36" t="str">
        <f t="shared" si="31"/>
        <v/>
      </c>
      <c r="E384" s="43"/>
      <c r="F384" s="79" t="str">
        <f t="shared" si="32"/>
        <v/>
      </c>
      <c r="G384" s="74"/>
      <c r="H384" s="74"/>
      <c r="I384" s="74"/>
      <c r="J384" s="43"/>
      <c r="K384" t="str">
        <f>IF(E384="","",'OPĆI DIO'!$C$1)</f>
        <v/>
      </c>
      <c r="L384" t="str">
        <f t="shared" si="28"/>
        <v/>
      </c>
      <c r="M384" t="str">
        <f t="shared" si="29"/>
        <v/>
      </c>
    </row>
    <row r="385" spans="1:13">
      <c r="A385" s="211" t="str">
        <f>IF(E385="","",VLOOKUP('OPĆI DIO'!$C$1,'OPĆI DIO'!$N$4:$W$150,10,FALSE))</f>
        <v/>
      </c>
      <c r="B385" s="211" t="str">
        <f>IF(E385="","",VLOOKUP('OPĆI DIO'!$C$1,'OPĆI DIO'!$N$4:$W$150,9,FALSE))</f>
        <v/>
      </c>
      <c r="C385" s="76" t="str">
        <f t="shared" si="30"/>
        <v/>
      </c>
      <c r="D385" s="36" t="str">
        <f t="shared" si="31"/>
        <v/>
      </c>
      <c r="E385" s="43"/>
      <c r="F385" s="79" t="str">
        <f t="shared" si="32"/>
        <v/>
      </c>
      <c r="G385" s="74"/>
      <c r="H385" s="74"/>
      <c r="I385" s="74"/>
      <c r="J385" s="43"/>
      <c r="K385" t="str">
        <f>IF(E385="","",'OPĆI DIO'!$C$1)</f>
        <v/>
      </c>
      <c r="L385" t="str">
        <f t="shared" si="28"/>
        <v/>
      </c>
      <c r="M385" t="str">
        <f t="shared" si="29"/>
        <v/>
      </c>
    </row>
    <row r="386" spans="1:13">
      <c r="A386" s="211" t="str">
        <f>IF(E386="","",VLOOKUP('OPĆI DIO'!$C$1,'OPĆI DIO'!$N$4:$W$150,10,FALSE))</f>
        <v/>
      </c>
      <c r="B386" s="211" t="str">
        <f>IF(E386="","",VLOOKUP('OPĆI DIO'!$C$1,'OPĆI DIO'!$N$4:$W$150,9,FALSE))</f>
        <v/>
      </c>
      <c r="C386" s="76" t="str">
        <f t="shared" si="30"/>
        <v/>
      </c>
      <c r="D386" s="36" t="str">
        <f t="shared" si="31"/>
        <v/>
      </c>
      <c r="E386" s="43"/>
      <c r="F386" s="79" t="str">
        <f t="shared" si="32"/>
        <v/>
      </c>
      <c r="G386" s="74"/>
      <c r="H386" s="74"/>
      <c r="I386" s="74"/>
      <c r="J386" s="43"/>
      <c r="K386" t="str">
        <f>IF(E386="","",'OPĆI DIO'!$C$1)</f>
        <v/>
      </c>
      <c r="L386" t="str">
        <f t="shared" si="28"/>
        <v/>
      </c>
      <c r="M386" t="str">
        <f t="shared" si="29"/>
        <v/>
      </c>
    </row>
    <row r="387" spans="1:13">
      <c r="A387" s="211" t="str">
        <f>IF(E387="","",VLOOKUP('OPĆI DIO'!$C$1,'OPĆI DIO'!$N$4:$W$150,10,FALSE))</f>
        <v/>
      </c>
      <c r="B387" s="211" t="str">
        <f>IF(E387="","",VLOOKUP('OPĆI DIO'!$C$1,'OPĆI DIO'!$N$4:$W$150,9,FALSE))</f>
        <v/>
      </c>
      <c r="C387" s="76" t="str">
        <f t="shared" si="30"/>
        <v/>
      </c>
      <c r="D387" s="36" t="str">
        <f t="shared" si="31"/>
        <v/>
      </c>
      <c r="E387" s="43"/>
      <c r="F387" s="79" t="str">
        <f t="shared" si="32"/>
        <v/>
      </c>
      <c r="G387" s="74"/>
      <c r="H387" s="74"/>
      <c r="I387" s="74"/>
      <c r="J387" s="43"/>
      <c r="K387" t="str">
        <f>IF(E387="","",'OPĆI DIO'!$C$1)</f>
        <v/>
      </c>
      <c r="L387" t="str">
        <f t="shared" si="28"/>
        <v/>
      </c>
      <c r="M387" t="str">
        <f t="shared" si="29"/>
        <v/>
      </c>
    </row>
    <row r="388" spans="1:13">
      <c r="A388" s="211" t="str">
        <f>IF(E388="","",VLOOKUP('OPĆI DIO'!$C$1,'OPĆI DIO'!$N$4:$W$150,10,FALSE))</f>
        <v/>
      </c>
      <c r="B388" s="211" t="str">
        <f>IF(E388="","",VLOOKUP('OPĆI DIO'!$C$1,'OPĆI DIO'!$N$4:$W$150,9,FALSE))</f>
        <v/>
      </c>
      <c r="C388" s="76" t="str">
        <f t="shared" si="30"/>
        <v/>
      </c>
      <c r="D388" s="36" t="str">
        <f t="shared" si="31"/>
        <v/>
      </c>
      <c r="E388" s="43"/>
      <c r="F388" s="79" t="str">
        <f t="shared" si="32"/>
        <v/>
      </c>
      <c r="G388" s="74"/>
      <c r="H388" s="74"/>
      <c r="I388" s="74"/>
      <c r="J388" s="43"/>
      <c r="K388" t="str">
        <f>IF(E388="","",'OPĆI DIO'!$C$1)</f>
        <v/>
      </c>
      <c r="L388" t="str">
        <f t="shared" ref="L388:L451" si="33">LEFT(E388,2)</f>
        <v/>
      </c>
      <c r="M388" t="str">
        <f t="shared" ref="M388:M451" si="34">LEFT(E388,3)</f>
        <v/>
      </c>
    </row>
    <row r="389" spans="1:13">
      <c r="A389" s="211" t="str">
        <f>IF(E389="","",VLOOKUP('OPĆI DIO'!$C$1,'OPĆI DIO'!$N$4:$W$150,10,FALSE))</f>
        <v/>
      </c>
      <c r="B389" s="211" t="str">
        <f>IF(E389="","",VLOOKUP('OPĆI DIO'!$C$1,'OPĆI DIO'!$N$4:$W$150,9,FALSE))</f>
        <v/>
      </c>
      <c r="C389" s="76" t="str">
        <f t="shared" si="30"/>
        <v/>
      </c>
      <c r="D389" s="36" t="str">
        <f t="shared" si="31"/>
        <v/>
      </c>
      <c r="E389" s="43"/>
      <c r="F389" s="79" t="str">
        <f t="shared" si="32"/>
        <v/>
      </c>
      <c r="G389" s="74"/>
      <c r="H389" s="74"/>
      <c r="I389" s="74"/>
      <c r="J389" s="43"/>
      <c r="K389" t="str">
        <f>IF(E389="","",'OPĆI DIO'!$C$1)</f>
        <v/>
      </c>
      <c r="L389" t="str">
        <f t="shared" si="33"/>
        <v/>
      </c>
      <c r="M389" t="str">
        <f t="shared" si="34"/>
        <v/>
      </c>
    </row>
    <row r="390" spans="1:13">
      <c r="A390" s="211" t="str">
        <f>IF(E390="","",VLOOKUP('OPĆI DIO'!$C$1,'OPĆI DIO'!$N$4:$W$150,10,FALSE))</f>
        <v/>
      </c>
      <c r="B390" s="211" t="str">
        <f>IF(E390="","",VLOOKUP('OPĆI DIO'!$C$1,'OPĆI DIO'!$N$4:$W$150,9,FALSE))</f>
        <v/>
      </c>
      <c r="C390" s="76" t="str">
        <f t="shared" ref="C390:C453" si="35">IFERROR(VLOOKUP(E390,$R$6:$U$113,3,FALSE),"")</f>
        <v/>
      </c>
      <c r="D390" s="36" t="str">
        <f t="shared" ref="D390:D453" si="36">IFERROR(VLOOKUP(E390,$R$6:$U$113,4,FALSE),"")</f>
        <v/>
      </c>
      <c r="E390" s="43"/>
      <c r="F390" s="79" t="str">
        <f t="shared" ref="F390:F453" si="37">IFERROR(VLOOKUP(E390,$R$6:$U$113,2,FALSE),"")</f>
        <v/>
      </c>
      <c r="G390" s="74"/>
      <c r="H390" s="74"/>
      <c r="I390" s="74"/>
      <c r="J390" s="43"/>
      <c r="K390" t="str">
        <f>IF(E390="","",'OPĆI DIO'!$C$1)</f>
        <v/>
      </c>
      <c r="L390" t="str">
        <f t="shared" si="33"/>
        <v/>
      </c>
      <c r="M390" t="str">
        <f t="shared" si="34"/>
        <v/>
      </c>
    </row>
    <row r="391" spans="1:13">
      <c r="A391" s="211" t="str">
        <f>IF(E391="","",VLOOKUP('OPĆI DIO'!$C$1,'OPĆI DIO'!$N$4:$W$150,10,FALSE))</f>
        <v/>
      </c>
      <c r="B391" s="211" t="str">
        <f>IF(E391="","",VLOOKUP('OPĆI DIO'!$C$1,'OPĆI DIO'!$N$4:$W$150,9,FALSE))</f>
        <v/>
      </c>
      <c r="C391" s="76" t="str">
        <f t="shared" si="35"/>
        <v/>
      </c>
      <c r="D391" s="36" t="str">
        <f t="shared" si="36"/>
        <v/>
      </c>
      <c r="E391" s="43"/>
      <c r="F391" s="79" t="str">
        <f t="shared" si="37"/>
        <v/>
      </c>
      <c r="G391" s="74"/>
      <c r="H391" s="74"/>
      <c r="I391" s="74"/>
      <c r="J391" s="43"/>
      <c r="K391" t="str">
        <f>IF(E391="","",'OPĆI DIO'!$C$1)</f>
        <v/>
      </c>
      <c r="L391" t="str">
        <f t="shared" si="33"/>
        <v/>
      </c>
      <c r="M391" t="str">
        <f t="shared" si="34"/>
        <v/>
      </c>
    </row>
    <row r="392" spans="1:13">
      <c r="A392" s="211" t="str">
        <f>IF(E392="","",VLOOKUP('OPĆI DIO'!$C$1,'OPĆI DIO'!$N$4:$W$150,10,FALSE))</f>
        <v/>
      </c>
      <c r="B392" s="211" t="str">
        <f>IF(E392="","",VLOOKUP('OPĆI DIO'!$C$1,'OPĆI DIO'!$N$4:$W$150,9,FALSE))</f>
        <v/>
      </c>
      <c r="C392" s="76" t="str">
        <f t="shared" si="35"/>
        <v/>
      </c>
      <c r="D392" s="36" t="str">
        <f t="shared" si="36"/>
        <v/>
      </c>
      <c r="E392" s="43"/>
      <c r="F392" s="79" t="str">
        <f t="shared" si="37"/>
        <v/>
      </c>
      <c r="G392" s="74"/>
      <c r="H392" s="74"/>
      <c r="I392" s="74"/>
      <c r="J392" s="43"/>
      <c r="K392" t="str">
        <f>IF(E392="","",'OPĆI DIO'!$C$1)</f>
        <v/>
      </c>
      <c r="L392" t="str">
        <f t="shared" si="33"/>
        <v/>
      </c>
      <c r="M392" t="str">
        <f t="shared" si="34"/>
        <v/>
      </c>
    </row>
    <row r="393" spans="1:13">
      <c r="A393" s="211" t="str">
        <f>IF(E393="","",VLOOKUP('OPĆI DIO'!$C$1,'OPĆI DIO'!$N$4:$W$150,10,FALSE))</f>
        <v/>
      </c>
      <c r="B393" s="211" t="str">
        <f>IF(E393="","",VLOOKUP('OPĆI DIO'!$C$1,'OPĆI DIO'!$N$4:$W$150,9,FALSE))</f>
        <v/>
      </c>
      <c r="C393" s="76" t="str">
        <f t="shared" si="35"/>
        <v/>
      </c>
      <c r="D393" s="36" t="str">
        <f t="shared" si="36"/>
        <v/>
      </c>
      <c r="E393" s="43"/>
      <c r="F393" s="79" t="str">
        <f t="shared" si="37"/>
        <v/>
      </c>
      <c r="G393" s="74"/>
      <c r="H393" s="74"/>
      <c r="I393" s="74"/>
      <c r="J393" s="43"/>
      <c r="K393" t="str">
        <f>IF(E393="","",'OPĆI DIO'!$C$1)</f>
        <v/>
      </c>
      <c r="L393" t="str">
        <f t="shared" si="33"/>
        <v/>
      </c>
      <c r="M393" t="str">
        <f t="shared" si="34"/>
        <v/>
      </c>
    </row>
    <row r="394" spans="1:13">
      <c r="A394" s="211" t="str">
        <f>IF(E394="","",VLOOKUP('OPĆI DIO'!$C$1,'OPĆI DIO'!$N$4:$W$150,10,FALSE))</f>
        <v/>
      </c>
      <c r="B394" s="211" t="str">
        <f>IF(E394="","",VLOOKUP('OPĆI DIO'!$C$1,'OPĆI DIO'!$N$4:$W$150,9,FALSE))</f>
        <v/>
      </c>
      <c r="C394" s="76" t="str">
        <f t="shared" si="35"/>
        <v/>
      </c>
      <c r="D394" s="36" t="str">
        <f t="shared" si="36"/>
        <v/>
      </c>
      <c r="E394" s="43"/>
      <c r="F394" s="79" t="str">
        <f t="shared" si="37"/>
        <v/>
      </c>
      <c r="G394" s="74"/>
      <c r="H394" s="74"/>
      <c r="I394" s="74"/>
      <c r="J394" s="43"/>
      <c r="K394" t="str">
        <f>IF(E394="","",'OPĆI DIO'!$C$1)</f>
        <v/>
      </c>
      <c r="L394" t="str">
        <f t="shared" si="33"/>
        <v/>
      </c>
      <c r="M394" t="str">
        <f t="shared" si="34"/>
        <v/>
      </c>
    </row>
    <row r="395" spans="1:13">
      <c r="A395" s="211" t="str">
        <f>IF(E395="","",VLOOKUP('OPĆI DIO'!$C$1,'OPĆI DIO'!$N$4:$W$150,10,FALSE))</f>
        <v/>
      </c>
      <c r="B395" s="211" t="str">
        <f>IF(E395="","",VLOOKUP('OPĆI DIO'!$C$1,'OPĆI DIO'!$N$4:$W$150,9,FALSE))</f>
        <v/>
      </c>
      <c r="C395" s="76" t="str">
        <f t="shared" si="35"/>
        <v/>
      </c>
      <c r="D395" s="36" t="str">
        <f t="shared" si="36"/>
        <v/>
      </c>
      <c r="E395" s="43"/>
      <c r="F395" s="79" t="str">
        <f t="shared" si="37"/>
        <v/>
      </c>
      <c r="G395" s="74"/>
      <c r="H395" s="74"/>
      <c r="I395" s="74"/>
      <c r="J395" s="43"/>
      <c r="K395" t="str">
        <f>IF(E395="","",'OPĆI DIO'!$C$1)</f>
        <v/>
      </c>
      <c r="L395" t="str">
        <f t="shared" si="33"/>
        <v/>
      </c>
      <c r="M395" t="str">
        <f t="shared" si="34"/>
        <v/>
      </c>
    </row>
    <row r="396" spans="1:13">
      <c r="A396" s="211" t="str">
        <f>IF(E396="","",VLOOKUP('OPĆI DIO'!$C$1,'OPĆI DIO'!$N$4:$W$150,10,FALSE))</f>
        <v/>
      </c>
      <c r="B396" s="211" t="str">
        <f>IF(E396="","",VLOOKUP('OPĆI DIO'!$C$1,'OPĆI DIO'!$N$4:$W$150,9,FALSE))</f>
        <v/>
      </c>
      <c r="C396" s="76" t="str">
        <f t="shared" si="35"/>
        <v/>
      </c>
      <c r="D396" s="36" t="str">
        <f t="shared" si="36"/>
        <v/>
      </c>
      <c r="E396" s="43"/>
      <c r="F396" s="79" t="str">
        <f t="shared" si="37"/>
        <v/>
      </c>
      <c r="G396" s="74"/>
      <c r="H396" s="74"/>
      <c r="I396" s="74"/>
      <c r="J396" s="43"/>
      <c r="K396" t="str">
        <f>IF(E396="","",'OPĆI DIO'!$C$1)</f>
        <v/>
      </c>
      <c r="L396" t="str">
        <f t="shared" si="33"/>
        <v/>
      </c>
      <c r="M396" t="str">
        <f t="shared" si="34"/>
        <v/>
      </c>
    </row>
    <row r="397" spans="1:13">
      <c r="A397" s="211" t="str">
        <f>IF(E397="","",VLOOKUP('OPĆI DIO'!$C$1,'OPĆI DIO'!$N$4:$W$150,10,FALSE))</f>
        <v/>
      </c>
      <c r="B397" s="211" t="str">
        <f>IF(E397="","",VLOOKUP('OPĆI DIO'!$C$1,'OPĆI DIO'!$N$4:$W$150,9,FALSE))</f>
        <v/>
      </c>
      <c r="C397" s="76" t="str">
        <f t="shared" si="35"/>
        <v/>
      </c>
      <c r="D397" s="36" t="str">
        <f t="shared" si="36"/>
        <v/>
      </c>
      <c r="E397" s="43"/>
      <c r="F397" s="79" t="str">
        <f t="shared" si="37"/>
        <v/>
      </c>
      <c r="G397" s="74"/>
      <c r="H397" s="74"/>
      <c r="I397" s="74"/>
      <c r="J397" s="43"/>
      <c r="K397" t="str">
        <f>IF(E397="","",'OPĆI DIO'!$C$1)</f>
        <v/>
      </c>
      <c r="L397" t="str">
        <f t="shared" si="33"/>
        <v/>
      </c>
      <c r="M397" t="str">
        <f t="shared" si="34"/>
        <v/>
      </c>
    </row>
    <row r="398" spans="1:13">
      <c r="A398" s="211" t="str">
        <f>IF(E398="","",VLOOKUP('OPĆI DIO'!$C$1,'OPĆI DIO'!$N$4:$W$150,10,FALSE))</f>
        <v/>
      </c>
      <c r="B398" s="211" t="str">
        <f>IF(E398="","",VLOOKUP('OPĆI DIO'!$C$1,'OPĆI DIO'!$N$4:$W$150,9,FALSE))</f>
        <v/>
      </c>
      <c r="C398" s="76" t="str">
        <f t="shared" si="35"/>
        <v/>
      </c>
      <c r="D398" s="36" t="str">
        <f t="shared" si="36"/>
        <v/>
      </c>
      <c r="E398" s="43"/>
      <c r="F398" s="79" t="str">
        <f t="shared" si="37"/>
        <v/>
      </c>
      <c r="G398" s="74"/>
      <c r="H398" s="74"/>
      <c r="I398" s="74"/>
      <c r="J398" s="43"/>
      <c r="K398" t="str">
        <f>IF(E398="","",'OPĆI DIO'!$C$1)</f>
        <v/>
      </c>
      <c r="L398" t="str">
        <f t="shared" si="33"/>
        <v/>
      </c>
      <c r="M398" t="str">
        <f t="shared" si="34"/>
        <v/>
      </c>
    </row>
    <row r="399" spans="1:13">
      <c r="A399" s="211" t="str">
        <f>IF(E399="","",VLOOKUP('OPĆI DIO'!$C$1,'OPĆI DIO'!$N$4:$W$150,10,FALSE))</f>
        <v/>
      </c>
      <c r="B399" s="211" t="str">
        <f>IF(E399="","",VLOOKUP('OPĆI DIO'!$C$1,'OPĆI DIO'!$N$4:$W$150,9,FALSE))</f>
        <v/>
      </c>
      <c r="C399" s="76" t="str">
        <f t="shared" si="35"/>
        <v/>
      </c>
      <c r="D399" s="36" t="str">
        <f t="shared" si="36"/>
        <v/>
      </c>
      <c r="E399" s="43"/>
      <c r="F399" s="79" t="str">
        <f t="shared" si="37"/>
        <v/>
      </c>
      <c r="G399" s="74"/>
      <c r="H399" s="74"/>
      <c r="I399" s="74"/>
      <c r="J399" s="43"/>
      <c r="K399" t="str">
        <f>IF(E399="","",'OPĆI DIO'!$C$1)</f>
        <v/>
      </c>
      <c r="L399" t="str">
        <f t="shared" si="33"/>
        <v/>
      </c>
      <c r="M399" t="str">
        <f t="shared" si="34"/>
        <v/>
      </c>
    </row>
    <row r="400" spans="1:13">
      <c r="A400" s="211" t="str">
        <f>IF(E400="","",VLOOKUP('OPĆI DIO'!$C$1,'OPĆI DIO'!$N$4:$W$150,10,FALSE))</f>
        <v/>
      </c>
      <c r="B400" s="211" t="str">
        <f>IF(E400="","",VLOOKUP('OPĆI DIO'!$C$1,'OPĆI DIO'!$N$4:$W$150,9,FALSE))</f>
        <v/>
      </c>
      <c r="C400" s="76" t="str">
        <f t="shared" si="35"/>
        <v/>
      </c>
      <c r="D400" s="36" t="str">
        <f t="shared" si="36"/>
        <v/>
      </c>
      <c r="E400" s="43"/>
      <c r="F400" s="79" t="str">
        <f t="shared" si="37"/>
        <v/>
      </c>
      <c r="G400" s="74"/>
      <c r="H400" s="74"/>
      <c r="I400" s="74"/>
      <c r="J400" s="43"/>
      <c r="K400" t="str">
        <f>IF(E400="","",'OPĆI DIO'!$C$1)</f>
        <v/>
      </c>
      <c r="L400" t="str">
        <f t="shared" si="33"/>
        <v/>
      </c>
      <c r="M400" t="str">
        <f t="shared" si="34"/>
        <v/>
      </c>
    </row>
    <row r="401" spans="1:13">
      <c r="A401" s="211" t="str">
        <f>IF(E401="","",VLOOKUP('OPĆI DIO'!$C$1,'OPĆI DIO'!$N$4:$W$150,10,FALSE))</f>
        <v/>
      </c>
      <c r="B401" s="211" t="str">
        <f>IF(E401="","",VLOOKUP('OPĆI DIO'!$C$1,'OPĆI DIO'!$N$4:$W$150,9,FALSE))</f>
        <v/>
      </c>
      <c r="C401" s="76" t="str">
        <f t="shared" si="35"/>
        <v/>
      </c>
      <c r="D401" s="36" t="str">
        <f t="shared" si="36"/>
        <v/>
      </c>
      <c r="E401" s="43"/>
      <c r="F401" s="79" t="str">
        <f t="shared" si="37"/>
        <v/>
      </c>
      <c r="G401" s="74"/>
      <c r="H401" s="74"/>
      <c r="I401" s="74"/>
      <c r="J401" s="43"/>
      <c r="K401" t="str">
        <f>IF(E401="","",'OPĆI DIO'!$C$1)</f>
        <v/>
      </c>
      <c r="L401" t="str">
        <f t="shared" si="33"/>
        <v/>
      </c>
      <c r="M401" t="str">
        <f t="shared" si="34"/>
        <v/>
      </c>
    </row>
    <row r="402" spans="1:13">
      <c r="A402" s="211" t="str">
        <f>IF(E402="","",VLOOKUP('OPĆI DIO'!$C$1,'OPĆI DIO'!$N$4:$W$150,10,FALSE))</f>
        <v/>
      </c>
      <c r="B402" s="211" t="str">
        <f>IF(E402="","",VLOOKUP('OPĆI DIO'!$C$1,'OPĆI DIO'!$N$4:$W$150,9,FALSE))</f>
        <v/>
      </c>
      <c r="C402" s="76" t="str">
        <f t="shared" si="35"/>
        <v/>
      </c>
      <c r="D402" s="36" t="str">
        <f t="shared" si="36"/>
        <v/>
      </c>
      <c r="E402" s="43"/>
      <c r="F402" s="79" t="str">
        <f t="shared" si="37"/>
        <v/>
      </c>
      <c r="G402" s="74"/>
      <c r="H402" s="74"/>
      <c r="I402" s="74"/>
      <c r="J402" s="43"/>
      <c r="K402" t="str">
        <f>IF(E402="","",'OPĆI DIO'!$C$1)</f>
        <v/>
      </c>
      <c r="L402" t="str">
        <f t="shared" si="33"/>
        <v/>
      </c>
      <c r="M402" t="str">
        <f t="shared" si="34"/>
        <v/>
      </c>
    </row>
    <row r="403" spans="1:13">
      <c r="A403" s="211" t="str">
        <f>IF(E403="","",VLOOKUP('OPĆI DIO'!$C$1,'OPĆI DIO'!$N$4:$W$150,10,FALSE))</f>
        <v/>
      </c>
      <c r="B403" s="211" t="str">
        <f>IF(E403="","",VLOOKUP('OPĆI DIO'!$C$1,'OPĆI DIO'!$N$4:$W$150,9,FALSE))</f>
        <v/>
      </c>
      <c r="C403" s="76" t="str">
        <f t="shared" si="35"/>
        <v/>
      </c>
      <c r="D403" s="36" t="str">
        <f t="shared" si="36"/>
        <v/>
      </c>
      <c r="E403" s="43"/>
      <c r="F403" s="79" t="str">
        <f t="shared" si="37"/>
        <v/>
      </c>
      <c r="G403" s="74"/>
      <c r="H403" s="74"/>
      <c r="I403" s="74"/>
      <c r="J403" s="43"/>
      <c r="K403" t="str">
        <f>IF(E403="","",'OPĆI DIO'!$C$1)</f>
        <v/>
      </c>
      <c r="L403" t="str">
        <f t="shared" si="33"/>
        <v/>
      </c>
      <c r="M403" t="str">
        <f t="shared" si="34"/>
        <v/>
      </c>
    </row>
    <row r="404" spans="1:13">
      <c r="A404" s="211" t="str">
        <f>IF(E404="","",VLOOKUP('OPĆI DIO'!$C$1,'OPĆI DIO'!$N$4:$W$150,10,FALSE))</f>
        <v/>
      </c>
      <c r="B404" s="211" t="str">
        <f>IF(E404="","",VLOOKUP('OPĆI DIO'!$C$1,'OPĆI DIO'!$N$4:$W$150,9,FALSE))</f>
        <v/>
      </c>
      <c r="C404" s="76" t="str">
        <f t="shared" si="35"/>
        <v/>
      </c>
      <c r="D404" s="36" t="str">
        <f t="shared" si="36"/>
        <v/>
      </c>
      <c r="E404" s="43"/>
      <c r="F404" s="79" t="str">
        <f t="shared" si="37"/>
        <v/>
      </c>
      <c r="G404" s="74"/>
      <c r="H404" s="74"/>
      <c r="I404" s="74"/>
      <c r="J404" s="43"/>
      <c r="K404" t="str">
        <f>IF(E404="","",'OPĆI DIO'!$C$1)</f>
        <v/>
      </c>
      <c r="L404" t="str">
        <f t="shared" si="33"/>
        <v/>
      </c>
      <c r="M404" t="str">
        <f t="shared" si="34"/>
        <v/>
      </c>
    </row>
    <row r="405" spans="1:13">
      <c r="A405" s="211" t="str">
        <f>IF(E405="","",VLOOKUP('OPĆI DIO'!$C$1,'OPĆI DIO'!$N$4:$W$150,10,FALSE))</f>
        <v/>
      </c>
      <c r="B405" s="211" t="str">
        <f>IF(E405="","",VLOOKUP('OPĆI DIO'!$C$1,'OPĆI DIO'!$N$4:$W$150,9,FALSE))</f>
        <v/>
      </c>
      <c r="C405" s="76" t="str">
        <f t="shared" si="35"/>
        <v/>
      </c>
      <c r="D405" s="36" t="str">
        <f t="shared" si="36"/>
        <v/>
      </c>
      <c r="E405" s="43"/>
      <c r="F405" s="79" t="str">
        <f t="shared" si="37"/>
        <v/>
      </c>
      <c r="G405" s="74"/>
      <c r="H405" s="74"/>
      <c r="I405" s="74"/>
      <c r="J405" s="43"/>
      <c r="K405" t="str">
        <f>IF(E405="","",'OPĆI DIO'!$C$1)</f>
        <v/>
      </c>
      <c r="L405" t="str">
        <f t="shared" si="33"/>
        <v/>
      </c>
      <c r="M405" t="str">
        <f t="shared" si="34"/>
        <v/>
      </c>
    </row>
    <row r="406" spans="1:13">
      <c r="A406" s="211" t="str">
        <f>IF(E406="","",VLOOKUP('OPĆI DIO'!$C$1,'OPĆI DIO'!$N$4:$W$150,10,FALSE))</f>
        <v/>
      </c>
      <c r="B406" s="211" t="str">
        <f>IF(E406="","",VLOOKUP('OPĆI DIO'!$C$1,'OPĆI DIO'!$N$4:$W$150,9,FALSE))</f>
        <v/>
      </c>
      <c r="C406" s="76" t="str">
        <f t="shared" si="35"/>
        <v/>
      </c>
      <c r="D406" s="36" t="str">
        <f t="shared" si="36"/>
        <v/>
      </c>
      <c r="E406" s="43"/>
      <c r="F406" s="79" t="str">
        <f t="shared" si="37"/>
        <v/>
      </c>
      <c r="G406" s="74"/>
      <c r="H406" s="74"/>
      <c r="I406" s="74"/>
      <c r="J406" s="43"/>
      <c r="K406" t="str">
        <f>IF(E406="","",'OPĆI DIO'!$C$1)</f>
        <v/>
      </c>
      <c r="L406" t="str">
        <f t="shared" si="33"/>
        <v/>
      </c>
      <c r="M406" t="str">
        <f t="shared" si="34"/>
        <v/>
      </c>
    </row>
    <row r="407" spans="1:13">
      <c r="A407" s="211" t="str">
        <f>IF(E407="","",VLOOKUP('OPĆI DIO'!$C$1,'OPĆI DIO'!$N$4:$W$150,10,FALSE))</f>
        <v/>
      </c>
      <c r="B407" s="211" t="str">
        <f>IF(E407="","",VLOOKUP('OPĆI DIO'!$C$1,'OPĆI DIO'!$N$4:$W$150,9,FALSE))</f>
        <v/>
      </c>
      <c r="C407" s="76" t="str">
        <f t="shared" si="35"/>
        <v/>
      </c>
      <c r="D407" s="36" t="str">
        <f t="shared" si="36"/>
        <v/>
      </c>
      <c r="E407" s="43"/>
      <c r="F407" s="79" t="str">
        <f t="shared" si="37"/>
        <v/>
      </c>
      <c r="G407" s="74"/>
      <c r="H407" s="74"/>
      <c r="I407" s="74"/>
      <c r="J407" s="43"/>
      <c r="K407" t="str">
        <f>IF(E407="","",'OPĆI DIO'!$C$1)</f>
        <v/>
      </c>
      <c r="L407" t="str">
        <f t="shared" si="33"/>
        <v/>
      </c>
      <c r="M407" t="str">
        <f t="shared" si="34"/>
        <v/>
      </c>
    </row>
    <row r="408" spans="1:13">
      <c r="A408" s="211" t="str">
        <f>IF(E408="","",VLOOKUP('OPĆI DIO'!$C$1,'OPĆI DIO'!$N$4:$W$150,10,FALSE))</f>
        <v/>
      </c>
      <c r="B408" s="211" t="str">
        <f>IF(E408="","",VLOOKUP('OPĆI DIO'!$C$1,'OPĆI DIO'!$N$4:$W$150,9,FALSE))</f>
        <v/>
      </c>
      <c r="C408" s="76" t="str">
        <f t="shared" si="35"/>
        <v/>
      </c>
      <c r="D408" s="36" t="str">
        <f t="shared" si="36"/>
        <v/>
      </c>
      <c r="E408" s="43"/>
      <c r="F408" s="79" t="str">
        <f t="shared" si="37"/>
        <v/>
      </c>
      <c r="G408" s="74"/>
      <c r="H408" s="74"/>
      <c r="I408" s="74"/>
      <c r="J408" s="43"/>
      <c r="K408" t="str">
        <f>IF(E408="","",'OPĆI DIO'!$C$1)</f>
        <v/>
      </c>
      <c r="L408" t="str">
        <f t="shared" si="33"/>
        <v/>
      </c>
      <c r="M408" t="str">
        <f t="shared" si="34"/>
        <v/>
      </c>
    </row>
    <row r="409" spans="1:13">
      <c r="A409" s="211" t="str">
        <f>IF(E409="","",VLOOKUP('OPĆI DIO'!$C$1,'OPĆI DIO'!$N$4:$W$150,10,FALSE))</f>
        <v/>
      </c>
      <c r="B409" s="211" t="str">
        <f>IF(E409="","",VLOOKUP('OPĆI DIO'!$C$1,'OPĆI DIO'!$N$4:$W$150,9,FALSE))</f>
        <v/>
      </c>
      <c r="C409" s="76" t="str">
        <f t="shared" si="35"/>
        <v/>
      </c>
      <c r="D409" s="36" t="str">
        <f t="shared" si="36"/>
        <v/>
      </c>
      <c r="E409" s="43"/>
      <c r="F409" s="79" t="str">
        <f t="shared" si="37"/>
        <v/>
      </c>
      <c r="G409" s="74"/>
      <c r="H409" s="74"/>
      <c r="I409" s="74"/>
      <c r="J409" s="43"/>
      <c r="K409" t="str">
        <f>IF(E409="","",'OPĆI DIO'!$C$1)</f>
        <v/>
      </c>
      <c r="L409" t="str">
        <f t="shared" si="33"/>
        <v/>
      </c>
      <c r="M409" t="str">
        <f t="shared" si="34"/>
        <v/>
      </c>
    </row>
    <row r="410" spans="1:13">
      <c r="A410" s="211" t="str">
        <f>IF(E410="","",VLOOKUP('OPĆI DIO'!$C$1,'OPĆI DIO'!$N$4:$W$150,10,FALSE))</f>
        <v/>
      </c>
      <c r="B410" s="211" t="str">
        <f>IF(E410="","",VLOOKUP('OPĆI DIO'!$C$1,'OPĆI DIO'!$N$4:$W$150,9,FALSE))</f>
        <v/>
      </c>
      <c r="C410" s="76" t="str">
        <f t="shared" si="35"/>
        <v/>
      </c>
      <c r="D410" s="36" t="str">
        <f t="shared" si="36"/>
        <v/>
      </c>
      <c r="E410" s="43"/>
      <c r="F410" s="79" t="str">
        <f t="shared" si="37"/>
        <v/>
      </c>
      <c r="G410" s="74"/>
      <c r="H410" s="74"/>
      <c r="I410" s="74"/>
      <c r="J410" s="43"/>
      <c r="K410" t="str">
        <f>IF(E410="","",'OPĆI DIO'!$C$1)</f>
        <v/>
      </c>
      <c r="L410" t="str">
        <f t="shared" si="33"/>
        <v/>
      </c>
      <c r="M410" t="str">
        <f t="shared" si="34"/>
        <v/>
      </c>
    </row>
    <row r="411" spans="1:13">
      <c r="A411" s="211" t="str">
        <f>IF(E411="","",VLOOKUP('OPĆI DIO'!$C$1,'OPĆI DIO'!$N$4:$W$150,10,FALSE))</f>
        <v/>
      </c>
      <c r="B411" s="211" t="str">
        <f>IF(E411="","",VLOOKUP('OPĆI DIO'!$C$1,'OPĆI DIO'!$N$4:$W$150,9,FALSE))</f>
        <v/>
      </c>
      <c r="C411" s="76" t="str">
        <f t="shared" si="35"/>
        <v/>
      </c>
      <c r="D411" s="36" t="str">
        <f t="shared" si="36"/>
        <v/>
      </c>
      <c r="E411" s="43"/>
      <c r="F411" s="79" t="str">
        <f t="shared" si="37"/>
        <v/>
      </c>
      <c r="G411" s="74"/>
      <c r="H411" s="74"/>
      <c r="I411" s="74"/>
      <c r="J411" s="43"/>
      <c r="K411" t="str">
        <f>IF(E411="","",'OPĆI DIO'!$C$1)</f>
        <v/>
      </c>
      <c r="L411" t="str">
        <f t="shared" si="33"/>
        <v/>
      </c>
      <c r="M411" t="str">
        <f t="shared" si="34"/>
        <v/>
      </c>
    </row>
    <row r="412" spans="1:13">
      <c r="A412" s="211" t="str">
        <f>IF(E412="","",VLOOKUP('OPĆI DIO'!$C$1,'OPĆI DIO'!$N$4:$W$150,10,FALSE))</f>
        <v/>
      </c>
      <c r="B412" s="211" t="str">
        <f>IF(E412="","",VLOOKUP('OPĆI DIO'!$C$1,'OPĆI DIO'!$N$4:$W$150,9,FALSE))</f>
        <v/>
      </c>
      <c r="C412" s="76" t="str">
        <f t="shared" si="35"/>
        <v/>
      </c>
      <c r="D412" s="36" t="str">
        <f t="shared" si="36"/>
        <v/>
      </c>
      <c r="E412" s="43"/>
      <c r="F412" s="79" t="str">
        <f t="shared" si="37"/>
        <v/>
      </c>
      <c r="G412" s="74"/>
      <c r="H412" s="74"/>
      <c r="I412" s="74"/>
      <c r="J412" s="43"/>
      <c r="K412" t="str">
        <f>IF(E412="","",'OPĆI DIO'!$C$1)</f>
        <v/>
      </c>
      <c r="L412" t="str">
        <f t="shared" si="33"/>
        <v/>
      </c>
      <c r="M412" t="str">
        <f t="shared" si="34"/>
        <v/>
      </c>
    </row>
    <row r="413" spans="1:13">
      <c r="A413" s="211" t="str">
        <f>IF(E413="","",VLOOKUP('OPĆI DIO'!$C$1,'OPĆI DIO'!$N$4:$W$150,10,FALSE))</f>
        <v/>
      </c>
      <c r="B413" s="211" t="str">
        <f>IF(E413="","",VLOOKUP('OPĆI DIO'!$C$1,'OPĆI DIO'!$N$4:$W$150,9,FALSE))</f>
        <v/>
      </c>
      <c r="C413" s="76" t="str">
        <f t="shared" si="35"/>
        <v/>
      </c>
      <c r="D413" s="36" t="str">
        <f t="shared" si="36"/>
        <v/>
      </c>
      <c r="E413" s="43"/>
      <c r="F413" s="79" t="str">
        <f t="shared" si="37"/>
        <v/>
      </c>
      <c r="G413" s="74"/>
      <c r="H413" s="74"/>
      <c r="I413" s="74"/>
      <c r="J413" s="43"/>
      <c r="K413" t="str">
        <f>IF(E413="","",'OPĆI DIO'!$C$1)</f>
        <v/>
      </c>
      <c r="L413" t="str">
        <f t="shared" si="33"/>
        <v/>
      </c>
      <c r="M413" t="str">
        <f t="shared" si="34"/>
        <v/>
      </c>
    </row>
    <row r="414" spans="1:13">
      <c r="A414" s="211" t="str">
        <f>IF(E414="","",VLOOKUP('OPĆI DIO'!$C$1,'OPĆI DIO'!$N$4:$W$150,10,FALSE))</f>
        <v/>
      </c>
      <c r="B414" s="211" t="str">
        <f>IF(E414="","",VLOOKUP('OPĆI DIO'!$C$1,'OPĆI DIO'!$N$4:$W$150,9,FALSE))</f>
        <v/>
      </c>
      <c r="C414" s="76" t="str">
        <f t="shared" si="35"/>
        <v/>
      </c>
      <c r="D414" s="36" t="str">
        <f t="shared" si="36"/>
        <v/>
      </c>
      <c r="E414" s="43"/>
      <c r="F414" s="79" t="str">
        <f t="shared" si="37"/>
        <v/>
      </c>
      <c r="G414" s="74"/>
      <c r="H414" s="74"/>
      <c r="I414" s="74"/>
      <c r="J414" s="43"/>
      <c r="K414" t="str">
        <f>IF(E414="","",'OPĆI DIO'!$C$1)</f>
        <v/>
      </c>
      <c r="L414" t="str">
        <f t="shared" si="33"/>
        <v/>
      </c>
      <c r="M414" t="str">
        <f t="shared" si="34"/>
        <v/>
      </c>
    </row>
    <row r="415" spans="1:13">
      <c r="A415" s="211" t="str">
        <f>IF(E415="","",VLOOKUP('OPĆI DIO'!$C$1,'OPĆI DIO'!$N$4:$W$150,10,FALSE))</f>
        <v/>
      </c>
      <c r="B415" s="211" t="str">
        <f>IF(E415="","",VLOOKUP('OPĆI DIO'!$C$1,'OPĆI DIO'!$N$4:$W$150,9,FALSE))</f>
        <v/>
      </c>
      <c r="C415" s="76" t="str">
        <f t="shared" si="35"/>
        <v/>
      </c>
      <c r="D415" s="36" t="str">
        <f t="shared" si="36"/>
        <v/>
      </c>
      <c r="E415" s="43"/>
      <c r="F415" s="79" t="str">
        <f t="shared" si="37"/>
        <v/>
      </c>
      <c r="G415" s="74"/>
      <c r="H415" s="74"/>
      <c r="I415" s="74"/>
      <c r="J415" s="43"/>
      <c r="K415" t="str">
        <f>IF(E415="","",'OPĆI DIO'!$C$1)</f>
        <v/>
      </c>
      <c r="L415" t="str">
        <f t="shared" si="33"/>
        <v/>
      </c>
      <c r="M415" t="str">
        <f t="shared" si="34"/>
        <v/>
      </c>
    </row>
    <row r="416" spans="1:13">
      <c r="A416" s="211" t="str">
        <f>IF(E416="","",VLOOKUP('OPĆI DIO'!$C$1,'OPĆI DIO'!$N$4:$W$150,10,FALSE))</f>
        <v/>
      </c>
      <c r="B416" s="211" t="str">
        <f>IF(E416="","",VLOOKUP('OPĆI DIO'!$C$1,'OPĆI DIO'!$N$4:$W$150,9,FALSE))</f>
        <v/>
      </c>
      <c r="C416" s="76" t="str">
        <f t="shared" si="35"/>
        <v/>
      </c>
      <c r="D416" s="36" t="str">
        <f t="shared" si="36"/>
        <v/>
      </c>
      <c r="E416" s="43"/>
      <c r="F416" s="79" t="str">
        <f t="shared" si="37"/>
        <v/>
      </c>
      <c r="G416" s="74"/>
      <c r="H416" s="74"/>
      <c r="I416" s="74"/>
      <c r="J416" s="43"/>
      <c r="K416" t="str">
        <f>IF(E416="","",'OPĆI DIO'!$C$1)</f>
        <v/>
      </c>
      <c r="L416" t="str">
        <f t="shared" si="33"/>
        <v/>
      </c>
      <c r="M416" t="str">
        <f t="shared" si="34"/>
        <v/>
      </c>
    </row>
    <row r="417" spans="1:13">
      <c r="A417" s="211" t="str">
        <f>IF(E417="","",VLOOKUP('OPĆI DIO'!$C$1,'OPĆI DIO'!$N$4:$W$150,10,FALSE))</f>
        <v/>
      </c>
      <c r="B417" s="211" t="str">
        <f>IF(E417="","",VLOOKUP('OPĆI DIO'!$C$1,'OPĆI DIO'!$N$4:$W$150,9,FALSE))</f>
        <v/>
      </c>
      <c r="C417" s="76" t="str">
        <f t="shared" si="35"/>
        <v/>
      </c>
      <c r="D417" s="36" t="str">
        <f t="shared" si="36"/>
        <v/>
      </c>
      <c r="E417" s="43"/>
      <c r="F417" s="79" t="str">
        <f t="shared" si="37"/>
        <v/>
      </c>
      <c r="G417" s="74"/>
      <c r="H417" s="74"/>
      <c r="I417" s="74"/>
      <c r="J417" s="43"/>
      <c r="K417" t="str">
        <f>IF(E417="","",'OPĆI DIO'!$C$1)</f>
        <v/>
      </c>
      <c r="L417" t="str">
        <f t="shared" si="33"/>
        <v/>
      </c>
      <c r="M417" t="str">
        <f t="shared" si="34"/>
        <v/>
      </c>
    </row>
    <row r="418" spans="1:13">
      <c r="A418" s="211" t="str">
        <f>IF(E418="","",VLOOKUP('OPĆI DIO'!$C$1,'OPĆI DIO'!$N$4:$W$150,10,FALSE))</f>
        <v/>
      </c>
      <c r="B418" s="211" t="str">
        <f>IF(E418="","",VLOOKUP('OPĆI DIO'!$C$1,'OPĆI DIO'!$N$4:$W$150,9,FALSE))</f>
        <v/>
      </c>
      <c r="C418" s="76" t="str">
        <f t="shared" si="35"/>
        <v/>
      </c>
      <c r="D418" s="36" t="str">
        <f t="shared" si="36"/>
        <v/>
      </c>
      <c r="E418" s="43"/>
      <c r="F418" s="79" t="str">
        <f t="shared" si="37"/>
        <v/>
      </c>
      <c r="G418" s="74"/>
      <c r="H418" s="74"/>
      <c r="I418" s="74"/>
      <c r="J418" s="43"/>
      <c r="K418" t="str">
        <f>IF(E418="","",'OPĆI DIO'!$C$1)</f>
        <v/>
      </c>
      <c r="L418" t="str">
        <f t="shared" si="33"/>
        <v/>
      </c>
      <c r="M418" t="str">
        <f t="shared" si="34"/>
        <v/>
      </c>
    </row>
    <row r="419" spans="1:13">
      <c r="A419" s="211" t="str">
        <f>IF(E419="","",VLOOKUP('OPĆI DIO'!$C$1,'OPĆI DIO'!$N$4:$W$150,10,FALSE))</f>
        <v/>
      </c>
      <c r="B419" s="211" t="str">
        <f>IF(E419="","",VLOOKUP('OPĆI DIO'!$C$1,'OPĆI DIO'!$N$4:$W$150,9,FALSE))</f>
        <v/>
      </c>
      <c r="C419" s="76" t="str">
        <f t="shared" si="35"/>
        <v/>
      </c>
      <c r="D419" s="36" t="str">
        <f t="shared" si="36"/>
        <v/>
      </c>
      <c r="E419" s="43"/>
      <c r="F419" s="79" t="str">
        <f t="shared" si="37"/>
        <v/>
      </c>
      <c r="G419" s="74"/>
      <c r="H419" s="74"/>
      <c r="I419" s="74"/>
      <c r="J419" s="43"/>
      <c r="K419" t="str">
        <f>IF(E419="","",'OPĆI DIO'!$C$1)</f>
        <v/>
      </c>
      <c r="L419" t="str">
        <f t="shared" si="33"/>
        <v/>
      </c>
      <c r="M419" t="str">
        <f t="shared" si="34"/>
        <v/>
      </c>
    </row>
    <row r="420" spans="1:13">
      <c r="A420" s="211" t="str">
        <f>IF(E420="","",VLOOKUP('OPĆI DIO'!$C$1,'OPĆI DIO'!$N$4:$W$150,10,FALSE))</f>
        <v/>
      </c>
      <c r="B420" s="211" t="str">
        <f>IF(E420="","",VLOOKUP('OPĆI DIO'!$C$1,'OPĆI DIO'!$N$4:$W$150,9,FALSE))</f>
        <v/>
      </c>
      <c r="C420" s="76" t="str">
        <f t="shared" si="35"/>
        <v/>
      </c>
      <c r="D420" s="36" t="str">
        <f t="shared" si="36"/>
        <v/>
      </c>
      <c r="E420" s="43"/>
      <c r="F420" s="79" t="str">
        <f t="shared" si="37"/>
        <v/>
      </c>
      <c r="G420" s="74"/>
      <c r="H420" s="74"/>
      <c r="I420" s="74"/>
      <c r="J420" s="43"/>
      <c r="K420" t="str">
        <f>IF(E420="","",'OPĆI DIO'!$C$1)</f>
        <v/>
      </c>
      <c r="L420" t="str">
        <f t="shared" si="33"/>
        <v/>
      </c>
      <c r="M420" t="str">
        <f t="shared" si="34"/>
        <v/>
      </c>
    </row>
    <row r="421" spans="1:13">
      <c r="A421" s="211" t="str">
        <f>IF(E421="","",VLOOKUP('OPĆI DIO'!$C$1,'OPĆI DIO'!$N$4:$W$150,10,FALSE))</f>
        <v/>
      </c>
      <c r="B421" s="211" t="str">
        <f>IF(E421="","",VLOOKUP('OPĆI DIO'!$C$1,'OPĆI DIO'!$N$4:$W$150,9,FALSE))</f>
        <v/>
      </c>
      <c r="C421" s="76" t="str">
        <f t="shared" si="35"/>
        <v/>
      </c>
      <c r="D421" s="36" t="str">
        <f t="shared" si="36"/>
        <v/>
      </c>
      <c r="E421" s="43"/>
      <c r="F421" s="79" t="str">
        <f t="shared" si="37"/>
        <v/>
      </c>
      <c r="G421" s="74"/>
      <c r="H421" s="74"/>
      <c r="I421" s="74"/>
      <c r="J421" s="43"/>
      <c r="K421" t="str">
        <f>IF(E421="","",'OPĆI DIO'!$C$1)</f>
        <v/>
      </c>
      <c r="L421" t="str">
        <f t="shared" si="33"/>
        <v/>
      </c>
      <c r="M421" t="str">
        <f t="shared" si="34"/>
        <v/>
      </c>
    </row>
    <row r="422" spans="1:13">
      <c r="A422" s="211" t="str">
        <f>IF(E422="","",VLOOKUP('OPĆI DIO'!$C$1,'OPĆI DIO'!$N$4:$W$150,10,FALSE))</f>
        <v/>
      </c>
      <c r="B422" s="211" t="str">
        <f>IF(E422="","",VLOOKUP('OPĆI DIO'!$C$1,'OPĆI DIO'!$N$4:$W$150,9,FALSE))</f>
        <v/>
      </c>
      <c r="C422" s="76" t="str">
        <f t="shared" si="35"/>
        <v/>
      </c>
      <c r="D422" s="36" t="str">
        <f t="shared" si="36"/>
        <v/>
      </c>
      <c r="E422" s="43"/>
      <c r="F422" s="79" t="str">
        <f t="shared" si="37"/>
        <v/>
      </c>
      <c r="G422" s="74"/>
      <c r="H422" s="74"/>
      <c r="I422" s="74"/>
      <c r="J422" s="43"/>
      <c r="K422" t="str">
        <f>IF(E422="","",'OPĆI DIO'!$C$1)</f>
        <v/>
      </c>
      <c r="L422" t="str">
        <f t="shared" si="33"/>
        <v/>
      </c>
      <c r="M422" t="str">
        <f t="shared" si="34"/>
        <v/>
      </c>
    </row>
    <row r="423" spans="1:13">
      <c r="A423" s="211" t="str">
        <f>IF(E423="","",VLOOKUP('OPĆI DIO'!$C$1,'OPĆI DIO'!$N$4:$W$150,10,FALSE))</f>
        <v/>
      </c>
      <c r="B423" s="211" t="str">
        <f>IF(E423="","",VLOOKUP('OPĆI DIO'!$C$1,'OPĆI DIO'!$N$4:$W$150,9,FALSE))</f>
        <v/>
      </c>
      <c r="C423" s="76" t="str">
        <f t="shared" si="35"/>
        <v/>
      </c>
      <c r="D423" s="36" t="str">
        <f t="shared" si="36"/>
        <v/>
      </c>
      <c r="E423" s="43"/>
      <c r="F423" s="79" t="str">
        <f t="shared" si="37"/>
        <v/>
      </c>
      <c r="G423" s="74"/>
      <c r="H423" s="74"/>
      <c r="I423" s="74"/>
      <c r="J423" s="43"/>
      <c r="K423" t="str">
        <f>IF(E423="","",'OPĆI DIO'!$C$1)</f>
        <v/>
      </c>
      <c r="L423" t="str">
        <f t="shared" si="33"/>
        <v/>
      </c>
      <c r="M423" t="str">
        <f t="shared" si="34"/>
        <v/>
      </c>
    </row>
    <row r="424" spans="1:13">
      <c r="A424" s="211" t="str">
        <f>IF(E424="","",VLOOKUP('OPĆI DIO'!$C$1,'OPĆI DIO'!$N$4:$W$150,10,FALSE))</f>
        <v/>
      </c>
      <c r="B424" s="211" t="str">
        <f>IF(E424="","",VLOOKUP('OPĆI DIO'!$C$1,'OPĆI DIO'!$N$4:$W$150,9,FALSE))</f>
        <v/>
      </c>
      <c r="C424" s="76" t="str">
        <f t="shared" si="35"/>
        <v/>
      </c>
      <c r="D424" s="36" t="str">
        <f t="shared" si="36"/>
        <v/>
      </c>
      <c r="E424" s="43"/>
      <c r="F424" s="79" t="str">
        <f t="shared" si="37"/>
        <v/>
      </c>
      <c r="G424" s="74"/>
      <c r="H424" s="74"/>
      <c r="I424" s="74"/>
      <c r="J424" s="43"/>
      <c r="K424" t="str">
        <f>IF(E424="","",'OPĆI DIO'!$C$1)</f>
        <v/>
      </c>
      <c r="L424" t="str">
        <f t="shared" si="33"/>
        <v/>
      </c>
      <c r="M424" t="str">
        <f t="shared" si="34"/>
        <v/>
      </c>
    </row>
    <row r="425" spans="1:13">
      <c r="A425" s="211" t="str">
        <f>IF(E425="","",VLOOKUP('OPĆI DIO'!$C$1,'OPĆI DIO'!$N$4:$W$150,10,FALSE))</f>
        <v/>
      </c>
      <c r="B425" s="211" t="str">
        <f>IF(E425="","",VLOOKUP('OPĆI DIO'!$C$1,'OPĆI DIO'!$N$4:$W$150,9,FALSE))</f>
        <v/>
      </c>
      <c r="C425" s="76" t="str">
        <f t="shared" si="35"/>
        <v/>
      </c>
      <c r="D425" s="36" t="str">
        <f t="shared" si="36"/>
        <v/>
      </c>
      <c r="E425" s="43"/>
      <c r="F425" s="79" t="str">
        <f t="shared" si="37"/>
        <v/>
      </c>
      <c r="G425" s="74"/>
      <c r="H425" s="74"/>
      <c r="I425" s="74"/>
      <c r="J425" s="43"/>
      <c r="K425" t="str">
        <f>IF(E425="","",'OPĆI DIO'!$C$1)</f>
        <v/>
      </c>
      <c r="L425" t="str">
        <f t="shared" si="33"/>
        <v/>
      </c>
      <c r="M425" t="str">
        <f t="shared" si="34"/>
        <v/>
      </c>
    </row>
    <row r="426" spans="1:13">
      <c r="A426" s="211" t="str">
        <f>IF(E426="","",VLOOKUP('OPĆI DIO'!$C$1,'OPĆI DIO'!$N$4:$W$150,10,FALSE))</f>
        <v/>
      </c>
      <c r="B426" s="211" t="str">
        <f>IF(E426="","",VLOOKUP('OPĆI DIO'!$C$1,'OPĆI DIO'!$N$4:$W$150,9,FALSE))</f>
        <v/>
      </c>
      <c r="C426" s="76" t="str">
        <f t="shared" si="35"/>
        <v/>
      </c>
      <c r="D426" s="36" t="str">
        <f t="shared" si="36"/>
        <v/>
      </c>
      <c r="E426" s="43"/>
      <c r="F426" s="79" t="str">
        <f t="shared" si="37"/>
        <v/>
      </c>
      <c r="G426" s="74"/>
      <c r="H426" s="74"/>
      <c r="I426" s="74"/>
      <c r="J426" s="43"/>
      <c r="K426" t="str">
        <f>IF(E426="","",'OPĆI DIO'!$C$1)</f>
        <v/>
      </c>
      <c r="L426" t="str">
        <f t="shared" si="33"/>
        <v/>
      </c>
      <c r="M426" t="str">
        <f t="shared" si="34"/>
        <v/>
      </c>
    </row>
    <row r="427" spans="1:13">
      <c r="A427" s="211" t="str">
        <f>IF(E427="","",VLOOKUP('OPĆI DIO'!$C$1,'OPĆI DIO'!$N$4:$W$150,10,FALSE))</f>
        <v/>
      </c>
      <c r="B427" s="211" t="str">
        <f>IF(E427="","",VLOOKUP('OPĆI DIO'!$C$1,'OPĆI DIO'!$N$4:$W$150,9,FALSE))</f>
        <v/>
      </c>
      <c r="C427" s="76" t="str">
        <f t="shared" si="35"/>
        <v/>
      </c>
      <c r="D427" s="36" t="str">
        <f t="shared" si="36"/>
        <v/>
      </c>
      <c r="E427" s="43"/>
      <c r="F427" s="79" t="str">
        <f t="shared" si="37"/>
        <v/>
      </c>
      <c r="G427" s="74"/>
      <c r="H427" s="74"/>
      <c r="I427" s="74"/>
      <c r="J427" s="43"/>
      <c r="K427" t="str">
        <f>IF(E427="","",'OPĆI DIO'!$C$1)</f>
        <v/>
      </c>
      <c r="L427" t="str">
        <f t="shared" si="33"/>
        <v/>
      </c>
      <c r="M427" t="str">
        <f t="shared" si="34"/>
        <v/>
      </c>
    </row>
    <row r="428" spans="1:13">
      <c r="A428" s="211" t="str">
        <f>IF(E428="","",VLOOKUP('OPĆI DIO'!$C$1,'OPĆI DIO'!$N$4:$W$150,10,FALSE))</f>
        <v/>
      </c>
      <c r="B428" s="211" t="str">
        <f>IF(E428="","",VLOOKUP('OPĆI DIO'!$C$1,'OPĆI DIO'!$N$4:$W$150,9,FALSE))</f>
        <v/>
      </c>
      <c r="C428" s="76" t="str">
        <f t="shared" si="35"/>
        <v/>
      </c>
      <c r="D428" s="36" t="str">
        <f t="shared" si="36"/>
        <v/>
      </c>
      <c r="E428" s="43"/>
      <c r="F428" s="79" t="str">
        <f t="shared" si="37"/>
        <v/>
      </c>
      <c r="G428" s="74"/>
      <c r="H428" s="74"/>
      <c r="I428" s="74"/>
      <c r="J428" s="43"/>
      <c r="K428" t="str">
        <f>IF(E428="","",'OPĆI DIO'!$C$1)</f>
        <v/>
      </c>
      <c r="L428" t="str">
        <f t="shared" si="33"/>
        <v/>
      </c>
      <c r="M428" t="str">
        <f t="shared" si="34"/>
        <v/>
      </c>
    </row>
    <row r="429" spans="1:13">
      <c r="A429" s="211" t="str">
        <f>IF(E429="","",VLOOKUP('OPĆI DIO'!$C$1,'OPĆI DIO'!$N$4:$W$150,10,FALSE))</f>
        <v/>
      </c>
      <c r="B429" s="211" t="str">
        <f>IF(E429="","",VLOOKUP('OPĆI DIO'!$C$1,'OPĆI DIO'!$N$4:$W$150,9,FALSE))</f>
        <v/>
      </c>
      <c r="C429" s="76" t="str">
        <f t="shared" si="35"/>
        <v/>
      </c>
      <c r="D429" s="36" t="str">
        <f t="shared" si="36"/>
        <v/>
      </c>
      <c r="E429" s="43"/>
      <c r="F429" s="79" t="str">
        <f t="shared" si="37"/>
        <v/>
      </c>
      <c r="G429" s="74"/>
      <c r="H429" s="74"/>
      <c r="I429" s="74"/>
      <c r="J429" s="43"/>
      <c r="K429" t="str">
        <f>IF(E429="","",'OPĆI DIO'!$C$1)</f>
        <v/>
      </c>
      <c r="L429" t="str">
        <f t="shared" si="33"/>
        <v/>
      </c>
      <c r="M429" t="str">
        <f t="shared" si="34"/>
        <v/>
      </c>
    </row>
    <row r="430" spans="1:13">
      <c r="A430" s="211" t="str">
        <f>IF(E430="","",VLOOKUP('OPĆI DIO'!$C$1,'OPĆI DIO'!$N$4:$W$150,10,FALSE))</f>
        <v/>
      </c>
      <c r="B430" s="211" t="str">
        <f>IF(E430="","",VLOOKUP('OPĆI DIO'!$C$1,'OPĆI DIO'!$N$4:$W$150,9,FALSE))</f>
        <v/>
      </c>
      <c r="C430" s="76" t="str">
        <f t="shared" si="35"/>
        <v/>
      </c>
      <c r="D430" s="36" t="str">
        <f t="shared" si="36"/>
        <v/>
      </c>
      <c r="E430" s="43"/>
      <c r="F430" s="79" t="str">
        <f t="shared" si="37"/>
        <v/>
      </c>
      <c r="G430" s="74"/>
      <c r="H430" s="74"/>
      <c r="I430" s="74"/>
      <c r="J430" s="43"/>
      <c r="K430" t="str">
        <f>IF(E430="","",'OPĆI DIO'!$C$1)</f>
        <v/>
      </c>
      <c r="L430" t="str">
        <f t="shared" si="33"/>
        <v/>
      </c>
      <c r="M430" t="str">
        <f t="shared" si="34"/>
        <v/>
      </c>
    </row>
    <row r="431" spans="1:13">
      <c r="A431" s="211" t="str">
        <f>IF(E431="","",VLOOKUP('OPĆI DIO'!$C$1,'OPĆI DIO'!$N$4:$W$150,10,FALSE))</f>
        <v/>
      </c>
      <c r="B431" s="211" t="str">
        <f>IF(E431="","",VLOOKUP('OPĆI DIO'!$C$1,'OPĆI DIO'!$N$4:$W$150,9,FALSE))</f>
        <v/>
      </c>
      <c r="C431" s="76" t="str">
        <f t="shared" si="35"/>
        <v/>
      </c>
      <c r="D431" s="36" t="str">
        <f t="shared" si="36"/>
        <v/>
      </c>
      <c r="E431" s="43"/>
      <c r="F431" s="79" t="str">
        <f t="shared" si="37"/>
        <v/>
      </c>
      <c r="G431" s="74"/>
      <c r="H431" s="74"/>
      <c r="I431" s="74"/>
      <c r="J431" s="43"/>
      <c r="K431" t="str">
        <f>IF(E431="","",'OPĆI DIO'!$C$1)</f>
        <v/>
      </c>
      <c r="L431" t="str">
        <f t="shared" si="33"/>
        <v/>
      </c>
      <c r="M431" t="str">
        <f t="shared" si="34"/>
        <v/>
      </c>
    </row>
    <row r="432" spans="1:13">
      <c r="A432" s="211" t="str">
        <f>IF(E432="","",VLOOKUP('OPĆI DIO'!$C$1,'OPĆI DIO'!$N$4:$W$150,10,FALSE))</f>
        <v/>
      </c>
      <c r="B432" s="211" t="str">
        <f>IF(E432="","",VLOOKUP('OPĆI DIO'!$C$1,'OPĆI DIO'!$N$4:$W$150,9,FALSE))</f>
        <v/>
      </c>
      <c r="C432" s="76" t="str">
        <f t="shared" si="35"/>
        <v/>
      </c>
      <c r="D432" s="36" t="str">
        <f t="shared" si="36"/>
        <v/>
      </c>
      <c r="E432" s="43"/>
      <c r="F432" s="79" t="str">
        <f t="shared" si="37"/>
        <v/>
      </c>
      <c r="G432" s="74"/>
      <c r="H432" s="74"/>
      <c r="I432" s="74"/>
      <c r="J432" s="43"/>
      <c r="K432" t="str">
        <f>IF(E432="","",'OPĆI DIO'!$C$1)</f>
        <v/>
      </c>
      <c r="L432" t="str">
        <f t="shared" si="33"/>
        <v/>
      </c>
      <c r="M432" t="str">
        <f t="shared" si="34"/>
        <v/>
      </c>
    </row>
    <row r="433" spans="1:13">
      <c r="A433" s="211" t="str">
        <f>IF(E433="","",VLOOKUP('OPĆI DIO'!$C$1,'OPĆI DIO'!$N$4:$W$150,10,FALSE))</f>
        <v/>
      </c>
      <c r="B433" s="211" t="str">
        <f>IF(E433="","",VLOOKUP('OPĆI DIO'!$C$1,'OPĆI DIO'!$N$4:$W$150,9,FALSE))</f>
        <v/>
      </c>
      <c r="C433" s="76" t="str">
        <f t="shared" si="35"/>
        <v/>
      </c>
      <c r="D433" s="36" t="str">
        <f t="shared" si="36"/>
        <v/>
      </c>
      <c r="E433" s="43"/>
      <c r="F433" s="79" t="str">
        <f t="shared" si="37"/>
        <v/>
      </c>
      <c r="G433" s="74"/>
      <c r="H433" s="74"/>
      <c r="I433" s="74"/>
      <c r="J433" s="43"/>
      <c r="K433" t="str">
        <f>IF(E433="","",'OPĆI DIO'!$C$1)</f>
        <v/>
      </c>
      <c r="L433" t="str">
        <f t="shared" si="33"/>
        <v/>
      </c>
      <c r="M433" t="str">
        <f t="shared" si="34"/>
        <v/>
      </c>
    </row>
    <row r="434" spans="1:13">
      <c r="A434" s="211" t="str">
        <f>IF(E434="","",VLOOKUP('OPĆI DIO'!$C$1,'OPĆI DIO'!$N$4:$W$150,10,FALSE))</f>
        <v/>
      </c>
      <c r="B434" s="211" t="str">
        <f>IF(E434="","",VLOOKUP('OPĆI DIO'!$C$1,'OPĆI DIO'!$N$4:$W$150,9,FALSE))</f>
        <v/>
      </c>
      <c r="C434" s="76" t="str">
        <f t="shared" si="35"/>
        <v/>
      </c>
      <c r="D434" s="36" t="str">
        <f t="shared" si="36"/>
        <v/>
      </c>
      <c r="E434" s="43"/>
      <c r="F434" s="79" t="str">
        <f t="shared" si="37"/>
        <v/>
      </c>
      <c r="G434" s="74"/>
      <c r="H434" s="74"/>
      <c r="I434" s="74"/>
      <c r="J434" s="43"/>
      <c r="K434" t="str">
        <f>IF(E434="","",'OPĆI DIO'!$C$1)</f>
        <v/>
      </c>
      <c r="L434" t="str">
        <f t="shared" si="33"/>
        <v/>
      </c>
      <c r="M434" t="str">
        <f t="shared" si="34"/>
        <v/>
      </c>
    </row>
    <row r="435" spans="1:13">
      <c r="A435" s="211" t="str">
        <f>IF(E435="","",VLOOKUP('OPĆI DIO'!$C$1,'OPĆI DIO'!$N$4:$W$150,10,FALSE))</f>
        <v/>
      </c>
      <c r="B435" s="211" t="str">
        <f>IF(E435="","",VLOOKUP('OPĆI DIO'!$C$1,'OPĆI DIO'!$N$4:$W$150,9,FALSE))</f>
        <v/>
      </c>
      <c r="C435" s="76" t="str">
        <f t="shared" si="35"/>
        <v/>
      </c>
      <c r="D435" s="36" t="str">
        <f t="shared" si="36"/>
        <v/>
      </c>
      <c r="E435" s="43"/>
      <c r="F435" s="79" t="str">
        <f t="shared" si="37"/>
        <v/>
      </c>
      <c r="G435" s="74"/>
      <c r="H435" s="74"/>
      <c r="I435" s="74"/>
      <c r="J435" s="43"/>
      <c r="K435" t="str">
        <f>IF(E435="","",'OPĆI DIO'!$C$1)</f>
        <v/>
      </c>
      <c r="L435" t="str">
        <f t="shared" si="33"/>
        <v/>
      </c>
      <c r="M435" t="str">
        <f t="shared" si="34"/>
        <v/>
      </c>
    </row>
    <row r="436" spans="1:13">
      <c r="A436" s="211" t="str">
        <f>IF(E436="","",VLOOKUP('OPĆI DIO'!$C$1,'OPĆI DIO'!$N$4:$W$150,10,FALSE))</f>
        <v/>
      </c>
      <c r="B436" s="211" t="str">
        <f>IF(E436="","",VLOOKUP('OPĆI DIO'!$C$1,'OPĆI DIO'!$N$4:$W$150,9,FALSE))</f>
        <v/>
      </c>
      <c r="C436" s="76" t="str">
        <f t="shared" si="35"/>
        <v/>
      </c>
      <c r="D436" s="36" t="str">
        <f t="shared" si="36"/>
        <v/>
      </c>
      <c r="E436" s="43"/>
      <c r="F436" s="79" t="str">
        <f t="shared" si="37"/>
        <v/>
      </c>
      <c r="G436" s="74"/>
      <c r="H436" s="74"/>
      <c r="I436" s="74"/>
      <c r="J436" s="43"/>
      <c r="K436" t="str">
        <f>IF(E436="","",'OPĆI DIO'!$C$1)</f>
        <v/>
      </c>
      <c r="L436" t="str">
        <f t="shared" si="33"/>
        <v/>
      </c>
      <c r="M436" t="str">
        <f t="shared" si="34"/>
        <v/>
      </c>
    </row>
    <row r="437" spans="1:13">
      <c r="A437" s="211" t="str">
        <f>IF(E437="","",VLOOKUP('OPĆI DIO'!$C$1,'OPĆI DIO'!$N$4:$W$150,10,FALSE))</f>
        <v/>
      </c>
      <c r="B437" s="211" t="str">
        <f>IF(E437="","",VLOOKUP('OPĆI DIO'!$C$1,'OPĆI DIO'!$N$4:$W$150,9,FALSE))</f>
        <v/>
      </c>
      <c r="C437" s="76" t="str">
        <f t="shared" si="35"/>
        <v/>
      </c>
      <c r="D437" s="36" t="str">
        <f t="shared" si="36"/>
        <v/>
      </c>
      <c r="E437" s="43"/>
      <c r="F437" s="79" t="str">
        <f t="shared" si="37"/>
        <v/>
      </c>
      <c r="G437" s="74"/>
      <c r="H437" s="74"/>
      <c r="I437" s="74"/>
      <c r="J437" s="43"/>
      <c r="K437" t="str">
        <f>IF(E437="","",'OPĆI DIO'!$C$1)</f>
        <v/>
      </c>
      <c r="L437" t="str">
        <f t="shared" si="33"/>
        <v/>
      </c>
      <c r="M437" t="str">
        <f t="shared" si="34"/>
        <v/>
      </c>
    </row>
    <row r="438" spans="1:13">
      <c r="A438" s="211" t="str">
        <f>IF(E438="","",VLOOKUP('OPĆI DIO'!$C$1,'OPĆI DIO'!$N$4:$W$150,10,FALSE))</f>
        <v/>
      </c>
      <c r="B438" s="211" t="str">
        <f>IF(E438="","",VLOOKUP('OPĆI DIO'!$C$1,'OPĆI DIO'!$N$4:$W$150,9,FALSE))</f>
        <v/>
      </c>
      <c r="C438" s="76" t="str">
        <f t="shared" si="35"/>
        <v/>
      </c>
      <c r="D438" s="36" t="str">
        <f t="shared" si="36"/>
        <v/>
      </c>
      <c r="E438" s="43"/>
      <c r="F438" s="79" t="str">
        <f t="shared" si="37"/>
        <v/>
      </c>
      <c r="G438" s="74"/>
      <c r="H438" s="74"/>
      <c r="I438" s="74"/>
      <c r="J438" s="43"/>
      <c r="K438" t="str">
        <f>IF(E438="","",'OPĆI DIO'!$C$1)</f>
        <v/>
      </c>
      <c r="L438" t="str">
        <f t="shared" si="33"/>
        <v/>
      </c>
      <c r="M438" t="str">
        <f t="shared" si="34"/>
        <v/>
      </c>
    </row>
    <row r="439" spans="1:13">
      <c r="A439" s="211" t="str">
        <f>IF(E439="","",VLOOKUP('OPĆI DIO'!$C$1,'OPĆI DIO'!$N$4:$W$150,10,FALSE))</f>
        <v/>
      </c>
      <c r="B439" s="211" t="str">
        <f>IF(E439="","",VLOOKUP('OPĆI DIO'!$C$1,'OPĆI DIO'!$N$4:$W$150,9,FALSE))</f>
        <v/>
      </c>
      <c r="C439" s="76" t="str">
        <f t="shared" si="35"/>
        <v/>
      </c>
      <c r="D439" s="36" t="str">
        <f t="shared" si="36"/>
        <v/>
      </c>
      <c r="E439" s="43"/>
      <c r="F439" s="79" t="str">
        <f t="shared" si="37"/>
        <v/>
      </c>
      <c r="G439" s="74"/>
      <c r="H439" s="74"/>
      <c r="I439" s="74"/>
      <c r="J439" s="43"/>
      <c r="K439" t="str">
        <f>IF(E439="","",'OPĆI DIO'!$C$1)</f>
        <v/>
      </c>
      <c r="L439" t="str">
        <f t="shared" si="33"/>
        <v/>
      </c>
      <c r="M439" t="str">
        <f t="shared" si="34"/>
        <v/>
      </c>
    </row>
    <row r="440" spans="1:13">
      <c r="A440" s="211" t="str">
        <f>IF(E440="","",VLOOKUP('OPĆI DIO'!$C$1,'OPĆI DIO'!$N$4:$W$150,10,FALSE))</f>
        <v/>
      </c>
      <c r="B440" s="211" t="str">
        <f>IF(E440="","",VLOOKUP('OPĆI DIO'!$C$1,'OPĆI DIO'!$N$4:$W$150,9,FALSE))</f>
        <v/>
      </c>
      <c r="C440" s="76" t="str">
        <f t="shared" si="35"/>
        <v/>
      </c>
      <c r="D440" s="36" t="str">
        <f t="shared" si="36"/>
        <v/>
      </c>
      <c r="E440" s="43"/>
      <c r="F440" s="79" t="str">
        <f t="shared" si="37"/>
        <v/>
      </c>
      <c r="G440" s="74"/>
      <c r="H440" s="74"/>
      <c r="I440" s="74"/>
      <c r="J440" s="43"/>
      <c r="K440" t="str">
        <f>IF(E440="","",'OPĆI DIO'!$C$1)</f>
        <v/>
      </c>
      <c r="L440" t="str">
        <f t="shared" si="33"/>
        <v/>
      </c>
      <c r="M440" t="str">
        <f t="shared" si="34"/>
        <v/>
      </c>
    </row>
    <row r="441" spans="1:13">
      <c r="A441" s="211" t="str">
        <f>IF(E441="","",VLOOKUP('OPĆI DIO'!$C$1,'OPĆI DIO'!$N$4:$W$150,10,FALSE))</f>
        <v/>
      </c>
      <c r="B441" s="211" t="str">
        <f>IF(E441="","",VLOOKUP('OPĆI DIO'!$C$1,'OPĆI DIO'!$N$4:$W$150,9,FALSE))</f>
        <v/>
      </c>
      <c r="C441" s="76" t="str">
        <f t="shared" si="35"/>
        <v/>
      </c>
      <c r="D441" s="36" t="str">
        <f t="shared" si="36"/>
        <v/>
      </c>
      <c r="E441" s="43"/>
      <c r="F441" s="79" t="str">
        <f t="shared" si="37"/>
        <v/>
      </c>
      <c r="G441" s="74"/>
      <c r="H441" s="74"/>
      <c r="I441" s="74"/>
      <c r="J441" s="43"/>
      <c r="K441" t="str">
        <f>IF(E441="","",'OPĆI DIO'!$C$1)</f>
        <v/>
      </c>
      <c r="L441" t="str">
        <f t="shared" si="33"/>
        <v/>
      </c>
      <c r="M441" t="str">
        <f t="shared" si="34"/>
        <v/>
      </c>
    </row>
    <row r="442" spans="1:13">
      <c r="A442" s="211" t="str">
        <f>IF(E442="","",VLOOKUP('OPĆI DIO'!$C$1,'OPĆI DIO'!$N$4:$W$150,10,FALSE))</f>
        <v/>
      </c>
      <c r="B442" s="211" t="str">
        <f>IF(E442="","",VLOOKUP('OPĆI DIO'!$C$1,'OPĆI DIO'!$N$4:$W$150,9,FALSE))</f>
        <v/>
      </c>
      <c r="C442" s="76" t="str">
        <f t="shared" si="35"/>
        <v/>
      </c>
      <c r="D442" s="36" t="str">
        <f t="shared" si="36"/>
        <v/>
      </c>
      <c r="E442" s="43"/>
      <c r="F442" s="79" t="str">
        <f t="shared" si="37"/>
        <v/>
      </c>
      <c r="G442" s="74"/>
      <c r="H442" s="74"/>
      <c r="I442" s="74"/>
      <c r="J442" s="43"/>
      <c r="K442" t="str">
        <f>IF(E442="","",'OPĆI DIO'!$C$1)</f>
        <v/>
      </c>
      <c r="L442" t="str">
        <f t="shared" si="33"/>
        <v/>
      </c>
      <c r="M442" t="str">
        <f t="shared" si="34"/>
        <v/>
      </c>
    </row>
    <row r="443" spans="1:13">
      <c r="A443" s="211" t="str">
        <f>IF(E443="","",VLOOKUP('OPĆI DIO'!$C$1,'OPĆI DIO'!$N$4:$W$150,10,FALSE))</f>
        <v/>
      </c>
      <c r="B443" s="211" t="str">
        <f>IF(E443="","",VLOOKUP('OPĆI DIO'!$C$1,'OPĆI DIO'!$N$4:$W$150,9,FALSE))</f>
        <v/>
      </c>
      <c r="C443" s="76" t="str">
        <f t="shared" si="35"/>
        <v/>
      </c>
      <c r="D443" s="36" t="str">
        <f t="shared" si="36"/>
        <v/>
      </c>
      <c r="E443" s="43"/>
      <c r="F443" s="79" t="str">
        <f t="shared" si="37"/>
        <v/>
      </c>
      <c r="G443" s="74"/>
      <c r="H443" s="74"/>
      <c r="I443" s="74"/>
      <c r="J443" s="43"/>
      <c r="K443" t="str">
        <f>IF(E443="","",'OPĆI DIO'!$C$1)</f>
        <v/>
      </c>
      <c r="L443" t="str">
        <f t="shared" si="33"/>
        <v/>
      </c>
      <c r="M443" t="str">
        <f t="shared" si="34"/>
        <v/>
      </c>
    </row>
    <row r="444" spans="1:13">
      <c r="A444" s="211" t="str">
        <f>IF(E444="","",VLOOKUP('OPĆI DIO'!$C$1,'OPĆI DIO'!$N$4:$W$150,10,FALSE))</f>
        <v/>
      </c>
      <c r="B444" s="211" t="str">
        <f>IF(E444="","",VLOOKUP('OPĆI DIO'!$C$1,'OPĆI DIO'!$N$4:$W$150,9,FALSE))</f>
        <v/>
      </c>
      <c r="C444" s="76" t="str">
        <f t="shared" si="35"/>
        <v/>
      </c>
      <c r="D444" s="36" t="str">
        <f t="shared" si="36"/>
        <v/>
      </c>
      <c r="E444" s="43"/>
      <c r="F444" s="79" t="str">
        <f t="shared" si="37"/>
        <v/>
      </c>
      <c r="G444" s="74"/>
      <c r="H444" s="74"/>
      <c r="I444" s="74"/>
      <c r="J444" s="43"/>
      <c r="K444" t="str">
        <f>IF(E444="","",'OPĆI DIO'!$C$1)</f>
        <v/>
      </c>
      <c r="L444" t="str">
        <f t="shared" si="33"/>
        <v/>
      </c>
      <c r="M444" t="str">
        <f t="shared" si="34"/>
        <v/>
      </c>
    </row>
    <row r="445" spans="1:13">
      <c r="A445" s="211" t="str">
        <f>IF(E445="","",VLOOKUP('OPĆI DIO'!$C$1,'OPĆI DIO'!$N$4:$W$150,10,FALSE))</f>
        <v/>
      </c>
      <c r="B445" s="211" t="str">
        <f>IF(E445="","",VLOOKUP('OPĆI DIO'!$C$1,'OPĆI DIO'!$N$4:$W$150,9,FALSE))</f>
        <v/>
      </c>
      <c r="C445" s="76" t="str">
        <f t="shared" si="35"/>
        <v/>
      </c>
      <c r="D445" s="36" t="str">
        <f t="shared" si="36"/>
        <v/>
      </c>
      <c r="E445" s="43"/>
      <c r="F445" s="79" t="str">
        <f t="shared" si="37"/>
        <v/>
      </c>
      <c r="G445" s="74"/>
      <c r="H445" s="74"/>
      <c r="I445" s="74"/>
      <c r="J445" s="43"/>
      <c r="K445" t="str">
        <f>IF(E445="","",'OPĆI DIO'!$C$1)</f>
        <v/>
      </c>
      <c r="L445" t="str">
        <f t="shared" si="33"/>
        <v/>
      </c>
      <c r="M445" t="str">
        <f t="shared" si="34"/>
        <v/>
      </c>
    </row>
    <row r="446" spans="1:13">
      <c r="A446" s="211" t="str">
        <f>IF(E446="","",VLOOKUP('OPĆI DIO'!$C$1,'OPĆI DIO'!$N$4:$W$150,10,FALSE))</f>
        <v/>
      </c>
      <c r="B446" s="211" t="str">
        <f>IF(E446="","",VLOOKUP('OPĆI DIO'!$C$1,'OPĆI DIO'!$N$4:$W$150,9,FALSE))</f>
        <v/>
      </c>
      <c r="C446" s="76" t="str">
        <f t="shared" si="35"/>
        <v/>
      </c>
      <c r="D446" s="36" t="str">
        <f t="shared" si="36"/>
        <v/>
      </c>
      <c r="E446" s="43"/>
      <c r="F446" s="79" t="str">
        <f t="shared" si="37"/>
        <v/>
      </c>
      <c r="G446" s="74"/>
      <c r="H446" s="74"/>
      <c r="I446" s="74"/>
      <c r="J446" s="43"/>
      <c r="K446" t="str">
        <f>IF(E446="","",'OPĆI DIO'!$C$1)</f>
        <v/>
      </c>
      <c r="L446" t="str">
        <f t="shared" si="33"/>
        <v/>
      </c>
      <c r="M446" t="str">
        <f t="shared" si="34"/>
        <v/>
      </c>
    </row>
    <row r="447" spans="1:13">
      <c r="A447" s="211" t="str">
        <f>IF(E447="","",VLOOKUP('OPĆI DIO'!$C$1,'OPĆI DIO'!$N$4:$W$150,10,FALSE))</f>
        <v/>
      </c>
      <c r="B447" s="211" t="str">
        <f>IF(E447="","",VLOOKUP('OPĆI DIO'!$C$1,'OPĆI DIO'!$N$4:$W$150,9,FALSE))</f>
        <v/>
      </c>
      <c r="C447" s="76" t="str">
        <f t="shared" si="35"/>
        <v/>
      </c>
      <c r="D447" s="36" t="str">
        <f t="shared" si="36"/>
        <v/>
      </c>
      <c r="E447" s="43"/>
      <c r="F447" s="79" t="str">
        <f t="shared" si="37"/>
        <v/>
      </c>
      <c r="G447" s="74"/>
      <c r="H447" s="74"/>
      <c r="I447" s="74"/>
      <c r="J447" s="43"/>
      <c r="K447" t="str">
        <f>IF(E447="","",'OPĆI DIO'!$C$1)</f>
        <v/>
      </c>
      <c r="L447" t="str">
        <f t="shared" si="33"/>
        <v/>
      </c>
      <c r="M447" t="str">
        <f t="shared" si="34"/>
        <v/>
      </c>
    </row>
    <row r="448" spans="1:13">
      <c r="A448" s="211" t="str">
        <f>IF(E448="","",VLOOKUP('OPĆI DIO'!$C$1,'OPĆI DIO'!$N$4:$W$150,10,FALSE))</f>
        <v/>
      </c>
      <c r="B448" s="211" t="str">
        <f>IF(E448="","",VLOOKUP('OPĆI DIO'!$C$1,'OPĆI DIO'!$N$4:$W$150,9,FALSE))</f>
        <v/>
      </c>
      <c r="C448" s="76" t="str">
        <f t="shared" si="35"/>
        <v/>
      </c>
      <c r="D448" s="36" t="str">
        <f t="shared" si="36"/>
        <v/>
      </c>
      <c r="E448" s="43"/>
      <c r="F448" s="79" t="str">
        <f t="shared" si="37"/>
        <v/>
      </c>
      <c r="G448" s="74"/>
      <c r="H448" s="74"/>
      <c r="I448" s="74"/>
      <c r="J448" s="43"/>
      <c r="K448" t="str">
        <f>IF(E448="","",'OPĆI DIO'!$C$1)</f>
        <v/>
      </c>
      <c r="L448" t="str">
        <f t="shared" si="33"/>
        <v/>
      </c>
      <c r="M448" t="str">
        <f t="shared" si="34"/>
        <v/>
      </c>
    </row>
    <row r="449" spans="1:13">
      <c r="A449" s="211" t="str">
        <f>IF(E449="","",VLOOKUP('OPĆI DIO'!$C$1,'OPĆI DIO'!$N$4:$W$150,10,FALSE))</f>
        <v/>
      </c>
      <c r="B449" s="211" t="str">
        <f>IF(E449="","",VLOOKUP('OPĆI DIO'!$C$1,'OPĆI DIO'!$N$4:$W$150,9,FALSE))</f>
        <v/>
      </c>
      <c r="C449" s="76" t="str">
        <f t="shared" si="35"/>
        <v/>
      </c>
      <c r="D449" s="36" t="str">
        <f t="shared" si="36"/>
        <v/>
      </c>
      <c r="E449" s="43"/>
      <c r="F449" s="79" t="str">
        <f t="shared" si="37"/>
        <v/>
      </c>
      <c r="G449" s="74"/>
      <c r="H449" s="74"/>
      <c r="I449" s="74"/>
      <c r="J449" s="43"/>
      <c r="K449" t="str">
        <f>IF(E449="","",'OPĆI DIO'!$C$1)</f>
        <v/>
      </c>
      <c r="L449" t="str">
        <f t="shared" si="33"/>
        <v/>
      </c>
      <c r="M449" t="str">
        <f t="shared" si="34"/>
        <v/>
      </c>
    </row>
    <row r="450" spans="1:13">
      <c r="A450" s="211" t="str">
        <f>IF(E450="","",VLOOKUP('OPĆI DIO'!$C$1,'OPĆI DIO'!$N$4:$W$150,10,FALSE))</f>
        <v/>
      </c>
      <c r="B450" s="211" t="str">
        <f>IF(E450="","",VLOOKUP('OPĆI DIO'!$C$1,'OPĆI DIO'!$N$4:$W$150,9,FALSE))</f>
        <v/>
      </c>
      <c r="C450" s="76" t="str">
        <f t="shared" si="35"/>
        <v/>
      </c>
      <c r="D450" s="36" t="str">
        <f t="shared" si="36"/>
        <v/>
      </c>
      <c r="E450" s="43"/>
      <c r="F450" s="79" t="str">
        <f t="shared" si="37"/>
        <v/>
      </c>
      <c r="G450" s="74"/>
      <c r="H450" s="74"/>
      <c r="I450" s="74"/>
      <c r="J450" s="43"/>
      <c r="K450" t="str">
        <f>IF(E450="","",'OPĆI DIO'!$C$1)</f>
        <v/>
      </c>
      <c r="L450" t="str">
        <f t="shared" si="33"/>
        <v/>
      </c>
      <c r="M450" t="str">
        <f t="shared" si="34"/>
        <v/>
      </c>
    </row>
    <row r="451" spans="1:13">
      <c r="A451" s="211" t="str">
        <f>IF(E451="","",VLOOKUP('OPĆI DIO'!$C$1,'OPĆI DIO'!$N$4:$W$150,10,FALSE))</f>
        <v/>
      </c>
      <c r="B451" s="211" t="str">
        <f>IF(E451="","",VLOOKUP('OPĆI DIO'!$C$1,'OPĆI DIO'!$N$4:$W$150,9,FALSE))</f>
        <v/>
      </c>
      <c r="C451" s="76" t="str">
        <f t="shared" si="35"/>
        <v/>
      </c>
      <c r="D451" s="36" t="str">
        <f t="shared" si="36"/>
        <v/>
      </c>
      <c r="E451" s="43"/>
      <c r="F451" s="79" t="str">
        <f t="shared" si="37"/>
        <v/>
      </c>
      <c r="G451" s="74"/>
      <c r="H451" s="74"/>
      <c r="I451" s="74"/>
      <c r="J451" s="43"/>
      <c r="K451" t="str">
        <f>IF(E451="","",'OPĆI DIO'!$C$1)</f>
        <v/>
      </c>
      <c r="L451" t="str">
        <f t="shared" si="33"/>
        <v/>
      </c>
      <c r="M451" t="str">
        <f t="shared" si="34"/>
        <v/>
      </c>
    </row>
    <row r="452" spans="1:13">
      <c r="A452" s="211" t="str">
        <f>IF(E452="","",VLOOKUP('OPĆI DIO'!$C$1,'OPĆI DIO'!$N$4:$W$150,10,FALSE))</f>
        <v/>
      </c>
      <c r="B452" s="211" t="str">
        <f>IF(E452="","",VLOOKUP('OPĆI DIO'!$C$1,'OPĆI DIO'!$N$4:$W$150,9,FALSE))</f>
        <v/>
      </c>
      <c r="C452" s="76" t="str">
        <f t="shared" si="35"/>
        <v/>
      </c>
      <c r="D452" s="36" t="str">
        <f t="shared" si="36"/>
        <v/>
      </c>
      <c r="E452" s="43"/>
      <c r="F452" s="79" t="str">
        <f t="shared" si="37"/>
        <v/>
      </c>
      <c r="G452" s="74"/>
      <c r="H452" s="74"/>
      <c r="I452" s="74"/>
      <c r="J452" s="43"/>
      <c r="K452" t="str">
        <f>IF(E452="","",'OPĆI DIO'!$C$1)</f>
        <v/>
      </c>
      <c r="L452" t="str">
        <f t="shared" ref="L452:L501" si="38">LEFT(E452,2)</f>
        <v/>
      </c>
      <c r="M452" t="str">
        <f t="shared" ref="M452:M501" si="39">LEFT(E452,3)</f>
        <v/>
      </c>
    </row>
    <row r="453" spans="1:13">
      <c r="A453" s="211" t="str">
        <f>IF(E453="","",VLOOKUP('OPĆI DIO'!$C$1,'OPĆI DIO'!$N$4:$W$150,10,FALSE))</f>
        <v/>
      </c>
      <c r="B453" s="211" t="str">
        <f>IF(E453="","",VLOOKUP('OPĆI DIO'!$C$1,'OPĆI DIO'!$N$4:$W$150,9,FALSE))</f>
        <v/>
      </c>
      <c r="C453" s="76" t="str">
        <f t="shared" si="35"/>
        <v/>
      </c>
      <c r="D453" s="36" t="str">
        <f t="shared" si="36"/>
        <v/>
      </c>
      <c r="E453" s="43"/>
      <c r="F453" s="79" t="str">
        <f t="shared" si="37"/>
        <v/>
      </c>
      <c r="G453" s="74"/>
      <c r="H453" s="74"/>
      <c r="I453" s="74"/>
      <c r="J453" s="43"/>
      <c r="K453" t="str">
        <f>IF(E453="","",'OPĆI DIO'!$C$1)</f>
        <v/>
      </c>
      <c r="L453" t="str">
        <f t="shared" si="38"/>
        <v/>
      </c>
      <c r="M453" t="str">
        <f t="shared" si="39"/>
        <v/>
      </c>
    </row>
    <row r="454" spans="1:13">
      <c r="A454" s="211" t="str">
        <f>IF(E454="","",VLOOKUP('OPĆI DIO'!$C$1,'OPĆI DIO'!$N$4:$W$150,10,FALSE))</f>
        <v/>
      </c>
      <c r="B454" s="211" t="str">
        <f>IF(E454="","",VLOOKUP('OPĆI DIO'!$C$1,'OPĆI DIO'!$N$4:$W$150,9,FALSE))</f>
        <v/>
      </c>
      <c r="C454" s="76" t="str">
        <f t="shared" ref="C454:C501" si="40">IFERROR(VLOOKUP(E454,$R$6:$U$113,3,FALSE),"")</f>
        <v/>
      </c>
      <c r="D454" s="36" t="str">
        <f t="shared" ref="D454:D501" si="41">IFERROR(VLOOKUP(E454,$R$6:$U$113,4,FALSE),"")</f>
        <v/>
      </c>
      <c r="E454" s="43"/>
      <c r="F454" s="79" t="str">
        <f t="shared" ref="F454:F501" si="42">IFERROR(VLOOKUP(E454,$R$6:$U$113,2,FALSE),"")</f>
        <v/>
      </c>
      <c r="G454" s="74"/>
      <c r="H454" s="74"/>
      <c r="I454" s="74"/>
      <c r="J454" s="43"/>
      <c r="K454" t="str">
        <f>IF(E454="","",'OPĆI DIO'!$C$1)</f>
        <v/>
      </c>
      <c r="L454" t="str">
        <f t="shared" si="38"/>
        <v/>
      </c>
      <c r="M454" t="str">
        <f t="shared" si="39"/>
        <v/>
      </c>
    </row>
    <row r="455" spans="1:13">
      <c r="A455" s="211" t="str">
        <f>IF(E455="","",VLOOKUP('OPĆI DIO'!$C$1,'OPĆI DIO'!$N$4:$W$150,10,FALSE))</f>
        <v/>
      </c>
      <c r="B455" s="211" t="str">
        <f>IF(E455="","",VLOOKUP('OPĆI DIO'!$C$1,'OPĆI DIO'!$N$4:$W$150,9,FALSE))</f>
        <v/>
      </c>
      <c r="C455" s="76" t="str">
        <f t="shared" si="40"/>
        <v/>
      </c>
      <c r="D455" s="36" t="str">
        <f t="shared" si="41"/>
        <v/>
      </c>
      <c r="E455" s="43"/>
      <c r="F455" s="79" t="str">
        <f t="shared" si="42"/>
        <v/>
      </c>
      <c r="G455" s="74"/>
      <c r="H455" s="74"/>
      <c r="I455" s="74"/>
      <c r="J455" s="43"/>
      <c r="K455" t="str">
        <f>IF(E455="","",'OPĆI DIO'!$C$1)</f>
        <v/>
      </c>
      <c r="L455" t="str">
        <f t="shared" si="38"/>
        <v/>
      </c>
      <c r="M455" t="str">
        <f t="shared" si="39"/>
        <v/>
      </c>
    </row>
    <row r="456" spans="1:13">
      <c r="A456" s="211" t="str">
        <f>IF(E456="","",VLOOKUP('OPĆI DIO'!$C$1,'OPĆI DIO'!$N$4:$W$150,10,FALSE))</f>
        <v/>
      </c>
      <c r="B456" s="211" t="str">
        <f>IF(E456="","",VLOOKUP('OPĆI DIO'!$C$1,'OPĆI DIO'!$N$4:$W$150,9,FALSE))</f>
        <v/>
      </c>
      <c r="C456" s="76" t="str">
        <f t="shared" si="40"/>
        <v/>
      </c>
      <c r="D456" s="36" t="str">
        <f t="shared" si="41"/>
        <v/>
      </c>
      <c r="E456" s="43"/>
      <c r="F456" s="79" t="str">
        <f t="shared" si="42"/>
        <v/>
      </c>
      <c r="G456" s="74"/>
      <c r="H456" s="74"/>
      <c r="I456" s="74"/>
      <c r="J456" s="43"/>
      <c r="K456" t="str">
        <f>IF(E456="","",'OPĆI DIO'!$C$1)</f>
        <v/>
      </c>
      <c r="L456" t="str">
        <f t="shared" si="38"/>
        <v/>
      </c>
      <c r="M456" t="str">
        <f t="shared" si="39"/>
        <v/>
      </c>
    </row>
    <row r="457" spans="1:13">
      <c r="A457" s="211" t="str">
        <f>IF(E457="","",VLOOKUP('OPĆI DIO'!$C$1,'OPĆI DIO'!$N$4:$W$150,10,FALSE))</f>
        <v/>
      </c>
      <c r="B457" s="211" t="str">
        <f>IF(E457="","",VLOOKUP('OPĆI DIO'!$C$1,'OPĆI DIO'!$N$4:$W$150,9,FALSE))</f>
        <v/>
      </c>
      <c r="C457" s="76" t="str">
        <f t="shared" si="40"/>
        <v/>
      </c>
      <c r="D457" s="36" t="str">
        <f t="shared" si="41"/>
        <v/>
      </c>
      <c r="E457" s="43"/>
      <c r="F457" s="79" t="str">
        <f t="shared" si="42"/>
        <v/>
      </c>
      <c r="G457" s="74"/>
      <c r="H457" s="74"/>
      <c r="I457" s="74"/>
      <c r="J457" s="43"/>
      <c r="K457" t="str">
        <f>IF(E457="","",'OPĆI DIO'!$C$1)</f>
        <v/>
      </c>
      <c r="L457" t="str">
        <f t="shared" si="38"/>
        <v/>
      </c>
      <c r="M457" t="str">
        <f t="shared" si="39"/>
        <v/>
      </c>
    </row>
    <row r="458" spans="1:13">
      <c r="A458" s="211" t="str">
        <f>IF(E458="","",VLOOKUP('OPĆI DIO'!$C$1,'OPĆI DIO'!$N$4:$W$150,10,FALSE))</f>
        <v/>
      </c>
      <c r="B458" s="211" t="str">
        <f>IF(E458="","",VLOOKUP('OPĆI DIO'!$C$1,'OPĆI DIO'!$N$4:$W$150,9,FALSE))</f>
        <v/>
      </c>
      <c r="C458" s="76" t="str">
        <f t="shared" si="40"/>
        <v/>
      </c>
      <c r="D458" s="36" t="str">
        <f t="shared" si="41"/>
        <v/>
      </c>
      <c r="E458" s="43"/>
      <c r="F458" s="79" t="str">
        <f t="shared" si="42"/>
        <v/>
      </c>
      <c r="G458" s="74"/>
      <c r="H458" s="74"/>
      <c r="I458" s="74"/>
      <c r="J458" s="43"/>
      <c r="K458" t="str">
        <f>IF(E458="","",'OPĆI DIO'!$C$1)</f>
        <v/>
      </c>
      <c r="L458" t="str">
        <f t="shared" si="38"/>
        <v/>
      </c>
      <c r="M458" t="str">
        <f t="shared" si="39"/>
        <v/>
      </c>
    </row>
    <row r="459" spans="1:13">
      <c r="A459" s="211" t="str">
        <f>IF(E459="","",VLOOKUP('OPĆI DIO'!$C$1,'OPĆI DIO'!$N$4:$W$150,10,FALSE))</f>
        <v/>
      </c>
      <c r="B459" s="211" t="str">
        <f>IF(E459="","",VLOOKUP('OPĆI DIO'!$C$1,'OPĆI DIO'!$N$4:$W$150,9,FALSE))</f>
        <v/>
      </c>
      <c r="C459" s="76" t="str">
        <f t="shared" si="40"/>
        <v/>
      </c>
      <c r="D459" s="36" t="str">
        <f t="shared" si="41"/>
        <v/>
      </c>
      <c r="E459" s="43"/>
      <c r="F459" s="79" t="str">
        <f t="shared" si="42"/>
        <v/>
      </c>
      <c r="G459" s="74"/>
      <c r="H459" s="74"/>
      <c r="I459" s="74"/>
      <c r="J459" s="43"/>
      <c r="K459" t="str">
        <f>IF(E459="","",'OPĆI DIO'!$C$1)</f>
        <v/>
      </c>
      <c r="L459" t="str">
        <f t="shared" si="38"/>
        <v/>
      </c>
      <c r="M459" t="str">
        <f t="shared" si="39"/>
        <v/>
      </c>
    </row>
    <row r="460" spans="1:13">
      <c r="A460" s="211" t="str">
        <f>IF(E460="","",VLOOKUP('OPĆI DIO'!$C$1,'OPĆI DIO'!$N$4:$W$150,10,FALSE))</f>
        <v/>
      </c>
      <c r="B460" s="211" t="str">
        <f>IF(E460="","",VLOOKUP('OPĆI DIO'!$C$1,'OPĆI DIO'!$N$4:$W$150,9,FALSE))</f>
        <v/>
      </c>
      <c r="C460" s="76" t="str">
        <f t="shared" si="40"/>
        <v/>
      </c>
      <c r="D460" s="36" t="str">
        <f t="shared" si="41"/>
        <v/>
      </c>
      <c r="E460" s="43"/>
      <c r="F460" s="79" t="str">
        <f t="shared" si="42"/>
        <v/>
      </c>
      <c r="G460" s="74"/>
      <c r="H460" s="74"/>
      <c r="I460" s="74"/>
      <c r="J460" s="43"/>
      <c r="K460" t="str">
        <f>IF(E460="","",'OPĆI DIO'!$C$1)</f>
        <v/>
      </c>
      <c r="L460" t="str">
        <f t="shared" si="38"/>
        <v/>
      </c>
      <c r="M460" t="str">
        <f t="shared" si="39"/>
        <v/>
      </c>
    </row>
    <row r="461" spans="1:13">
      <c r="A461" s="211" t="str">
        <f>IF(E461="","",VLOOKUP('OPĆI DIO'!$C$1,'OPĆI DIO'!$N$4:$W$150,10,FALSE))</f>
        <v/>
      </c>
      <c r="B461" s="211" t="str">
        <f>IF(E461="","",VLOOKUP('OPĆI DIO'!$C$1,'OPĆI DIO'!$N$4:$W$150,9,FALSE))</f>
        <v/>
      </c>
      <c r="C461" s="76" t="str">
        <f t="shared" si="40"/>
        <v/>
      </c>
      <c r="D461" s="36" t="str">
        <f t="shared" si="41"/>
        <v/>
      </c>
      <c r="E461" s="43"/>
      <c r="F461" s="79" t="str">
        <f t="shared" si="42"/>
        <v/>
      </c>
      <c r="G461" s="74"/>
      <c r="H461" s="74"/>
      <c r="I461" s="74"/>
      <c r="J461" s="43"/>
      <c r="K461" t="str">
        <f>IF(E461="","",'OPĆI DIO'!$C$1)</f>
        <v/>
      </c>
      <c r="L461" t="str">
        <f t="shared" si="38"/>
        <v/>
      </c>
      <c r="M461" t="str">
        <f t="shared" si="39"/>
        <v/>
      </c>
    </row>
    <row r="462" spans="1:13">
      <c r="A462" s="211" t="str">
        <f>IF(E462="","",VLOOKUP('OPĆI DIO'!$C$1,'OPĆI DIO'!$N$4:$W$150,10,FALSE))</f>
        <v/>
      </c>
      <c r="B462" s="211" t="str">
        <f>IF(E462="","",VLOOKUP('OPĆI DIO'!$C$1,'OPĆI DIO'!$N$4:$W$150,9,FALSE))</f>
        <v/>
      </c>
      <c r="C462" s="76" t="str">
        <f t="shared" si="40"/>
        <v/>
      </c>
      <c r="D462" s="36" t="str">
        <f t="shared" si="41"/>
        <v/>
      </c>
      <c r="E462" s="43"/>
      <c r="F462" s="79" t="str">
        <f t="shared" si="42"/>
        <v/>
      </c>
      <c r="G462" s="74"/>
      <c r="H462" s="74"/>
      <c r="I462" s="74"/>
      <c r="J462" s="43"/>
      <c r="K462" t="str">
        <f>IF(E462="","",'OPĆI DIO'!$C$1)</f>
        <v/>
      </c>
      <c r="L462" t="str">
        <f t="shared" si="38"/>
        <v/>
      </c>
      <c r="M462" t="str">
        <f t="shared" si="39"/>
        <v/>
      </c>
    </row>
    <row r="463" spans="1:13">
      <c r="A463" s="211" t="str">
        <f>IF(E463="","",VLOOKUP('OPĆI DIO'!$C$1,'OPĆI DIO'!$N$4:$W$150,10,FALSE))</f>
        <v/>
      </c>
      <c r="B463" s="211" t="str">
        <f>IF(E463="","",VLOOKUP('OPĆI DIO'!$C$1,'OPĆI DIO'!$N$4:$W$150,9,FALSE))</f>
        <v/>
      </c>
      <c r="C463" s="76" t="str">
        <f t="shared" si="40"/>
        <v/>
      </c>
      <c r="D463" s="36" t="str">
        <f t="shared" si="41"/>
        <v/>
      </c>
      <c r="E463" s="43"/>
      <c r="F463" s="79" t="str">
        <f t="shared" si="42"/>
        <v/>
      </c>
      <c r="G463" s="74"/>
      <c r="H463" s="74"/>
      <c r="I463" s="74"/>
      <c r="J463" s="43"/>
      <c r="K463" t="str">
        <f>IF(E463="","",'OPĆI DIO'!$C$1)</f>
        <v/>
      </c>
      <c r="L463" t="str">
        <f t="shared" si="38"/>
        <v/>
      </c>
      <c r="M463" t="str">
        <f t="shared" si="39"/>
        <v/>
      </c>
    </row>
    <row r="464" spans="1:13">
      <c r="A464" s="211" t="str">
        <f>IF(E464="","",VLOOKUP('OPĆI DIO'!$C$1,'OPĆI DIO'!$N$4:$W$150,10,FALSE))</f>
        <v/>
      </c>
      <c r="B464" s="211" t="str">
        <f>IF(E464="","",VLOOKUP('OPĆI DIO'!$C$1,'OPĆI DIO'!$N$4:$W$150,9,FALSE))</f>
        <v/>
      </c>
      <c r="C464" s="76" t="str">
        <f t="shared" si="40"/>
        <v/>
      </c>
      <c r="D464" s="36" t="str">
        <f t="shared" si="41"/>
        <v/>
      </c>
      <c r="E464" s="43"/>
      <c r="F464" s="79" t="str">
        <f t="shared" si="42"/>
        <v/>
      </c>
      <c r="G464" s="74"/>
      <c r="H464" s="74"/>
      <c r="I464" s="74"/>
      <c r="J464" s="43"/>
      <c r="K464" t="str">
        <f>IF(E464="","",'OPĆI DIO'!$C$1)</f>
        <v/>
      </c>
      <c r="L464" t="str">
        <f t="shared" si="38"/>
        <v/>
      </c>
      <c r="M464" t="str">
        <f t="shared" si="39"/>
        <v/>
      </c>
    </row>
    <row r="465" spans="1:13">
      <c r="A465" s="211" t="str">
        <f>IF(E465="","",VLOOKUP('OPĆI DIO'!$C$1,'OPĆI DIO'!$N$4:$W$150,10,FALSE))</f>
        <v/>
      </c>
      <c r="B465" s="211" t="str">
        <f>IF(E465="","",VLOOKUP('OPĆI DIO'!$C$1,'OPĆI DIO'!$N$4:$W$150,9,FALSE))</f>
        <v/>
      </c>
      <c r="C465" s="76" t="str">
        <f t="shared" si="40"/>
        <v/>
      </c>
      <c r="D465" s="36" t="str">
        <f t="shared" si="41"/>
        <v/>
      </c>
      <c r="E465" s="43"/>
      <c r="F465" s="79" t="str">
        <f t="shared" si="42"/>
        <v/>
      </c>
      <c r="G465" s="74"/>
      <c r="H465" s="74"/>
      <c r="I465" s="74"/>
      <c r="J465" s="43"/>
      <c r="K465" t="str">
        <f>IF(E465="","",'OPĆI DIO'!$C$1)</f>
        <v/>
      </c>
      <c r="L465" t="str">
        <f t="shared" si="38"/>
        <v/>
      </c>
      <c r="M465" t="str">
        <f t="shared" si="39"/>
        <v/>
      </c>
    </row>
    <row r="466" spans="1:13">
      <c r="A466" s="211" t="str">
        <f>IF(E466="","",VLOOKUP('OPĆI DIO'!$C$1,'OPĆI DIO'!$N$4:$W$150,10,FALSE))</f>
        <v/>
      </c>
      <c r="B466" s="211" t="str">
        <f>IF(E466="","",VLOOKUP('OPĆI DIO'!$C$1,'OPĆI DIO'!$N$4:$W$150,9,FALSE))</f>
        <v/>
      </c>
      <c r="C466" s="76" t="str">
        <f t="shared" si="40"/>
        <v/>
      </c>
      <c r="D466" s="36" t="str">
        <f t="shared" si="41"/>
        <v/>
      </c>
      <c r="E466" s="43"/>
      <c r="F466" s="79" t="str">
        <f t="shared" si="42"/>
        <v/>
      </c>
      <c r="G466" s="74"/>
      <c r="H466" s="74"/>
      <c r="I466" s="74"/>
      <c r="J466" s="43"/>
      <c r="K466" t="str">
        <f>IF(E466="","",'OPĆI DIO'!$C$1)</f>
        <v/>
      </c>
      <c r="L466" t="str">
        <f t="shared" si="38"/>
        <v/>
      </c>
      <c r="M466" t="str">
        <f t="shared" si="39"/>
        <v/>
      </c>
    </row>
    <row r="467" spans="1:13">
      <c r="A467" s="211" t="str">
        <f>IF(E467="","",VLOOKUP('OPĆI DIO'!$C$1,'OPĆI DIO'!$N$4:$W$150,10,FALSE))</f>
        <v/>
      </c>
      <c r="B467" s="211" t="str">
        <f>IF(E467="","",VLOOKUP('OPĆI DIO'!$C$1,'OPĆI DIO'!$N$4:$W$150,9,FALSE))</f>
        <v/>
      </c>
      <c r="C467" s="76" t="str">
        <f t="shared" si="40"/>
        <v/>
      </c>
      <c r="D467" s="36" t="str">
        <f t="shared" si="41"/>
        <v/>
      </c>
      <c r="E467" s="43"/>
      <c r="F467" s="79" t="str">
        <f t="shared" si="42"/>
        <v/>
      </c>
      <c r="G467" s="74"/>
      <c r="H467" s="74"/>
      <c r="I467" s="74"/>
      <c r="J467" s="43"/>
      <c r="K467" t="str">
        <f>IF(E467="","",'OPĆI DIO'!$C$1)</f>
        <v/>
      </c>
      <c r="L467" t="str">
        <f t="shared" si="38"/>
        <v/>
      </c>
      <c r="M467" t="str">
        <f t="shared" si="39"/>
        <v/>
      </c>
    </row>
    <row r="468" spans="1:13">
      <c r="A468" s="211" t="str">
        <f>IF(E468="","",VLOOKUP('OPĆI DIO'!$C$1,'OPĆI DIO'!$N$4:$W$150,10,FALSE))</f>
        <v/>
      </c>
      <c r="B468" s="211" t="str">
        <f>IF(E468="","",VLOOKUP('OPĆI DIO'!$C$1,'OPĆI DIO'!$N$4:$W$150,9,FALSE))</f>
        <v/>
      </c>
      <c r="C468" s="76" t="str">
        <f t="shared" si="40"/>
        <v/>
      </c>
      <c r="D468" s="36" t="str">
        <f t="shared" si="41"/>
        <v/>
      </c>
      <c r="E468" s="43"/>
      <c r="F468" s="79" t="str">
        <f t="shared" si="42"/>
        <v/>
      </c>
      <c r="G468" s="74"/>
      <c r="H468" s="74"/>
      <c r="I468" s="74"/>
      <c r="J468" s="43"/>
      <c r="K468" t="str">
        <f>IF(E468="","",'OPĆI DIO'!$C$1)</f>
        <v/>
      </c>
      <c r="L468" t="str">
        <f t="shared" si="38"/>
        <v/>
      </c>
      <c r="M468" t="str">
        <f t="shared" si="39"/>
        <v/>
      </c>
    </row>
    <row r="469" spans="1:13">
      <c r="A469" s="211" t="str">
        <f>IF(E469="","",VLOOKUP('OPĆI DIO'!$C$1,'OPĆI DIO'!$N$4:$W$150,10,FALSE))</f>
        <v/>
      </c>
      <c r="B469" s="211" t="str">
        <f>IF(E469="","",VLOOKUP('OPĆI DIO'!$C$1,'OPĆI DIO'!$N$4:$W$150,9,FALSE))</f>
        <v/>
      </c>
      <c r="C469" s="76" t="str">
        <f t="shared" si="40"/>
        <v/>
      </c>
      <c r="D469" s="36" t="str">
        <f t="shared" si="41"/>
        <v/>
      </c>
      <c r="E469" s="43"/>
      <c r="F469" s="79" t="str">
        <f t="shared" si="42"/>
        <v/>
      </c>
      <c r="G469" s="74"/>
      <c r="H469" s="74"/>
      <c r="I469" s="74"/>
      <c r="J469" s="43"/>
      <c r="K469" t="str">
        <f>IF(E469="","",'OPĆI DIO'!$C$1)</f>
        <v/>
      </c>
      <c r="L469" t="str">
        <f t="shared" si="38"/>
        <v/>
      </c>
      <c r="M469" t="str">
        <f t="shared" si="39"/>
        <v/>
      </c>
    </row>
    <row r="470" spans="1:13">
      <c r="A470" s="211" t="str">
        <f>IF(E470="","",VLOOKUP('OPĆI DIO'!$C$1,'OPĆI DIO'!$N$4:$W$150,10,FALSE))</f>
        <v/>
      </c>
      <c r="B470" s="211" t="str">
        <f>IF(E470="","",VLOOKUP('OPĆI DIO'!$C$1,'OPĆI DIO'!$N$4:$W$150,9,FALSE))</f>
        <v/>
      </c>
      <c r="C470" s="76" t="str">
        <f t="shared" si="40"/>
        <v/>
      </c>
      <c r="D470" s="36" t="str">
        <f t="shared" si="41"/>
        <v/>
      </c>
      <c r="E470" s="43"/>
      <c r="F470" s="79" t="str">
        <f t="shared" si="42"/>
        <v/>
      </c>
      <c r="G470" s="74"/>
      <c r="H470" s="74"/>
      <c r="I470" s="74"/>
      <c r="J470" s="43"/>
      <c r="K470" t="str">
        <f>IF(E470="","",'OPĆI DIO'!$C$1)</f>
        <v/>
      </c>
      <c r="L470" t="str">
        <f t="shared" si="38"/>
        <v/>
      </c>
      <c r="M470" t="str">
        <f t="shared" si="39"/>
        <v/>
      </c>
    </row>
    <row r="471" spans="1:13">
      <c r="A471" s="211" t="str">
        <f>IF(E471="","",VLOOKUP('OPĆI DIO'!$C$1,'OPĆI DIO'!$N$4:$W$150,10,FALSE))</f>
        <v/>
      </c>
      <c r="B471" s="211" t="str">
        <f>IF(E471="","",VLOOKUP('OPĆI DIO'!$C$1,'OPĆI DIO'!$N$4:$W$150,9,FALSE))</f>
        <v/>
      </c>
      <c r="C471" s="76" t="str">
        <f t="shared" si="40"/>
        <v/>
      </c>
      <c r="D471" s="36" t="str">
        <f t="shared" si="41"/>
        <v/>
      </c>
      <c r="E471" s="43"/>
      <c r="F471" s="79" t="str">
        <f t="shared" si="42"/>
        <v/>
      </c>
      <c r="G471" s="74"/>
      <c r="H471" s="74"/>
      <c r="I471" s="74"/>
      <c r="J471" s="43"/>
      <c r="K471" t="str">
        <f>IF(E471="","",'OPĆI DIO'!$C$1)</f>
        <v/>
      </c>
      <c r="L471" t="str">
        <f t="shared" si="38"/>
        <v/>
      </c>
      <c r="M471" t="str">
        <f t="shared" si="39"/>
        <v/>
      </c>
    </row>
    <row r="472" spans="1:13">
      <c r="A472" s="211" t="str">
        <f>IF(E472="","",VLOOKUP('OPĆI DIO'!$C$1,'OPĆI DIO'!$N$4:$W$150,10,FALSE))</f>
        <v/>
      </c>
      <c r="B472" s="211" t="str">
        <f>IF(E472="","",VLOOKUP('OPĆI DIO'!$C$1,'OPĆI DIO'!$N$4:$W$150,9,FALSE))</f>
        <v/>
      </c>
      <c r="C472" s="76" t="str">
        <f t="shared" si="40"/>
        <v/>
      </c>
      <c r="D472" s="36" t="str">
        <f t="shared" si="41"/>
        <v/>
      </c>
      <c r="E472" s="43"/>
      <c r="F472" s="79" t="str">
        <f t="shared" si="42"/>
        <v/>
      </c>
      <c r="G472" s="74"/>
      <c r="H472" s="74"/>
      <c r="I472" s="74"/>
      <c r="J472" s="43"/>
      <c r="K472" t="str">
        <f>IF(E472="","",'OPĆI DIO'!$C$1)</f>
        <v/>
      </c>
      <c r="L472" t="str">
        <f t="shared" si="38"/>
        <v/>
      </c>
      <c r="M472" t="str">
        <f t="shared" si="39"/>
        <v/>
      </c>
    </row>
    <row r="473" spans="1:13">
      <c r="A473" s="211" t="str">
        <f>IF(E473="","",VLOOKUP('OPĆI DIO'!$C$1,'OPĆI DIO'!$N$4:$W$150,10,FALSE))</f>
        <v/>
      </c>
      <c r="B473" s="211" t="str">
        <f>IF(E473="","",VLOOKUP('OPĆI DIO'!$C$1,'OPĆI DIO'!$N$4:$W$150,9,FALSE))</f>
        <v/>
      </c>
      <c r="C473" s="76" t="str">
        <f t="shared" si="40"/>
        <v/>
      </c>
      <c r="D473" s="36" t="str">
        <f t="shared" si="41"/>
        <v/>
      </c>
      <c r="E473" s="43"/>
      <c r="F473" s="79" t="str">
        <f t="shared" si="42"/>
        <v/>
      </c>
      <c r="G473" s="74"/>
      <c r="H473" s="74"/>
      <c r="I473" s="74"/>
      <c r="J473" s="43"/>
      <c r="K473" t="str">
        <f>IF(E473="","",'OPĆI DIO'!$C$1)</f>
        <v/>
      </c>
      <c r="L473" t="str">
        <f t="shared" si="38"/>
        <v/>
      </c>
      <c r="M473" t="str">
        <f t="shared" si="39"/>
        <v/>
      </c>
    </row>
    <row r="474" spans="1:13">
      <c r="A474" s="211" t="str">
        <f>IF(E474="","",VLOOKUP('OPĆI DIO'!$C$1,'OPĆI DIO'!$N$4:$W$150,10,FALSE))</f>
        <v/>
      </c>
      <c r="B474" s="211" t="str">
        <f>IF(E474="","",VLOOKUP('OPĆI DIO'!$C$1,'OPĆI DIO'!$N$4:$W$150,9,FALSE))</f>
        <v/>
      </c>
      <c r="C474" s="76" t="str">
        <f t="shared" si="40"/>
        <v/>
      </c>
      <c r="D474" s="36" t="str">
        <f t="shared" si="41"/>
        <v/>
      </c>
      <c r="E474" s="43"/>
      <c r="F474" s="79" t="str">
        <f t="shared" si="42"/>
        <v/>
      </c>
      <c r="G474" s="74"/>
      <c r="H474" s="74"/>
      <c r="I474" s="74"/>
      <c r="J474" s="43"/>
      <c r="K474" t="str">
        <f>IF(E474="","",'OPĆI DIO'!$C$1)</f>
        <v/>
      </c>
      <c r="L474" t="str">
        <f t="shared" si="38"/>
        <v/>
      </c>
      <c r="M474" t="str">
        <f t="shared" si="39"/>
        <v/>
      </c>
    </row>
    <row r="475" spans="1:13">
      <c r="A475" s="211" t="str">
        <f>IF(E475="","",VLOOKUP('OPĆI DIO'!$C$1,'OPĆI DIO'!$N$4:$W$150,10,FALSE))</f>
        <v/>
      </c>
      <c r="B475" s="211" t="str">
        <f>IF(E475="","",VLOOKUP('OPĆI DIO'!$C$1,'OPĆI DIO'!$N$4:$W$150,9,FALSE))</f>
        <v/>
      </c>
      <c r="C475" s="76" t="str">
        <f t="shared" si="40"/>
        <v/>
      </c>
      <c r="D475" s="36" t="str">
        <f t="shared" si="41"/>
        <v/>
      </c>
      <c r="E475" s="43"/>
      <c r="F475" s="79" t="str">
        <f t="shared" si="42"/>
        <v/>
      </c>
      <c r="G475" s="74"/>
      <c r="H475" s="74"/>
      <c r="I475" s="74"/>
      <c r="J475" s="43"/>
      <c r="K475" t="str">
        <f>IF(E475="","",'OPĆI DIO'!$C$1)</f>
        <v/>
      </c>
      <c r="L475" t="str">
        <f t="shared" si="38"/>
        <v/>
      </c>
      <c r="M475" t="str">
        <f t="shared" si="39"/>
        <v/>
      </c>
    </row>
    <row r="476" spans="1:13">
      <c r="A476" s="211" t="str">
        <f>IF(E476="","",VLOOKUP('OPĆI DIO'!$C$1,'OPĆI DIO'!$N$4:$W$150,10,FALSE))</f>
        <v/>
      </c>
      <c r="B476" s="211" t="str">
        <f>IF(E476="","",VLOOKUP('OPĆI DIO'!$C$1,'OPĆI DIO'!$N$4:$W$150,9,FALSE))</f>
        <v/>
      </c>
      <c r="C476" s="76" t="str">
        <f t="shared" si="40"/>
        <v/>
      </c>
      <c r="D476" s="36" t="str">
        <f t="shared" si="41"/>
        <v/>
      </c>
      <c r="E476" s="43"/>
      <c r="F476" s="79" t="str">
        <f t="shared" si="42"/>
        <v/>
      </c>
      <c r="G476" s="74"/>
      <c r="H476" s="74"/>
      <c r="I476" s="74"/>
      <c r="J476" s="43"/>
      <c r="K476" t="str">
        <f>IF(E476="","",'OPĆI DIO'!$C$1)</f>
        <v/>
      </c>
      <c r="L476" t="str">
        <f t="shared" si="38"/>
        <v/>
      </c>
      <c r="M476" t="str">
        <f t="shared" si="39"/>
        <v/>
      </c>
    </row>
    <row r="477" spans="1:13">
      <c r="A477" s="211" t="str">
        <f>IF(E477="","",VLOOKUP('OPĆI DIO'!$C$1,'OPĆI DIO'!$N$4:$W$150,10,FALSE))</f>
        <v/>
      </c>
      <c r="B477" s="211" t="str">
        <f>IF(E477="","",VLOOKUP('OPĆI DIO'!$C$1,'OPĆI DIO'!$N$4:$W$150,9,FALSE))</f>
        <v/>
      </c>
      <c r="C477" s="76" t="str">
        <f t="shared" si="40"/>
        <v/>
      </c>
      <c r="D477" s="36" t="str">
        <f t="shared" si="41"/>
        <v/>
      </c>
      <c r="E477" s="43"/>
      <c r="F477" s="79" t="str">
        <f t="shared" si="42"/>
        <v/>
      </c>
      <c r="G477" s="74"/>
      <c r="H477" s="74"/>
      <c r="I477" s="74"/>
      <c r="J477" s="43"/>
      <c r="K477" t="str">
        <f>IF(E477="","",'OPĆI DIO'!$C$1)</f>
        <v/>
      </c>
      <c r="L477" t="str">
        <f t="shared" si="38"/>
        <v/>
      </c>
      <c r="M477" t="str">
        <f t="shared" si="39"/>
        <v/>
      </c>
    </row>
    <row r="478" spans="1:13">
      <c r="A478" s="211" t="str">
        <f>IF(E478="","",VLOOKUP('OPĆI DIO'!$C$1,'OPĆI DIO'!$N$4:$W$150,10,FALSE))</f>
        <v/>
      </c>
      <c r="B478" s="211" t="str">
        <f>IF(E478="","",VLOOKUP('OPĆI DIO'!$C$1,'OPĆI DIO'!$N$4:$W$150,9,FALSE))</f>
        <v/>
      </c>
      <c r="C478" s="76" t="str">
        <f t="shared" si="40"/>
        <v/>
      </c>
      <c r="D478" s="36" t="str">
        <f t="shared" si="41"/>
        <v/>
      </c>
      <c r="E478" s="43"/>
      <c r="F478" s="79" t="str">
        <f t="shared" si="42"/>
        <v/>
      </c>
      <c r="G478" s="74"/>
      <c r="H478" s="74"/>
      <c r="I478" s="74"/>
      <c r="J478" s="43"/>
      <c r="K478" t="str">
        <f>IF(E478="","",'OPĆI DIO'!$C$1)</f>
        <v/>
      </c>
      <c r="L478" t="str">
        <f t="shared" si="38"/>
        <v/>
      </c>
      <c r="M478" t="str">
        <f t="shared" si="39"/>
        <v/>
      </c>
    </row>
    <row r="479" spans="1:13">
      <c r="A479" s="211" t="str">
        <f>IF(E479="","",VLOOKUP('OPĆI DIO'!$C$1,'OPĆI DIO'!$N$4:$W$150,10,FALSE))</f>
        <v/>
      </c>
      <c r="B479" s="211" t="str">
        <f>IF(E479="","",VLOOKUP('OPĆI DIO'!$C$1,'OPĆI DIO'!$N$4:$W$150,9,FALSE))</f>
        <v/>
      </c>
      <c r="C479" s="76" t="str">
        <f t="shared" si="40"/>
        <v/>
      </c>
      <c r="D479" s="36" t="str">
        <f t="shared" si="41"/>
        <v/>
      </c>
      <c r="E479" s="43"/>
      <c r="F479" s="79" t="str">
        <f t="shared" si="42"/>
        <v/>
      </c>
      <c r="G479" s="74"/>
      <c r="H479" s="74"/>
      <c r="I479" s="74"/>
      <c r="J479" s="43"/>
      <c r="K479" t="str">
        <f>IF(E479="","",'OPĆI DIO'!$C$1)</f>
        <v/>
      </c>
      <c r="L479" t="str">
        <f t="shared" si="38"/>
        <v/>
      </c>
      <c r="M479" t="str">
        <f t="shared" si="39"/>
        <v/>
      </c>
    </row>
    <row r="480" spans="1:13">
      <c r="A480" s="211" t="str">
        <f>IF(E480="","",VLOOKUP('OPĆI DIO'!$C$1,'OPĆI DIO'!$N$4:$W$150,10,FALSE))</f>
        <v/>
      </c>
      <c r="B480" s="211" t="str">
        <f>IF(E480="","",VLOOKUP('OPĆI DIO'!$C$1,'OPĆI DIO'!$N$4:$W$150,9,FALSE))</f>
        <v/>
      </c>
      <c r="C480" s="76" t="str">
        <f t="shared" si="40"/>
        <v/>
      </c>
      <c r="D480" s="36" t="str">
        <f t="shared" si="41"/>
        <v/>
      </c>
      <c r="E480" s="43"/>
      <c r="F480" s="79" t="str">
        <f t="shared" si="42"/>
        <v/>
      </c>
      <c r="G480" s="74"/>
      <c r="H480" s="74"/>
      <c r="I480" s="74"/>
      <c r="J480" s="43"/>
      <c r="K480" t="str">
        <f>IF(E480="","",'OPĆI DIO'!$C$1)</f>
        <v/>
      </c>
      <c r="L480" t="str">
        <f t="shared" si="38"/>
        <v/>
      </c>
      <c r="M480" t="str">
        <f t="shared" si="39"/>
        <v/>
      </c>
    </row>
    <row r="481" spans="1:13">
      <c r="A481" s="211" t="str">
        <f>IF(E481="","",VLOOKUP('OPĆI DIO'!$C$1,'OPĆI DIO'!$N$4:$W$150,10,FALSE))</f>
        <v/>
      </c>
      <c r="B481" s="211" t="str">
        <f>IF(E481="","",VLOOKUP('OPĆI DIO'!$C$1,'OPĆI DIO'!$N$4:$W$150,9,FALSE))</f>
        <v/>
      </c>
      <c r="C481" s="76" t="str">
        <f t="shared" si="40"/>
        <v/>
      </c>
      <c r="D481" s="36" t="str">
        <f t="shared" si="41"/>
        <v/>
      </c>
      <c r="E481" s="43"/>
      <c r="F481" s="79" t="str">
        <f t="shared" si="42"/>
        <v/>
      </c>
      <c r="G481" s="74"/>
      <c r="H481" s="74"/>
      <c r="I481" s="74"/>
      <c r="J481" s="43"/>
      <c r="K481" t="str">
        <f>IF(E481="","",'OPĆI DIO'!$C$1)</f>
        <v/>
      </c>
      <c r="L481" t="str">
        <f t="shared" si="38"/>
        <v/>
      </c>
      <c r="M481" t="str">
        <f t="shared" si="39"/>
        <v/>
      </c>
    </row>
    <row r="482" spans="1:13">
      <c r="A482" s="211" t="str">
        <f>IF(E482="","",VLOOKUP('OPĆI DIO'!$C$1,'OPĆI DIO'!$N$4:$W$150,10,FALSE))</f>
        <v/>
      </c>
      <c r="B482" s="211" t="str">
        <f>IF(E482="","",VLOOKUP('OPĆI DIO'!$C$1,'OPĆI DIO'!$N$4:$W$150,9,FALSE))</f>
        <v/>
      </c>
      <c r="C482" s="76" t="str">
        <f t="shared" si="40"/>
        <v/>
      </c>
      <c r="D482" s="36" t="str">
        <f t="shared" si="41"/>
        <v/>
      </c>
      <c r="E482" s="43"/>
      <c r="F482" s="79" t="str">
        <f t="shared" si="42"/>
        <v/>
      </c>
      <c r="G482" s="74"/>
      <c r="H482" s="74"/>
      <c r="I482" s="74"/>
      <c r="J482" s="43"/>
      <c r="K482" t="str">
        <f>IF(E482="","",'OPĆI DIO'!$C$1)</f>
        <v/>
      </c>
      <c r="L482" t="str">
        <f t="shared" si="38"/>
        <v/>
      </c>
      <c r="M482" t="str">
        <f t="shared" si="39"/>
        <v/>
      </c>
    </row>
    <row r="483" spans="1:13">
      <c r="A483" s="211" t="str">
        <f>IF(E483="","",VLOOKUP('OPĆI DIO'!$C$1,'OPĆI DIO'!$N$4:$W$150,10,FALSE))</f>
        <v/>
      </c>
      <c r="B483" s="211" t="str">
        <f>IF(E483="","",VLOOKUP('OPĆI DIO'!$C$1,'OPĆI DIO'!$N$4:$W$150,9,FALSE))</f>
        <v/>
      </c>
      <c r="C483" s="76" t="str">
        <f t="shared" si="40"/>
        <v/>
      </c>
      <c r="D483" s="36" t="str">
        <f t="shared" si="41"/>
        <v/>
      </c>
      <c r="E483" s="43"/>
      <c r="F483" s="79" t="str">
        <f t="shared" si="42"/>
        <v/>
      </c>
      <c r="G483" s="74"/>
      <c r="H483" s="74"/>
      <c r="I483" s="74"/>
      <c r="J483" s="43"/>
      <c r="K483" t="str">
        <f>IF(E483="","",'OPĆI DIO'!$C$1)</f>
        <v/>
      </c>
      <c r="L483" t="str">
        <f t="shared" si="38"/>
        <v/>
      </c>
      <c r="M483" t="str">
        <f t="shared" si="39"/>
        <v/>
      </c>
    </row>
    <row r="484" spans="1:13">
      <c r="A484" s="211" t="str">
        <f>IF(E484="","",VLOOKUP('OPĆI DIO'!$C$1,'OPĆI DIO'!$N$4:$W$150,10,FALSE))</f>
        <v/>
      </c>
      <c r="B484" s="211" t="str">
        <f>IF(E484="","",VLOOKUP('OPĆI DIO'!$C$1,'OPĆI DIO'!$N$4:$W$150,9,FALSE))</f>
        <v/>
      </c>
      <c r="C484" s="76" t="str">
        <f t="shared" si="40"/>
        <v/>
      </c>
      <c r="D484" s="36" t="str">
        <f t="shared" si="41"/>
        <v/>
      </c>
      <c r="E484" s="43"/>
      <c r="F484" s="79" t="str">
        <f t="shared" si="42"/>
        <v/>
      </c>
      <c r="G484" s="74"/>
      <c r="H484" s="74"/>
      <c r="I484" s="74"/>
      <c r="J484" s="43"/>
      <c r="K484" t="str">
        <f>IF(E484="","",'OPĆI DIO'!$C$1)</f>
        <v/>
      </c>
      <c r="L484" t="str">
        <f t="shared" si="38"/>
        <v/>
      </c>
      <c r="M484" t="str">
        <f t="shared" si="39"/>
        <v/>
      </c>
    </row>
    <row r="485" spans="1:13">
      <c r="A485" s="211" t="str">
        <f>IF(E485="","",VLOOKUP('OPĆI DIO'!$C$1,'OPĆI DIO'!$N$4:$W$150,10,FALSE))</f>
        <v/>
      </c>
      <c r="B485" s="211" t="str">
        <f>IF(E485="","",VLOOKUP('OPĆI DIO'!$C$1,'OPĆI DIO'!$N$4:$W$150,9,FALSE))</f>
        <v/>
      </c>
      <c r="C485" s="76" t="str">
        <f t="shared" si="40"/>
        <v/>
      </c>
      <c r="D485" s="36" t="str">
        <f t="shared" si="41"/>
        <v/>
      </c>
      <c r="E485" s="43"/>
      <c r="F485" s="79" t="str">
        <f t="shared" si="42"/>
        <v/>
      </c>
      <c r="G485" s="74"/>
      <c r="H485" s="74"/>
      <c r="I485" s="74"/>
      <c r="J485" s="43"/>
      <c r="K485" t="str">
        <f>IF(E485="","",'OPĆI DIO'!$C$1)</f>
        <v/>
      </c>
      <c r="L485" t="str">
        <f t="shared" si="38"/>
        <v/>
      </c>
      <c r="M485" t="str">
        <f t="shared" si="39"/>
        <v/>
      </c>
    </row>
    <row r="486" spans="1:13">
      <c r="A486" s="211" t="str">
        <f>IF(E486="","",VLOOKUP('OPĆI DIO'!$C$1,'OPĆI DIO'!$N$4:$W$150,10,FALSE))</f>
        <v/>
      </c>
      <c r="B486" s="211" t="str">
        <f>IF(E486="","",VLOOKUP('OPĆI DIO'!$C$1,'OPĆI DIO'!$N$4:$W$150,9,FALSE))</f>
        <v/>
      </c>
      <c r="C486" s="76" t="str">
        <f t="shared" si="40"/>
        <v/>
      </c>
      <c r="D486" s="36" t="str">
        <f t="shared" si="41"/>
        <v/>
      </c>
      <c r="E486" s="43"/>
      <c r="F486" s="79" t="str">
        <f t="shared" si="42"/>
        <v/>
      </c>
      <c r="G486" s="74"/>
      <c r="H486" s="74"/>
      <c r="I486" s="74"/>
      <c r="J486" s="43"/>
      <c r="K486" t="str">
        <f>IF(E486="","",'OPĆI DIO'!$C$1)</f>
        <v/>
      </c>
      <c r="L486" t="str">
        <f t="shared" si="38"/>
        <v/>
      </c>
      <c r="M486" t="str">
        <f t="shared" si="39"/>
        <v/>
      </c>
    </row>
    <row r="487" spans="1:13">
      <c r="A487" s="211" t="str">
        <f>IF(E487="","",VLOOKUP('OPĆI DIO'!$C$1,'OPĆI DIO'!$N$4:$W$150,10,FALSE))</f>
        <v/>
      </c>
      <c r="B487" s="211" t="str">
        <f>IF(E487="","",VLOOKUP('OPĆI DIO'!$C$1,'OPĆI DIO'!$N$4:$W$150,9,FALSE))</f>
        <v/>
      </c>
      <c r="C487" s="76" t="str">
        <f t="shared" si="40"/>
        <v/>
      </c>
      <c r="D487" s="36" t="str">
        <f t="shared" si="41"/>
        <v/>
      </c>
      <c r="E487" s="43"/>
      <c r="F487" s="79" t="str">
        <f t="shared" si="42"/>
        <v/>
      </c>
      <c r="G487" s="74"/>
      <c r="H487" s="74"/>
      <c r="I487" s="74"/>
      <c r="J487" s="43"/>
      <c r="K487" t="str">
        <f>IF(E487="","",'OPĆI DIO'!$C$1)</f>
        <v/>
      </c>
      <c r="L487" t="str">
        <f t="shared" si="38"/>
        <v/>
      </c>
      <c r="M487" t="str">
        <f t="shared" si="39"/>
        <v/>
      </c>
    </row>
    <row r="488" spans="1:13">
      <c r="A488" s="211" t="str">
        <f>IF(E488="","",VLOOKUP('OPĆI DIO'!$C$1,'OPĆI DIO'!$N$4:$W$150,10,FALSE))</f>
        <v/>
      </c>
      <c r="B488" s="211" t="str">
        <f>IF(E488="","",VLOOKUP('OPĆI DIO'!$C$1,'OPĆI DIO'!$N$4:$W$150,9,FALSE))</f>
        <v/>
      </c>
      <c r="C488" s="76" t="str">
        <f t="shared" si="40"/>
        <v/>
      </c>
      <c r="D488" s="36" t="str">
        <f t="shared" si="41"/>
        <v/>
      </c>
      <c r="E488" s="43"/>
      <c r="F488" s="79" t="str">
        <f t="shared" si="42"/>
        <v/>
      </c>
      <c r="G488" s="74"/>
      <c r="H488" s="74"/>
      <c r="I488" s="74"/>
      <c r="J488" s="43"/>
      <c r="K488" t="str">
        <f>IF(E488="","",'OPĆI DIO'!$C$1)</f>
        <v/>
      </c>
      <c r="L488" t="str">
        <f t="shared" si="38"/>
        <v/>
      </c>
      <c r="M488" t="str">
        <f t="shared" si="39"/>
        <v/>
      </c>
    </row>
    <row r="489" spans="1:13">
      <c r="A489" s="211" t="str">
        <f>IF(E489="","",VLOOKUP('OPĆI DIO'!$C$1,'OPĆI DIO'!$N$4:$W$150,10,FALSE))</f>
        <v/>
      </c>
      <c r="B489" s="211" t="str">
        <f>IF(E489="","",VLOOKUP('OPĆI DIO'!$C$1,'OPĆI DIO'!$N$4:$W$150,9,FALSE))</f>
        <v/>
      </c>
      <c r="C489" s="76" t="str">
        <f t="shared" si="40"/>
        <v/>
      </c>
      <c r="D489" s="36" t="str">
        <f t="shared" si="41"/>
        <v/>
      </c>
      <c r="E489" s="43"/>
      <c r="F489" s="79" t="str">
        <f t="shared" si="42"/>
        <v/>
      </c>
      <c r="G489" s="74"/>
      <c r="H489" s="74"/>
      <c r="I489" s="74"/>
      <c r="J489" s="43"/>
      <c r="K489" t="str">
        <f>IF(E489="","",'OPĆI DIO'!$C$1)</f>
        <v/>
      </c>
      <c r="L489" t="str">
        <f t="shared" si="38"/>
        <v/>
      </c>
      <c r="M489" t="str">
        <f t="shared" si="39"/>
        <v/>
      </c>
    </row>
    <row r="490" spans="1:13">
      <c r="A490" s="211" t="str">
        <f>IF(E490="","",VLOOKUP('OPĆI DIO'!$C$1,'OPĆI DIO'!$N$4:$W$150,10,FALSE))</f>
        <v/>
      </c>
      <c r="B490" s="211" t="str">
        <f>IF(E490="","",VLOOKUP('OPĆI DIO'!$C$1,'OPĆI DIO'!$N$4:$W$150,9,FALSE))</f>
        <v/>
      </c>
      <c r="C490" s="76" t="str">
        <f t="shared" si="40"/>
        <v/>
      </c>
      <c r="D490" s="36" t="str">
        <f t="shared" si="41"/>
        <v/>
      </c>
      <c r="E490" s="43"/>
      <c r="F490" s="79" t="str">
        <f t="shared" si="42"/>
        <v/>
      </c>
      <c r="G490" s="74"/>
      <c r="H490" s="74"/>
      <c r="I490" s="74"/>
      <c r="J490" s="43"/>
      <c r="K490" t="str">
        <f>IF(E490="","",'OPĆI DIO'!$C$1)</f>
        <v/>
      </c>
      <c r="L490" t="str">
        <f t="shared" si="38"/>
        <v/>
      </c>
      <c r="M490" t="str">
        <f t="shared" si="39"/>
        <v/>
      </c>
    </row>
    <row r="491" spans="1:13">
      <c r="A491" s="211" t="str">
        <f>IF(E491="","",VLOOKUP('OPĆI DIO'!$C$1,'OPĆI DIO'!$N$4:$W$150,10,FALSE))</f>
        <v/>
      </c>
      <c r="B491" s="211" t="str">
        <f>IF(E491="","",VLOOKUP('OPĆI DIO'!$C$1,'OPĆI DIO'!$N$4:$W$150,9,FALSE))</f>
        <v/>
      </c>
      <c r="C491" s="76" t="str">
        <f t="shared" si="40"/>
        <v/>
      </c>
      <c r="D491" s="36" t="str">
        <f t="shared" si="41"/>
        <v/>
      </c>
      <c r="E491" s="43"/>
      <c r="F491" s="79" t="str">
        <f t="shared" si="42"/>
        <v/>
      </c>
      <c r="G491" s="74"/>
      <c r="H491" s="74"/>
      <c r="I491" s="74"/>
      <c r="J491" s="43"/>
      <c r="K491" t="str">
        <f>IF(E491="","",'OPĆI DIO'!$C$1)</f>
        <v/>
      </c>
      <c r="L491" t="str">
        <f t="shared" si="38"/>
        <v/>
      </c>
      <c r="M491" t="str">
        <f t="shared" si="39"/>
        <v/>
      </c>
    </row>
    <row r="492" spans="1:13">
      <c r="A492" s="211" t="str">
        <f>IF(E492="","",VLOOKUP('OPĆI DIO'!$C$1,'OPĆI DIO'!$N$4:$W$150,10,FALSE))</f>
        <v/>
      </c>
      <c r="B492" s="211" t="str">
        <f>IF(E492="","",VLOOKUP('OPĆI DIO'!$C$1,'OPĆI DIO'!$N$4:$W$150,9,FALSE))</f>
        <v/>
      </c>
      <c r="C492" s="76" t="str">
        <f t="shared" si="40"/>
        <v/>
      </c>
      <c r="D492" s="36" t="str">
        <f t="shared" si="41"/>
        <v/>
      </c>
      <c r="E492" s="43"/>
      <c r="F492" s="79" t="str">
        <f t="shared" si="42"/>
        <v/>
      </c>
      <c r="G492" s="74"/>
      <c r="H492" s="74"/>
      <c r="I492" s="74"/>
      <c r="J492" s="43"/>
      <c r="K492" t="str">
        <f>IF(E492="","",'OPĆI DIO'!$C$1)</f>
        <v/>
      </c>
      <c r="L492" t="str">
        <f t="shared" si="38"/>
        <v/>
      </c>
      <c r="M492" t="str">
        <f t="shared" si="39"/>
        <v/>
      </c>
    </row>
    <row r="493" spans="1:13">
      <c r="A493" s="211" t="str">
        <f>IF(E493="","",VLOOKUP('OPĆI DIO'!$C$1,'OPĆI DIO'!$N$4:$W$150,10,FALSE))</f>
        <v/>
      </c>
      <c r="B493" s="211" t="str">
        <f>IF(E493="","",VLOOKUP('OPĆI DIO'!$C$1,'OPĆI DIO'!$N$4:$W$150,9,FALSE))</f>
        <v/>
      </c>
      <c r="C493" s="76" t="str">
        <f t="shared" si="40"/>
        <v/>
      </c>
      <c r="D493" s="36" t="str">
        <f t="shared" si="41"/>
        <v/>
      </c>
      <c r="E493" s="43"/>
      <c r="F493" s="79" t="str">
        <f t="shared" si="42"/>
        <v/>
      </c>
      <c r="G493" s="74"/>
      <c r="H493" s="74"/>
      <c r="I493" s="74"/>
      <c r="J493" s="43"/>
      <c r="K493" t="str">
        <f>IF(E493="","",'OPĆI DIO'!$C$1)</f>
        <v/>
      </c>
      <c r="L493" t="str">
        <f t="shared" si="38"/>
        <v/>
      </c>
      <c r="M493" t="str">
        <f t="shared" si="39"/>
        <v/>
      </c>
    </row>
    <row r="494" spans="1:13">
      <c r="A494" s="211" t="str">
        <f>IF(E494="","",VLOOKUP('OPĆI DIO'!$C$1,'OPĆI DIO'!$N$4:$W$150,10,FALSE))</f>
        <v/>
      </c>
      <c r="B494" s="211" t="str">
        <f>IF(E494="","",VLOOKUP('OPĆI DIO'!$C$1,'OPĆI DIO'!$N$4:$W$150,9,FALSE))</f>
        <v/>
      </c>
      <c r="C494" s="76" t="str">
        <f t="shared" si="40"/>
        <v/>
      </c>
      <c r="D494" s="36" t="str">
        <f t="shared" si="41"/>
        <v/>
      </c>
      <c r="E494" s="43"/>
      <c r="F494" s="79" t="str">
        <f t="shared" si="42"/>
        <v/>
      </c>
      <c r="G494" s="74"/>
      <c r="H494" s="74"/>
      <c r="I494" s="74"/>
      <c r="J494" s="43"/>
      <c r="K494" t="str">
        <f>IF(E494="","",'OPĆI DIO'!$C$1)</f>
        <v/>
      </c>
      <c r="L494" t="str">
        <f t="shared" si="38"/>
        <v/>
      </c>
      <c r="M494" t="str">
        <f t="shared" si="39"/>
        <v/>
      </c>
    </row>
    <row r="495" spans="1:13">
      <c r="A495" s="211" t="str">
        <f>IF(E495="","",VLOOKUP('OPĆI DIO'!$C$1,'OPĆI DIO'!$N$4:$W$150,10,FALSE))</f>
        <v/>
      </c>
      <c r="B495" s="211" t="str">
        <f>IF(E495="","",VLOOKUP('OPĆI DIO'!$C$1,'OPĆI DIO'!$N$4:$W$150,9,FALSE))</f>
        <v/>
      </c>
      <c r="C495" s="76" t="str">
        <f t="shared" si="40"/>
        <v/>
      </c>
      <c r="D495" s="36" t="str">
        <f t="shared" si="41"/>
        <v/>
      </c>
      <c r="E495" s="43"/>
      <c r="F495" s="79" t="str">
        <f t="shared" si="42"/>
        <v/>
      </c>
      <c r="G495" s="74"/>
      <c r="H495" s="74"/>
      <c r="I495" s="74"/>
      <c r="J495" s="43"/>
      <c r="K495" t="str">
        <f>IF(E495="","",'OPĆI DIO'!$C$1)</f>
        <v/>
      </c>
      <c r="L495" t="str">
        <f t="shared" si="38"/>
        <v/>
      </c>
      <c r="M495" t="str">
        <f t="shared" si="39"/>
        <v/>
      </c>
    </row>
    <row r="496" spans="1:13">
      <c r="A496" s="211" t="str">
        <f>IF(E496="","",VLOOKUP('OPĆI DIO'!$C$1,'OPĆI DIO'!$N$4:$W$150,10,FALSE))</f>
        <v/>
      </c>
      <c r="B496" s="211" t="str">
        <f>IF(E496="","",VLOOKUP('OPĆI DIO'!$C$1,'OPĆI DIO'!$N$4:$W$150,9,FALSE))</f>
        <v/>
      </c>
      <c r="C496" s="76" t="str">
        <f t="shared" si="40"/>
        <v/>
      </c>
      <c r="D496" s="36" t="str">
        <f t="shared" si="41"/>
        <v/>
      </c>
      <c r="E496" s="43"/>
      <c r="F496" s="79" t="str">
        <f t="shared" si="42"/>
        <v/>
      </c>
      <c r="G496" s="74"/>
      <c r="H496" s="74"/>
      <c r="I496" s="74"/>
      <c r="J496" s="43"/>
      <c r="K496" t="str">
        <f>IF(E496="","",'OPĆI DIO'!$C$1)</f>
        <v/>
      </c>
      <c r="L496" t="str">
        <f t="shared" si="38"/>
        <v/>
      </c>
      <c r="M496" t="str">
        <f t="shared" si="39"/>
        <v/>
      </c>
    </row>
    <row r="497" spans="1:13">
      <c r="A497" s="211" t="str">
        <f>IF(E497="","",VLOOKUP('OPĆI DIO'!$C$1,'OPĆI DIO'!$N$4:$W$150,10,FALSE))</f>
        <v/>
      </c>
      <c r="B497" s="211" t="str">
        <f>IF(E497="","",VLOOKUP('OPĆI DIO'!$C$1,'OPĆI DIO'!$N$4:$W$150,9,FALSE))</f>
        <v/>
      </c>
      <c r="C497" s="76" t="str">
        <f t="shared" si="40"/>
        <v/>
      </c>
      <c r="D497" s="36" t="str">
        <f t="shared" si="41"/>
        <v/>
      </c>
      <c r="E497" s="43"/>
      <c r="F497" s="79" t="str">
        <f t="shared" si="42"/>
        <v/>
      </c>
      <c r="G497" s="74"/>
      <c r="H497" s="74"/>
      <c r="I497" s="74"/>
      <c r="J497" s="43"/>
      <c r="K497" t="str">
        <f>IF(E497="","",'OPĆI DIO'!$C$1)</f>
        <v/>
      </c>
      <c r="L497" t="str">
        <f t="shared" si="38"/>
        <v/>
      </c>
      <c r="M497" t="str">
        <f t="shared" si="39"/>
        <v/>
      </c>
    </row>
    <row r="498" spans="1:13">
      <c r="A498" s="211" t="str">
        <f>IF(E498="","",VLOOKUP('OPĆI DIO'!$C$1,'OPĆI DIO'!$N$4:$W$150,10,FALSE))</f>
        <v/>
      </c>
      <c r="B498" s="211" t="str">
        <f>IF(E498="","",VLOOKUP('OPĆI DIO'!$C$1,'OPĆI DIO'!$N$4:$W$150,9,FALSE))</f>
        <v/>
      </c>
      <c r="C498" s="76" t="str">
        <f t="shared" si="40"/>
        <v/>
      </c>
      <c r="D498" s="36" t="str">
        <f t="shared" si="41"/>
        <v/>
      </c>
      <c r="E498" s="43"/>
      <c r="F498" s="79" t="str">
        <f t="shared" si="42"/>
        <v/>
      </c>
      <c r="G498" s="74"/>
      <c r="H498" s="74"/>
      <c r="I498" s="74"/>
      <c r="J498" s="43"/>
      <c r="K498" t="str">
        <f>IF(E498="","",'OPĆI DIO'!$C$1)</f>
        <v/>
      </c>
      <c r="L498" t="str">
        <f t="shared" si="38"/>
        <v/>
      </c>
      <c r="M498" t="str">
        <f t="shared" si="39"/>
        <v/>
      </c>
    </row>
    <row r="499" spans="1:13">
      <c r="A499" s="211" t="str">
        <f>IF(E499="","",VLOOKUP('OPĆI DIO'!$C$1,'OPĆI DIO'!$N$4:$W$150,10,FALSE))</f>
        <v/>
      </c>
      <c r="B499" s="211" t="str">
        <f>IF(E499="","",VLOOKUP('OPĆI DIO'!$C$1,'OPĆI DIO'!$N$4:$W$150,9,FALSE))</f>
        <v/>
      </c>
      <c r="C499" s="76" t="str">
        <f t="shared" si="40"/>
        <v/>
      </c>
      <c r="D499" s="36" t="str">
        <f t="shared" si="41"/>
        <v/>
      </c>
      <c r="E499" s="43"/>
      <c r="F499" s="79" t="str">
        <f t="shared" si="42"/>
        <v/>
      </c>
      <c r="G499" s="74"/>
      <c r="H499" s="74"/>
      <c r="I499" s="74"/>
      <c r="J499" s="43"/>
      <c r="K499" t="str">
        <f>IF(E499="","",'OPĆI DIO'!$C$1)</f>
        <v/>
      </c>
      <c r="L499" t="str">
        <f t="shared" si="38"/>
        <v/>
      </c>
      <c r="M499" t="str">
        <f t="shared" si="39"/>
        <v/>
      </c>
    </row>
    <row r="500" spans="1:13">
      <c r="A500" s="211" t="str">
        <f>IF(E500="","",VLOOKUP('OPĆI DIO'!$C$1,'OPĆI DIO'!$N$4:$W$150,10,FALSE))</f>
        <v/>
      </c>
      <c r="B500" s="211" t="str">
        <f>IF(E500="","",VLOOKUP('OPĆI DIO'!$C$1,'OPĆI DIO'!$N$4:$W$150,9,FALSE))</f>
        <v/>
      </c>
      <c r="C500" s="76" t="str">
        <f t="shared" si="40"/>
        <v/>
      </c>
      <c r="D500" s="36" t="str">
        <f t="shared" si="41"/>
        <v/>
      </c>
      <c r="E500" s="43"/>
      <c r="F500" s="79" t="str">
        <f t="shared" si="42"/>
        <v/>
      </c>
      <c r="G500" s="74"/>
      <c r="H500" s="74"/>
      <c r="I500" s="74"/>
      <c r="J500" s="43"/>
      <c r="K500" t="str">
        <f>IF(E500="","",'OPĆI DIO'!$C$1)</f>
        <v/>
      </c>
      <c r="L500" t="str">
        <f t="shared" si="38"/>
        <v/>
      </c>
      <c r="M500" t="str">
        <f t="shared" si="39"/>
        <v/>
      </c>
    </row>
    <row r="501" spans="1:13">
      <c r="A501" s="211" t="str">
        <f>IF(E501="","",VLOOKUP('OPĆI DIO'!$C$1,'OPĆI DIO'!$N$4:$W$150,10,FALSE))</f>
        <v/>
      </c>
      <c r="B501" s="211" t="str">
        <f>IF(E501="","",VLOOKUP('OPĆI DIO'!$C$1,'OPĆI DIO'!$N$4:$W$150,9,FALSE))</f>
        <v/>
      </c>
      <c r="C501" s="76" t="str">
        <f t="shared" si="40"/>
        <v/>
      </c>
      <c r="D501" s="36" t="str">
        <f t="shared" si="41"/>
        <v/>
      </c>
      <c r="E501" s="43"/>
      <c r="F501" s="79" t="str">
        <f t="shared" si="42"/>
        <v/>
      </c>
      <c r="G501" s="74"/>
      <c r="H501" s="74"/>
      <c r="I501" s="74"/>
      <c r="J501" s="43"/>
      <c r="K501" t="str">
        <f>IF(E501="","",'OPĆI DIO'!$C$1)</f>
        <v/>
      </c>
      <c r="L501" t="str">
        <f t="shared" si="38"/>
        <v/>
      </c>
      <c r="M501" t="str">
        <f t="shared" si="39"/>
        <v/>
      </c>
    </row>
    <row r="502" spans="1:13"/>
  </sheetData>
  <sheetProtection algorithmName="SHA-512" hashValue="vg6JQD3w3uvZSwGs5D8S71go/XQ+R8z1bftf+Ovpo+SW2fvhzjOo9cmX0uI6IN7VrEKAaqxPe/rTAmguk+OINA==" saltValue="RjfEcxgZwjUTUosJtsV1Hg==" spinCount="100000" sheet="1" selectLockedCells="1" autoFilter="0"/>
  <autoFilter ref="A2:I501" xr:uid="{00000000-0009-0000-0000-000001000000}"/>
  <sortState xmlns:xlrd2="http://schemas.microsoft.com/office/spreadsheetml/2017/richdata2" ref="R7:W109">
    <sortCondition ref="T7:T109"/>
  </sortState>
  <dataConsolidate link="1"/>
  <mergeCells count="1">
    <mergeCell ref="A1:D1"/>
  </mergeCells>
  <phoneticPr fontId="31" type="noConversion"/>
  <conditionalFormatting sqref="J3:J5 J17:J501">
    <cfRule type="expression" dxfId="4" priority="2">
      <formula>IF(OR(E3=6391,E3=6392,E3=6393,E3=6394),1,0)</formula>
    </cfRule>
  </conditionalFormatting>
  <conditionalFormatting sqref="J6:J16">
    <cfRule type="expression" dxfId="3" priority="1">
      <formula>IF(OR(E6=6391,E6=6392,E6=6393,E6=6394),1,0)</formula>
    </cfRule>
  </conditionalFormatting>
  <dataValidations count="2">
    <dataValidation type="whole" allowBlank="1" showInputMessage="1" showErrorMessage="1" errorTitle="GREŠKA" error="U ovo polje je dozvoljen unos samo brojčanih vrijednosti (bez decimala!)" sqref="G3:I501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E3:E502" xr:uid="{00000000-0002-0000-0100-000001000000}">
      <formula1>$R$6:$R$113</formula1>
    </dataValidation>
  </dataValidations>
  <pageMargins left="0.70866141732283472" right="0.70866141732283472" top="0.74803149606299213" bottom="0.74803149606299213" header="0.31496062992125984" footer="0.31496062992125984"/>
  <pageSetup paperSize="9" scale="7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2000000}">
          <x14:formula1>
            <xm:f>IF(OR(E502=6391,E502=6392,E502=6393,E502=6394),'KORISNICI DP'!$D$3:$D$559,$L$1)</xm:f>
          </x14:formula1>
          <xm:sqref>J502</xm:sqref>
        </x14:dataValidation>
        <x14:dataValidation type="list" allowBlank="1" showInputMessage="1" showErrorMessage="1" xr:uid="{00000000-0002-0000-0100-000003000000}">
          <x14:formula1>
            <xm:f>IF(OR(E3=6391,E3=6392,E3=6393,E3=6394),'KORISNICI DP'!$D$3:$D$560,$L$1)</xm:f>
          </x14:formula1>
          <xm:sqref>J3:J501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H502"/>
  <sheetViews>
    <sheetView showGridLines="0" topLeftCell="B1" zoomScale="90" zoomScaleNormal="90" workbookViewId="0">
      <pane ySplit="2" topLeftCell="A153" activePane="bottomLeft" state="frozen"/>
      <selection pane="bottomLeft" activeCell="G167" sqref="G167"/>
    </sheetView>
  </sheetViews>
  <sheetFormatPr defaultColWidth="0" defaultRowHeight="15" zeroHeight="1"/>
  <cols>
    <col min="1" max="1" width="8.28515625" customWidth="1"/>
    <col min="2" max="2" width="20.28515625" customWidth="1"/>
    <col min="3" max="3" width="11.5703125" customWidth="1"/>
    <col min="4" max="4" width="33" customWidth="1"/>
    <col min="5" max="5" width="11.28515625" customWidth="1"/>
    <col min="6" max="6" width="21.85546875" customWidth="1"/>
    <col min="7" max="7" width="12.5703125" customWidth="1"/>
    <col min="8" max="8" width="36.7109375" customWidth="1"/>
    <col min="9" max="9" width="8.5703125" customWidth="1"/>
    <col min="10" max="10" width="16.42578125" style="5" customWidth="1"/>
    <col min="11" max="11" width="15.7109375" style="5" customWidth="1"/>
    <col min="12" max="12" width="15.140625" style="5" customWidth="1"/>
    <col min="13" max="13" width="38" style="267" customWidth="1"/>
    <col min="14" max="14" width="13.7109375" hidden="1" customWidth="1"/>
    <col min="15" max="20" width="9.140625" hidden="1" customWidth="1"/>
    <col min="21" max="21" width="46.5703125" hidden="1" customWidth="1"/>
    <col min="22" max="23" width="9.140625" hidden="1" customWidth="1"/>
    <col min="24" max="24" width="58.85546875" hidden="1" customWidth="1"/>
    <col min="25" max="25" width="8.140625" hidden="1" customWidth="1"/>
    <col min="26" max="26" width="8.140625" style="124" hidden="1" customWidth="1"/>
    <col min="27" max="16384" width="8.140625" hidden="1"/>
  </cols>
  <sheetData>
    <row r="1" spans="1:34" ht="35.25" customHeight="1">
      <c r="A1" s="292" t="s">
        <v>3019</v>
      </c>
      <c r="B1" s="292"/>
      <c r="C1" s="292"/>
      <c r="D1" s="292"/>
      <c r="E1" s="78" t="str">
        <f>IF(OR('OPĆI DIO'!C1="odaberite -",'OPĆI DIO'!C1=""),"Molimo odaberite proračunskog korisnika na radnom listu Opći podaci!","")</f>
        <v/>
      </c>
      <c r="L1" s="141" t="s">
        <v>3017</v>
      </c>
    </row>
    <row r="2" spans="1:34" ht="36" customHeight="1">
      <c r="A2" s="37" t="s">
        <v>36</v>
      </c>
      <c r="B2" s="37" t="s">
        <v>37</v>
      </c>
      <c r="C2" s="41" t="s">
        <v>644</v>
      </c>
      <c r="D2" s="37" t="s">
        <v>39</v>
      </c>
      <c r="E2" s="41" t="s">
        <v>642</v>
      </c>
      <c r="F2" s="37" t="s">
        <v>643</v>
      </c>
      <c r="G2" s="41" t="s">
        <v>645</v>
      </c>
      <c r="H2" s="37" t="s">
        <v>41</v>
      </c>
      <c r="I2" s="37" t="s">
        <v>2886</v>
      </c>
      <c r="J2" s="80" t="s">
        <v>3706</v>
      </c>
      <c r="K2" s="80" t="s">
        <v>3707</v>
      </c>
      <c r="L2" s="80" t="s">
        <v>3708</v>
      </c>
      <c r="M2" s="265" t="s">
        <v>2861</v>
      </c>
      <c r="N2" s="121" t="s">
        <v>3688</v>
      </c>
      <c r="O2" s="38" t="s">
        <v>622</v>
      </c>
      <c r="P2" s="38" t="s">
        <v>623</v>
      </c>
      <c r="Q2" s="114" t="s">
        <v>2137</v>
      </c>
      <c r="R2" s="114" t="s">
        <v>3691</v>
      </c>
      <c r="S2" s="38" t="s">
        <v>3690</v>
      </c>
    </row>
    <row r="3" spans="1:34">
      <c r="A3" s="39" t="str">
        <f>IF(C3="","",VLOOKUP('OPĆI DIO'!$C$1,'OPĆI DIO'!$N$4:$W$150,10,FALSE))</f>
        <v>08006</v>
      </c>
      <c r="B3" s="39" t="str">
        <f>IF(C3="","",VLOOKUP('OPĆI DIO'!$C$1,'OPĆI DIO'!$N$4:$W$150,9,FALSE))</f>
        <v>Sveučilišta i veleučilišta u Republici Hrvatskoj</v>
      </c>
      <c r="C3" s="44">
        <v>11</v>
      </c>
      <c r="D3" s="39" t="str">
        <f>IFERROR(VLOOKUP(C3,$T$6:$U$23,2,FALSE),"")</f>
        <v>Opći prihodi i primici</v>
      </c>
      <c r="E3" s="44">
        <v>3111</v>
      </c>
      <c r="F3" s="39" t="str">
        <f t="shared" ref="F3:F66" si="0">IFERROR(VLOOKUP(E3,$W$5:$Y$129,2,FALSE),"")</f>
        <v>Plaće za redovan rad</v>
      </c>
      <c r="G3" s="75" t="s">
        <v>73</v>
      </c>
      <c r="H3" s="39" t="str">
        <f>IFERROR(VLOOKUP(G3,$AC$6:$AD$353,2,FALSE),"")</f>
        <v>REDOVNA DJELATNOST SVEUČILIŠTA U PULI</v>
      </c>
      <c r="I3" s="39" t="str">
        <f>IFERROR(VLOOKUP(G3,$AC$6:$AG$353,3,FALSE),"")</f>
        <v>0942</v>
      </c>
      <c r="J3" s="74">
        <v>9156732</v>
      </c>
      <c r="K3" s="74">
        <v>9202515</v>
      </c>
      <c r="L3" s="74">
        <v>9248528</v>
      </c>
      <c r="M3" s="266"/>
      <c r="N3" t="str">
        <f>IF(C3="","",'OPĆI DIO'!$C$1)</f>
        <v>42024 SVEUČILIŠTE JURJA DOBRILE U PULI</v>
      </c>
      <c r="O3" t="str">
        <f>LEFT(E3,3)</f>
        <v>311</v>
      </c>
      <c r="P3" t="str">
        <f>LEFT(E3,2)</f>
        <v>31</v>
      </c>
      <c r="Q3" t="str">
        <f>LEFT(C3,3)</f>
        <v>11</v>
      </c>
      <c r="R3" t="str">
        <f>IF(S3="5",0,MID(I3,2,2))</f>
        <v>94</v>
      </c>
      <c r="S3" t="str">
        <f>LEFT(E3,1)</f>
        <v>3</v>
      </c>
    </row>
    <row r="4" spans="1:34">
      <c r="A4" s="39" t="str">
        <f>IF(C4="","",VLOOKUP('OPĆI DIO'!$C$1,'OPĆI DIO'!$N$4:$W$150,10,FALSE))</f>
        <v>08006</v>
      </c>
      <c r="B4" s="39" t="str">
        <f>IF(C4="","",VLOOKUP('OPĆI DIO'!$C$1,'OPĆI DIO'!$N$4:$W$150,9,FALSE))</f>
        <v>Sveučilišta i veleučilišta u Republici Hrvatskoj</v>
      </c>
      <c r="C4" s="44">
        <v>11</v>
      </c>
      <c r="D4" s="39" t="str">
        <f t="shared" ref="D4:D67" si="1">IFERROR(VLOOKUP(C4,$T$6:$U$23,2,FALSE),"")</f>
        <v>Opći prihodi i primici</v>
      </c>
      <c r="E4" s="44">
        <v>3121</v>
      </c>
      <c r="F4" s="39" t="str">
        <f t="shared" si="0"/>
        <v>Ostali rashodi za zaposlene</v>
      </c>
      <c r="G4" s="75" t="s">
        <v>73</v>
      </c>
      <c r="H4" s="39" t="str">
        <f t="shared" ref="H4:H67" si="2">IFERROR(VLOOKUP(G4,$AC$6:$AD$353,2,FALSE),"")</f>
        <v>REDOVNA DJELATNOST SVEUČILIŠTA U PULI</v>
      </c>
      <c r="I4" s="39" t="str">
        <f t="shared" ref="I4:I67" si="3">IFERROR(VLOOKUP(G4,$AC$6:$AG$353,3,FALSE),"")</f>
        <v>0942</v>
      </c>
      <c r="J4" s="74">
        <v>251367</v>
      </c>
      <c r="K4" s="74">
        <v>252624</v>
      </c>
      <c r="L4" s="74">
        <v>253887</v>
      </c>
      <c r="M4" s="266"/>
      <c r="N4" t="str">
        <f>IF(C4="","",'OPĆI DIO'!$C$1)</f>
        <v>42024 SVEUČILIŠTE JURJA DOBRILE U PULI</v>
      </c>
      <c r="O4" t="str">
        <f t="shared" ref="O4:O67" si="4">LEFT(E4,3)</f>
        <v>312</v>
      </c>
      <c r="P4" t="str">
        <f t="shared" ref="P4:P67" si="5">LEFT(E4,2)</f>
        <v>31</v>
      </c>
      <c r="Q4" t="str">
        <f t="shared" ref="Q4:Q67" si="6">LEFT(C4,3)</f>
        <v>11</v>
      </c>
      <c r="R4" t="str">
        <f t="shared" ref="R4:R67" si="7">IF(S4="5",0,MID(I4,2,2))</f>
        <v>94</v>
      </c>
      <c r="S4" t="str">
        <f t="shared" ref="S4:S67" si="8">LEFT(E4,1)</f>
        <v>3</v>
      </c>
      <c r="W4" s="40"/>
      <c r="X4" s="40"/>
    </row>
    <row r="5" spans="1:34">
      <c r="A5" s="39" t="str">
        <f>IF(C5="","",VLOOKUP('OPĆI DIO'!$C$1,'OPĆI DIO'!$N$4:$W$150,10,FALSE))</f>
        <v>08006</v>
      </c>
      <c r="B5" s="39" t="str">
        <f>IF(C5="","",VLOOKUP('OPĆI DIO'!$C$1,'OPĆI DIO'!$N$4:$W$150,9,FALSE))</f>
        <v>Sveučilišta i veleučilišta u Republici Hrvatskoj</v>
      </c>
      <c r="C5" s="44">
        <v>11</v>
      </c>
      <c r="D5" s="39" t="str">
        <f t="shared" si="1"/>
        <v>Opći prihodi i primici</v>
      </c>
      <c r="E5" s="44">
        <v>3132</v>
      </c>
      <c r="F5" s="39" t="str">
        <f t="shared" si="0"/>
        <v>Doprinosi za obvezno zdravstveno osiguranje</v>
      </c>
      <c r="G5" s="75" t="s">
        <v>73</v>
      </c>
      <c r="H5" s="39" t="str">
        <f t="shared" si="2"/>
        <v>REDOVNA DJELATNOST SVEUČILIŠTA U PULI</v>
      </c>
      <c r="I5" s="39" t="str">
        <f t="shared" si="3"/>
        <v>0942</v>
      </c>
      <c r="J5" s="74">
        <v>1498872</v>
      </c>
      <c r="K5" s="74">
        <v>1506366</v>
      </c>
      <c r="L5" s="74">
        <v>1513898</v>
      </c>
      <c r="M5" s="266"/>
      <c r="N5" t="str">
        <f>IF(C5="","",'OPĆI DIO'!$C$1)</f>
        <v>42024 SVEUČILIŠTE JURJA DOBRILE U PULI</v>
      </c>
      <c r="O5" t="str">
        <f t="shared" si="4"/>
        <v>313</v>
      </c>
      <c r="P5" t="str">
        <f t="shared" si="5"/>
        <v>31</v>
      </c>
      <c r="Q5" t="str">
        <f t="shared" si="6"/>
        <v>11</v>
      </c>
      <c r="R5" t="str">
        <f t="shared" si="7"/>
        <v>94</v>
      </c>
      <c r="S5" t="str">
        <f t="shared" si="8"/>
        <v>3</v>
      </c>
      <c r="T5" t="s">
        <v>38</v>
      </c>
      <c r="U5" t="s">
        <v>39</v>
      </c>
      <c r="W5">
        <v>3111</v>
      </c>
      <c r="X5" t="s">
        <v>45</v>
      </c>
      <c r="Z5" s="124" t="str">
        <f>LEFT(W5,2)</f>
        <v>31</v>
      </c>
      <c r="AA5" t="str">
        <f>LEFT(W5,3)</f>
        <v>311</v>
      </c>
      <c r="AC5" t="s">
        <v>40</v>
      </c>
      <c r="AD5" t="s">
        <v>41</v>
      </c>
    </row>
    <row r="6" spans="1:34">
      <c r="A6" s="39" t="str">
        <f>IF(C6="","",VLOOKUP('OPĆI DIO'!$C$1,'OPĆI DIO'!$N$4:$W$150,10,FALSE))</f>
        <v>08006</v>
      </c>
      <c r="B6" s="39" t="str">
        <f>IF(C6="","",VLOOKUP('OPĆI DIO'!$C$1,'OPĆI DIO'!$N$4:$W$150,9,FALSE))</f>
        <v>Sveučilišta i veleučilišta u Republici Hrvatskoj</v>
      </c>
      <c r="C6" s="44">
        <v>11</v>
      </c>
      <c r="D6" s="39" t="str">
        <f t="shared" si="1"/>
        <v>Opći prihodi i primici</v>
      </c>
      <c r="E6" s="44">
        <v>3212</v>
      </c>
      <c r="F6" s="39" t="str">
        <f t="shared" si="0"/>
        <v>Naknade za prijevoz, za rad na terenu i odvojeni život</v>
      </c>
      <c r="G6" s="75" t="s">
        <v>73</v>
      </c>
      <c r="H6" s="39" t="str">
        <f t="shared" si="2"/>
        <v>REDOVNA DJELATNOST SVEUČILIŠTA U PULI</v>
      </c>
      <c r="I6" s="39" t="str">
        <f t="shared" si="3"/>
        <v>0942</v>
      </c>
      <c r="J6" s="74">
        <v>179870</v>
      </c>
      <c r="K6" s="74">
        <v>179870</v>
      </c>
      <c r="L6" s="74">
        <v>179870</v>
      </c>
      <c r="M6" s="266"/>
      <c r="N6" t="str">
        <f>IF(C6="","",'OPĆI DIO'!$C$1)</f>
        <v>42024 SVEUČILIŠTE JURJA DOBRILE U PULI</v>
      </c>
      <c r="O6" t="str">
        <f t="shared" si="4"/>
        <v>321</v>
      </c>
      <c r="P6" t="str">
        <f t="shared" si="5"/>
        <v>32</v>
      </c>
      <c r="Q6" t="str">
        <f t="shared" si="6"/>
        <v>11</v>
      </c>
      <c r="R6" t="str">
        <f t="shared" si="7"/>
        <v>94</v>
      </c>
      <c r="S6" t="str">
        <f t="shared" si="8"/>
        <v>3</v>
      </c>
      <c r="T6">
        <v>11</v>
      </c>
      <c r="U6" t="s">
        <v>44</v>
      </c>
      <c r="W6">
        <v>3112</v>
      </c>
      <c r="X6" t="s">
        <v>144</v>
      </c>
      <c r="Z6" s="124" t="str">
        <f>LEFT(W6,2)</f>
        <v>31</v>
      </c>
      <c r="AA6" t="str">
        <f>LEFT(W6,3)</f>
        <v>311</v>
      </c>
      <c r="AC6" t="s">
        <v>975</v>
      </c>
      <c r="AD6" t="s">
        <v>975</v>
      </c>
      <c r="AE6" t="s">
        <v>975</v>
      </c>
      <c r="AF6" t="s">
        <v>975</v>
      </c>
      <c r="AG6" t="s">
        <v>975</v>
      </c>
      <c r="AH6" t="s">
        <v>975</v>
      </c>
    </row>
    <row r="7" spans="1:34">
      <c r="A7" s="39" t="str">
        <f>IF(C7="","",VLOOKUP('OPĆI DIO'!$C$1,'OPĆI DIO'!$N$4:$W$150,10,FALSE))</f>
        <v>08006</v>
      </c>
      <c r="B7" s="39" t="str">
        <f>IF(C7="","",VLOOKUP('OPĆI DIO'!$C$1,'OPĆI DIO'!$N$4:$W$150,9,FALSE))</f>
        <v>Sveučilišta i veleučilišta u Republici Hrvatskoj</v>
      </c>
      <c r="C7" s="44">
        <v>11</v>
      </c>
      <c r="D7" s="39" t="str">
        <f t="shared" si="1"/>
        <v>Opći prihodi i primici</v>
      </c>
      <c r="E7" s="44">
        <v>3236</v>
      </c>
      <c r="F7" s="39" t="str">
        <f t="shared" si="0"/>
        <v>Zdravstvene i veterinarske usluge</v>
      </c>
      <c r="G7" s="75" t="s">
        <v>73</v>
      </c>
      <c r="H7" s="39" t="str">
        <f t="shared" si="2"/>
        <v>REDOVNA DJELATNOST SVEUČILIŠTA U PULI</v>
      </c>
      <c r="I7" s="39" t="str">
        <f t="shared" si="3"/>
        <v>0942</v>
      </c>
      <c r="J7" s="74">
        <v>16960</v>
      </c>
      <c r="K7" s="74">
        <v>16960</v>
      </c>
      <c r="L7" s="74">
        <v>16960</v>
      </c>
      <c r="M7" s="266"/>
      <c r="N7" t="str">
        <f>IF(C7="","",'OPĆI DIO'!$C$1)</f>
        <v>42024 SVEUČILIŠTE JURJA DOBRILE U PULI</v>
      </c>
      <c r="O7" t="str">
        <f t="shared" si="4"/>
        <v>323</v>
      </c>
      <c r="P7" t="str">
        <f t="shared" si="5"/>
        <v>32</v>
      </c>
      <c r="Q7" t="str">
        <f t="shared" si="6"/>
        <v>11</v>
      </c>
      <c r="R7" t="str">
        <f t="shared" si="7"/>
        <v>94</v>
      </c>
      <c r="S7" t="str">
        <f t="shared" si="8"/>
        <v>3</v>
      </c>
      <c r="T7">
        <v>12</v>
      </c>
      <c r="U7" t="s">
        <v>226</v>
      </c>
      <c r="W7">
        <v>3113</v>
      </c>
      <c r="X7" t="s">
        <v>123</v>
      </c>
      <c r="Z7" s="124" t="str">
        <f>LEFT(W7,2)</f>
        <v>31</v>
      </c>
      <c r="AA7" t="str">
        <f>LEFT(W7,3)</f>
        <v>311</v>
      </c>
      <c r="AC7" t="s">
        <v>1259</v>
      </c>
      <c r="AD7" t="s">
        <v>1260</v>
      </c>
      <c r="AE7" t="s">
        <v>2903</v>
      </c>
      <c r="AF7" t="s">
        <v>2904</v>
      </c>
      <c r="AG7" t="s">
        <v>2925</v>
      </c>
      <c r="AH7" t="s">
        <v>2932</v>
      </c>
    </row>
    <row r="8" spans="1:34">
      <c r="A8" s="39" t="str">
        <f>IF(C8="","",VLOOKUP('OPĆI DIO'!$C$1,'OPĆI DIO'!$N$4:$W$150,10,FALSE))</f>
        <v>08006</v>
      </c>
      <c r="B8" s="39" t="str">
        <f>IF(C8="","",VLOOKUP('OPĆI DIO'!$C$1,'OPĆI DIO'!$N$4:$W$150,9,FALSE))</f>
        <v>Sveučilišta i veleučilišta u Republici Hrvatskoj</v>
      </c>
      <c r="C8" s="44">
        <v>11</v>
      </c>
      <c r="D8" s="39" t="str">
        <f t="shared" si="1"/>
        <v>Opći prihodi i primici</v>
      </c>
      <c r="E8" s="44">
        <v>3295</v>
      </c>
      <c r="F8" s="39" t="str">
        <f t="shared" si="0"/>
        <v>Pristojbe i naknade</v>
      </c>
      <c r="G8" s="75" t="s">
        <v>73</v>
      </c>
      <c r="H8" s="39" t="str">
        <f t="shared" si="2"/>
        <v>REDOVNA DJELATNOST SVEUČILIŠTA U PULI</v>
      </c>
      <c r="I8" s="39" t="str">
        <f t="shared" si="3"/>
        <v>0942</v>
      </c>
      <c r="J8" s="74">
        <v>17100</v>
      </c>
      <c r="K8" s="74">
        <v>17100</v>
      </c>
      <c r="L8" s="74">
        <v>17100</v>
      </c>
      <c r="M8" s="266"/>
      <c r="N8" t="str">
        <f>IF(C8="","",'OPĆI DIO'!$C$1)</f>
        <v>42024 SVEUČILIŠTE JURJA DOBRILE U PULI</v>
      </c>
      <c r="O8" t="str">
        <f t="shared" si="4"/>
        <v>329</v>
      </c>
      <c r="P8" t="str">
        <f t="shared" si="5"/>
        <v>32</v>
      </c>
      <c r="Q8" t="str">
        <f t="shared" si="6"/>
        <v>11</v>
      </c>
      <c r="R8" t="str">
        <f t="shared" si="7"/>
        <v>94</v>
      </c>
      <c r="S8" t="str">
        <f t="shared" si="8"/>
        <v>3</v>
      </c>
      <c r="T8">
        <v>31</v>
      </c>
      <c r="U8" t="s">
        <v>89</v>
      </c>
      <c r="W8">
        <v>3114</v>
      </c>
      <c r="X8" t="s">
        <v>145</v>
      </c>
      <c r="Z8" s="124" t="str">
        <f>LEFT(W8,2)</f>
        <v>31</v>
      </c>
      <c r="AA8" t="str">
        <f>LEFT(W8,3)</f>
        <v>311</v>
      </c>
      <c r="AC8" t="s">
        <v>4471</v>
      </c>
      <c r="AD8" t="s">
        <v>4472</v>
      </c>
      <c r="AE8" t="s">
        <v>4473</v>
      </c>
      <c r="AF8" t="s">
        <v>3006</v>
      </c>
      <c r="AG8" t="s">
        <v>2927</v>
      </c>
      <c r="AH8" t="s">
        <v>2928</v>
      </c>
    </row>
    <row r="9" spans="1:34">
      <c r="A9" s="39" t="str">
        <f>IF(C9="","",VLOOKUP('OPĆI DIO'!$C$1,'OPĆI DIO'!$N$4:$W$150,10,FALSE))</f>
        <v>08006</v>
      </c>
      <c r="B9" s="39" t="str">
        <f>IF(C9="","",VLOOKUP('OPĆI DIO'!$C$1,'OPĆI DIO'!$N$4:$W$150,9,FALSE))</f>
        <v>Sveučilišta i veleučilišta u Republici Hrvatskoj</v>
      </c>
      <c r="C9" s="44">
        <v>11</v>
      </c>
      <c r="D9" s="39" t="str">
        <f t="shared" si="1"/>
        <v>Opći prihodi i primici</v>
      </c>
      <c r="E9" s="44">
        <v>3114</v>
      </c>
      <c r="F9" s="39" t="str">
        <f t="shared" si="0"/>
        <v>Plaće za posebne uvjete rada</v>
      </c>
      <c r="G9" s="75" t="s">
        <v>73</v>
      </c>
      <c r="H9" s="39" t="str">
        <f t="shared" si="2"/>
        <v>REDOVNA DJELATNOST SVEUČILIŠTA U PULI</v>
      </c>
      <c r="I9" s="39" t="str">
        <f t="shared" si="3"/>
        <v>0942</v>
      </c>
      <c r="J9" s="74">
        <v>11484</v>
      </c>
      <c r="K9" s="74">
        <v>11541</v>
      </c>
      <c r="L9" s="74">
        <v>11599</v>
      </c>
      <c r="M9" s="266"/>
      <c r="N9" t="str">
        <f>IF(C9="","",'OPĆI DIO'!$C$1)</f>
        <v>42024 SVEUČILIŠTE JURJA DOBRILE U PULI</v>
      </c>
      <c r="O9" t="str">
        <f t="shared" si="4"/>
        <v>311</v>
      </c>
      <c r="P9" t="str">
        <f t="shared" si="5"/>
        <v>31</v>
      </c>
      <c r="Q9" t="str">
        <f t="shared" si="6"/>
        <v>11</v>
      </c>
      <c r="R9" t="str">
        <f t="shared" si="7"/>
        <v>94</v>
      </c>
      <c r="S9" t="str">
        <f t="shared" si="8"/>
        <v>3</v>
      </c>
      <c r="T9">
        <v>41</v>
      </c>
      <c r="U9" t="s">
        <v>954</v>
      </c>
      <c r="W9">
        <v>3121</v>
      </c>
      <c r="X9" t="s">
        <v>48</v>
      </c>
      <c r="Z9" s="124" t="str">
        <f>LEFT(W9,2)</f>
        <v>31</v>
      </c>
      <c r="AA9" t="str">
        <f>LEFT(W9,3)</f>
        <v>312</v>
      </c>
      <c r="AC9" t="s">
        <v>4474</v>
      </c>
      <c r="AD9" t="s">
        <v>4475</v>
      </c>
      <c r="AE9" t="s">
        <v>4473</v>
      </c>
      <c r="AF9" t="s">
        <v>3006</v>
      </c>
      <c r="AG9" t="s">
        <v>2925</v>
      </c>
      <c r="AH9" t="s">
        <v>2935</v>
      </c>
    </row>
    <row r="10" spans="1:34">
      <c r="A10" s="39" t="str">
        <f>IF(C10="","",VLOOKUP('OPĆI DIO'!$C$1,'OPĆI DIO'!$N$4:$W$150,10,FALSE))</f>
        <v>08006</v>
      </c>
      <c r="B10" s="39" t="str">
        <f>IF(C10="","",VLOOKUP('OPĆI DIO'!$C$1,'OPĆI DIO'!$N$4:$W$150,9,FALSE))</f>
        <v>Sveučilišta i veleučilišta u Republici Hrvatskoj</v>
      </c>
      <c r="C10" s="44">
        <v>11</v>
      </c>
      <c r="D10" s="39" t="str">
        <f t="shared" si="1"/>
        <v>Opći prihodi i primici</v>
      </c>
      <c r="E10" s="44">
        <v>3811</v>
      </c>
      <c r="F10" s="39" t="str">
        <f t="shared" si="0"/>
        <v>Tekuće donacije u novcu</v>
      </c>
      <c r="G10" s="75" t="s">
        <v>73</v>
      </c>
      <c r="H10" s="39" t="str">
        <f t="shared" si="2"/>
        <v>REDOVNA DJELATNOST SVEUČILIŠTA U PULI</v>
      </c>
      <c r="I10" s="39" t="str">
        <f t="shared" si="3"/>
        <v>0942</v>
      </c>
      <c r="J10" s="74">
        <v>27000</v>
      </c>
      <c r="K10" s="74">
        <v>27000</v>
      </c>
      <c r="L10" s="74">
        <v>27000</v>
      </c>
      <c r="M10" s="266"/>
      <c r="N10" t="str">
        <f>IF(C10="","",'OPĆI DIO'!$C$1)</f>
        <v>42024 SVEUČILIŠTE JURJA DOBRILE U PULI</v>
      </c>
      <c r="O10" t="str">
        <f t="shared" si="4"/>
        <v>381</v>
      </c>
      <c r="P10" t="str">
        <f t="shared" si="5"/>
        <v>38</v>
      </c>
      <c r="Q10" t="str">
        <f t="shared" si="6"/>
        <v>11</v>
      </c>
      <c r="R10" t="str">
        <f t="shared" si="7"/>
        <v>94</v>
      </c>
      <c r="S10" t="str">
        <f t="shared" si="8"/>
        <v>3</v>
      </c>
      <c r="T10">
        <v>43</v>
      </c>
      <c r="U10" t="s">
        <v>94</v>
      </c>
      <c r="W10" s="81">
        <v>3132</v>
      </c>
      <c r="X10" s="81" t="s">
        <v>49</v>
      </c>
      <c r="Y10" s="81"/>
      <c r="Z10" s="124" t="str">
        <f t="shared" ref="Z10:Z41" si="9">LEFT(W10,2)</f>
        <v>31</v>
      </c>
      <c r="AA10" s="81" t="str">
        <f t="shared" ref="AA10:AA41" si="10">LEFT(W10,3)</f>
        <v>313</v>
      </c>
      <c r="AC10" t="s">
        <v>1102</v>
      </c>
      <c r="AD10" t="s">
        <v>1103</v>
      </c>
      <c r="AE10" t="s">
        <v>2903</v>
      </c>
      <c r="AF10" t="s">
        <v>2904</v>
      </c>
      <c r="AG10" t="s">
        <v>2925</v>
      </c>
      <c r="AH10" t="s">
        <v>2935</v>
      </c>
    </row>
    <row r="11" spans="1:34">
      <c r="A11" s="39" t="str">
        <f>IF(C11="","",VLOOKUP('OPĆI DIO'!$C$1,'OPĆI DIO'!$N$4:$W$150,10,FALSE))</f>
        <v>08006</v>
      </c>
      <c r="B11" s="39" t="str">
        <f>IF(C11="","",VLOOKUP('OPĆI DIO'!$C$1,'OPĆI DIO'!$N$4:$W$150,9,FALSE))</f>
        <v>Sveučilišta i veleučilišta u Republici Hrvatskoj</v>
      </c>
      <c r="C11" s="44">
        <v>11</v>
      </c>
      <c r="D11" s="39" t="str">
        <f t="shared" si="1"/>
        <v>Opći prihodi i primici</v>
      </c>
      <c r="E11" s="44">
        <v>3211</v>
      </c>
      <c r="F11" s="39" t="str">
        <f t="shared" si="0"/>
        <v>Službena putovanja</v>
      </c>
      <c r="G11" s="75" t="s">
        <v>658</v>
      </c>
      <c r="H11" s="39" t="str">
        <f t="shared" si="2"/>
        <v>PROGRAMSKO FINANCIRANJE JAVNIH VISOKIH UČILIŠTA</v>
      </c>
      <c r="I11" s="39" t="str">
        <f t="shared" si="3"/>
        <v>0942</v>
      </c>
      <c r="J11" s="74">
        <v>57774</v>
      </c>
      <c r="K11" s="74">
        <v>57774</v>
      </c>
      <c r="L11" s="74">
        <v>57774</v>
      </c>
      <c r="M11" s="266"/>
      <c r="N11" t="str">
        <f>IF(C11="","",'OPĆI DIO'!$C$1)</f>
        <v>42024 SVEUČILIŠTE JURJA DOBRILE U PULI</v>
      </c>
      <c r="O11" t="str">
        <f t="shared" si="4"/>
        <v>321</v>
      </c>
      <c r="P11" t="str">
        <f t="shared" si="5"/>
        <v>32</v>
      </c>
      <c r="Q11" t="str">
        <f t="shared" si="6"/>
        <v>11</v>
      </c>
      <c r="R11" t="str">
        <f t="shared" si="7"/>
        <v>94</v>
      </c>
      <c r="S11" t="str">
        <f t="shared" si="8"/>
        <v>3</v>
      </c>
      <c r="T11">
        <v>51</v>
      </c>
      <c r="U11" t="s">
        <v>84</v>
      </c>
      <c r="W11">
        <v>3211</v>
      </c>
      <c r="X11" t="s">
        <v>76</v>
      </c>
      <c r="Z11" s="124" t="str">
        <f t="shared" si="9"/>
        <v>32</v>
      </c>
      <c r="AA11" t="str">
        <f t="shared" si="10"/>
        <v>321</v>
      </c>
      <c r="AC11" t="s">
        <v>1102</v>
      </c>
      <c r="AD11" t="s">
        <v>1103</v>
      </c>
      <c r="AE11" t="s">
        <v>2905</v>
      </c>
      <c r="AF11" t="s">
        <v>2906</v>
      </c>
      <c r="AG11" t="s">
        <v>2925</v>
      </c>
      <c r="AH11" t="s">
        <v>2934</v>
      </c>
    </row>
    <row r="12" spans="1:34">
      <c r="A12" s="39" t="str">
        <f>IF(C12="","",VLOOKUP('OPĆI DIO'!$C$1,'OPĆI DIO'!$N$4:$W$150,10,FALSE))</f>
        <v>08006</v>
      </c>
      <c r="B12" s="39" t="str">
        <f>IF(C12="","",VLOOKUP('OPĆI DIO'!$C$1,'OPĆI DIO'!$N$4:$W$150,9,FALSE))</f>
        <v>Sveučilišta i veleučilišta u Republici Hrvatskoj</v>
      </c>
      <c r="C12" s="44">
        <v>11</v>
      </c>
      <c r="D12" s="39" t="str">
        <f t="shared" si="1"/>
        <v>Opći prihodi i primici</v>
      </c>
      <c r="E12" s="44">
        <v>3213</v>
      </c>
      <c r="F12" s="39" t="str">
        <f t="shared" si="0"/>
        <v>Stručno usavršavanje zaposlenika</v>
      </c>
      <c r="G12" s="75" t="s">
        <v>658</v>
      </c>
      <c r="H12" s="39" t="str">
        <f t="shared" si="2"/>
        <v>PROGRAMSKO FINANCIRANJE JAVNIH VISOKIH UČILIŠTA</v>
      </c>
      <c r="I12" s="39" t="str">
        <f t="shared" si="3"/>
        <v>0942</v>
      </c>
      <c r="J12" s="74">
        <v>20698</v>
      </c>
      <c r="K12" s="74">
        <v>20698</v>
      </c>
      <c r="L12" s="74">
        <v>20698</v>
      </c>
      <c r="M12" s="266"/>
      <c r="N12" t="str">
        <f>IF(C12="","",'OPĆI DIO'!$C$1)</f>
        <v>42024 SVEUČILIŠTE JURJA DOBRILE U PULI</v>
      </c>
      <c r="O12" t="str">
        <f t="shared" si="4"/>
        <v>321</v>
      </c>
      <c r="P12" t="str">
        <f t="shared" si="5"/>
        <v>32</v>
      </c>
      <c r="Q12" t="str">
        <f t="shared" si="6"/>
        <v>11</v>
      </c>
      <c r="R12" t="str">
        <f t="shared" si="7"/>
        <v>94</v>
      </c>
      <c r="S12" t="str">
        <f t="shared" si="8"/>
        <v>3</v>
      </c>
      <c r="T12">
        <v>52</v>
      </c>
      <c r="U12" t="s">
        <v>107</v>
      </c>
      <c r="W12">
        <v>3212</v>
      </c>
      <c r="X12" t="s">
        <v>50</v>
      </c>
      <c r="Z12" s="124" t="str">
        <f t="shared" si="9"/>
        <v>32</v>
      </c>
      <c r="AA12" t="str">
        <f t="shared" si="10"/>
        <v>321</v>
      </c>
      <c r="AC12" t="s">
        <v>1104</v>
      </c>
      <c r="AD12" t="s">
        <v>1105</v>
      </c>
      <c r="AE12" t="s">
        <v>2903</v>
      </c>
      <c r="AF12" t="s">
        <v>2904</v>
      </c>
      <c r="AG12" t="s">
        <v>2925</v>
      </c>
      <c r="AH12" t="s">
        <v>2935</v>
      </c>
    </row>
    <row r="13" spans="1:34">
      <c r="A13" s="39" t="str">
        <f>IF(C13="","",VLOOKUP('OPĆI DIO'!$C$1,'OPĆI DIO'!$N$4:$W$150,10,FALSE))</f>
        <v>08006</v>
      </c>
      <c r="B13" s="39" t="str">
        <f>IF(C13="","",VLOOKUP('OPĆI DIO'!$C$1,'OPĆI DIO'!$N$4:$W$150,9,FALSE))</f>
        <v>Sveučilišta i veleučilišta u Republici Hrvatskoj</v>
      </c>
      <c r="C13" s="44">
        <v>11</v>
      </c>
      <c r="D13" s="39" t="str">
        <f t="shared" si="1"/>
        <v>Opći prihodi i primici</v>
      </c>
      <c r="E13" s="44">
        <v>3214</v>
      </c>
      <c r="F13" s="39" t="str">
        <f t="shared" si="0"/>
        <v>Ostale naknade troškova zaposlenima</v>
      </c>
      <c r="G13" s="75" t="s">
        <v>658</v>
      </c>
      <c r="H13" s="39" t="str">
        <f t="shared" si="2"/>
        <v>PROGRAMSKO FINANCIRANJE JAVNIH VISOKIH UČILIŠTA</v>
      </c>
      <c r="I13" s="39" t="str">
        <f t="shared" si="3"/>
        <v>0942</v>
      </c>
      <c r="J13" s="74">
        <v>26188</v>
      </c>
      <c r="K13" s="74">
        <v>26188</v>
      </c>
      <c r="L13" s="74">
        <v>26188</v>
      </c>
      <c r="M13" s="266"/>
      <c r="N13" t="str">
        <f>IF(C13="","",'OPĆI DIO'!$C$1)</f>
        <v>42024 SVEUČILIŠTE JURJA DOBRILE U PULI</v>
      </c>
      <c r="O13" t="str">
        <f t="shared" si="4"/>
        <v>321</v>
      </c>
      <c r="P13" t="str">
        <f t="shared" si="5"/>
        <v>32</v>
      </c>
      <c r="Q13" t="str">
        <f t="shared" si="6"/>
        <v>11</v>
      </c>
      <c r="R13" t="str">
        <f t="shared" si="7"/>
        <v>94</v>
      </c>
      <c r="S13" t="str">
        <f t="shared" si="8"/>
        <v>3</v>
      </c>
      <c r="T13">
        <v>552</v>
      </c>
      <c r="U13" t="s">
        <v>955</v>
      </c>
      <c r="W13">
        <v>3213</v>
      </c>
      <c r="X13" t="s">
        <v>95</v>
      </c>
      <c r="Z13" s="124" t="str">
        <f t="shared" si="9"/>
        <v>32</v>
      </c>
      <c r="AA13" t="str">
        <f t="shared" si="10"/>
        <v>321</v>
      </c>
      <c r="AC13" t="s">
        <v>1261</v>
      </c>
      <c r="AD13" t="s">
        <v>1262</v>
      </c>
      <c r="AE13" t="s">
        <v>2903</v>
      </c>
      <c r="AF13" t="s">
        <v>2904</v>
      </c>
      <c r="AG13" t="s">
        <v>2925</v>
      </c>
      <c r="AH13" t="s">
        <v>2935</v>
      </c>
    </row>
    <row r="14" spans="1:34">
      <c r="A14" s="39" t="str">
        <f>IF(C14="","",VLOOKUP('OPĆI DIO'!$C$1,'OPĆI DIO'!$N$4:$W$150,10,FALSE))</f>
        <v>08006</v>
      </c>
      <c r="B14" s="39" t="str">
        <f>IF(C14="","",VLOOKUP('OPĆI DIO'!$C$1,'OPĆI DIO'!$N$4:$W$150,9,FALSE))</f>
        <v>Sveučilišta i veleučilišta u Republici Hrvatskoj</v>
      </c>
      <c r="C14" s="44">
        <v>11</v>
      </c>
      <c r="D14" s="39" t="str">
        <f t="shared" si="1"/>
        <v>Opći prihodi i primici</v>
      </c>
      <c r="E14" s="44">
        <v>3221</v>
      </c>
      <c r="F14" s="39" t="str">
        <f t="shared" si="0"/>
        <v>Uredski materijal i ostali materijalni rashodi</v>
      </c>
      <c r="G14" s="75" t="s">
        <v>658</v>
      </c>
      <c r="H14" s="39" t="str">
        <f t="shared" si="2"/>
        <v>PROGRAMSKO FINANCIRANJE JAVNIH VISOKIH UČILIŠTA</v>
      </c>
      <c r="I14" s="39" t="str">
        <f t="shared" si="3"/>
        <v>0942</v>
      </c>
      <c r="J14" s="74">
        <v>51606</v>
      </c>
      <c r="K14" s="74">
        <v>51606</v>
      </c>
      <c r="L14" s="74">
        <v>51606</v>
      </c>
      <c r="M14" s="266"/>
      <c r="N14" t="str">
        <f>IF(C14="","",'OPĆI DIO'!$C$1)</f>
        <v>42024 SVEUČILIŠTE JURJA DOBRILE U PULI</v>
      </c>
      <c r="O14" t="str">
        <f t="shared" si="4"/>
        <v>322</v>
      </c>
      <c r="P14" t="str">
        <f t="shared" si="5"/>
        <v>32</v>
      </c>
      <c r="Q14" t="str">
        <f t="shared" si="6"/>
        <v>11</v>
      </c>
      <c r="R14" t="str">
        <f t="shared" si="7"/>
        <v>94</v>
      </c>
      <c r="S14" t="str">
        <f t="shared" si="8"/>
        <v>3</v>
      </c>
      <c r="T14">
        <v>559</v>
      </c>
      <c r="U14" t="s">
        <v>956</v>
      </c>
      <c r="W14">
        <v>3214</v>
      </c>
      <c r="X14" t="s">
        <v>124</v>
      </c>
      <c r="Z14" s="124" t="str">
        <f t="shared" si="9"/>
        <v>32</v>
      </c>
      <c r="AA14" t="str">
        <f t="shared" si="10"/>
        <v>321</v>
      </c>
      <c r="AC14" t="s">
        <v>1263</v>
      </c>
      <c r="AD14" t="s">
        <v>1264</v>
      </c>
      <c r="AE14" t="s">
        <v>2907</v>
      </c>
      <c r="AF14" t="s">
        <v>2908</v>
      </c>
      <c r="AG14" t="s">
        <v>2925</v>
      </c>
      <c r="AH14" t="s">
        <v>2933</v>
      </c>
    </row>
    <row r="15" spans="1:34">
      <c r="A15" s="39" t="str">
        <f>IF(C15="","",VLOOKUP('OPĆI DIO'!$C$1,'OPĆI DIO'!$N$4:$W$150,10,FALSE))</f>
        <v>08006</v>
      </c>
      <c r="B15" s="39" t="str">
        <f>IF(C15="","",VLOOKUP('OPĆI DIO'!$C$1,'OPĆI DIO'!$N$4:$W$150,9,FALSE))</f>
        <v>Sveučilišta i veleučilišta u Republici Hrvatskoj</v>
      </c>
      <c r="C15" s="44">
        <v>11</v>
      </c>
      <c r="D15" s="39" t="str">
        <f t="shared" si="1"/>
        <v>Opći prihodi i primici</v>
      </c>
      <c r="E15" s="44">
        <v>3223</v>
      </c>
      <c r="F15" s="39" t="str">
        <f t="shared" si="0"/>
        <v>Energija</v>
      </c>
      <c r="G15" s="75" t="s">
        <v>658</v>
      </c>
      <c r="H15" s="39" t="str">
        <f t="shared" si="2"/>
        <v>PROGRAMSKO FINANCIRANJE JAVNIH VISOKIH UČILIŠTA</v>
      </c>
      <c r="I15" s="39" t="str">
        <f t="shared" si="3"/>
        <v>0942</v>
      </c>
      <c r="J15" s="74">
        <v>188031</v>
      </c>
      <c r="K15" s="74">
        <v>188031</v>
      </c>
      <c r="L15" s="74">
        <v>188031</v>
      </c>
      <c r="M15" s="266"/>
      <c r="N15" t="str">
        <f>IF(C15="","",'OPĆI DIO'!$C$1)</f>
        <v>42024 SVEUČILIŠTE JURJA DOBRILE U PULI</v>
      </c>
      <c r="O15" t="str">
        <f t="shared" si="4"/>
        <v>322</v>
      </c>
      <c r="P15" t="str">
        <f t="shared" si="5"/>
        <v>32</v>
      </c>
      <c r="Q15" t="str">
        <f t="shared" si="6"/>
        <v>11</v>
      </c>
      <c r="R15" t="str">
        <f t="shared" si="7"/>
        <v>94</v>
      </c>
      <c r="S15" t="str">
        <f t="shared" si="8"/>
        <v>3</v>
      </c>
      <c r="T15">
        <v>561</v>
      </c>
      <c r="U15" t="s">
        <v>109</v>
      </c>
      <c r="W15">
        <v>3221</v>
      </c>
      <c r="X15" t="s">
        <v>77</v>
      </c>
      <c r="Z15" s="124" t="str">
        <f t="shared" si="9"/>
        <v>32</v>
      </c>
      <c r="AA15" t="str">
        <f t="shared" si="10"/>
        <v>322</v>
      </c>
      <c r="AC15" t="s">
        <v>1265</v>
      </c>
      <c r="AD15" t="s">
        <v>1266</v>
      </c>
      <c r="AE15" t="s">
        <v>2899</v>
      </c>
      <c r="AF15" t="s">
        <v>2900</v>
      </c>
      <c r="AG15" t="s">
        <v>2925</v>
      </c>
      <c r="AH15" t="s">
        <v>2932</v>
      </c>
    </row>
    <row r="16" spans="1:34">
      <c r="A16" s="39" t="str">
        <f>IF(C16="","",VLOOKUP('OPĆI DIO'!$C$1,'OPĆI DIO'!$N$4:$W$150,10,FALSE))</f>
        <v>08006</v>
      </c>
      <c r="B16" s="39" t="str">
        <f>IF(C16="","",VLOOKUP('OPĆI DIO'!$C$1,'OPĆI DIO'!$N$4:$W$150,9,FALSE))</f>
        <v>Sveučilišta i veleučilišta u Republici Hrvatskoj</v>
      </c>
      <c r="C16" s="44">
        <v>11</v>
      </c>
      <c r="D16" s="39" t="str">
        <f t="shared" si="1"/>
        <v>Opći prihodi i primici</v>
      </c>
      <c r="E16" s="44">
        <v>3224</v>
      </c>
      <c r="F16" s="39" t="str">
        <f t="shared" si="0"/>
        <v>Materijal i dijelovi za tekuće i investicijsko održavanje</v>
      </c>
      <c r="G16" s="75" t="s">
        <v>658</v>
      </c>
      <c r="H16" s="39" t="str">
        <f t="shared" si="2"/>
        <v>PROGRAMSKO FINANCIRANJE JAVNIH VISOKIH UČILIŠTA</v>
      </c>
      <c r="I16" s="39" t="str">
        <f t="shared" si="3"/>
        <v>0942</v>
      </c>
      <c r="J16" s="74">
        <v>18549</v>
      </c>
      <c r="K16" s="74">
        <v>18549</v>
      </c>
      <c r="L16" s="74">
        <v>18549</v>
      </c>
      <c r="M16" s="266"/>
      <c r="N16" t="str">
        <f>IF(C16="","",'OPĆI DIO'!$C$1)</f>
        <v>42024 SVEUČILIŠTE JURJA DOBRILE U PULI</v>
      </c>
      <c r="O16" t="str">
        <f t="shared" si="4"/>
        <v>322</v>
      </c>
      <c r="P16" t="str">
        <f t="shared" si="5"/>
        <v>32</v>
      </c>
      <c r="Q16" t="str">
        <f t="shared" si="6"/>
        <v>11</v>
      </c>
      <c r="R16" t="str">
        <f t="shared" si="7"/>
        <v>94</v>
      </c>
      <c r="S16" t="str">
        <f t="shared" si="8"/>
        <v>3</v>
      </c>
      <c r="T16">
        <v>563</v>
      </c>
      <c r="U16" t="s">
        <v>111</v>
      </c>
      <c r="W16">
        <v>3222</v>
      </c>
      <c r="X16" t="s">
        <v>98</v>
      </c>
      <c r="Z16" s="124" t="str">
        <f t="shared" si="9"/>
        <v>32</v>
      </c>
      <c r="AA16" t="str">
        <f t="shared" si="10"/>
        <v>322</v>
      </c>
      <c r="AC16" t="s">
        <v>746</v>
      </c>
      <c r="AD16" t="s">
        <v>747</v>
      </c>
      <c r="AE16" t="s">
        <v>2909</v>
      </c>
      <c r="AF16" t="s">
        <v>2910</v>
      </c>
      <c r="AG16" t="s">
        <v>2926</v>
      </c>
      <c r="AH16" t="s">
        <v>2931</v>
      </c>
    </row>
    <row r="17" spans="1:34">
      <c r="A17" s="39" t="str">
        <f>IF(C17="","",VLOOKUP('OPĆI DIO'!$C$1,'OPĆI DIO'!$N$4:$W$150,10,FALSE))</f>
        <v>08006</v>
      </c>
      <c r="B17" s="39" t="str">
        <f>IF(C17="","",VLOOKUP('OPĆI DIO'!$C$1,'OPĆI DIO'!$N$4:$W$150,9,FALSE))</f>
        <v>Sveučilišta i veleučilišta u Republici Hrvatskoj</v>
      </c>
      <c r="C17" s="44">
        <v>11</v>
      </c>
      <c r="D17" s="39" t="str">
        <f t="shared" si="1"/>
        <v>Opći prihodi i primici</v>
      </c>
      <c r="E17" s="44">
        <v>3225</v>
      </c>
      <c r="F17" s="39" t="str">
        <f t="shared" si="0"/>
        <v>Sitni inventar i autogume</v>
      </c>
      <c r="G17" s="75" t="s">
        <v>658</v>
      </c>
      <c r="H17" s="39" t="str">
        <f t="shared" si="2"/>
        <v>PROGRAMSKO FINANCIRANJE JAVNIH VISOKIH UČILIŠTA</v>
      </c>
      <c r="I17" s="39" t="str">
        <f t="shared" si="3"/>
        <v>0942</v>
      </c>
      <c r="J17" s="74">
        <v>3583</v>
      </c>
      <c r="K17" s="74">
        <v>3584</v>
      </c>
      <c r="L17" s="74">
        <v>3584</v>
      </c>
      <c r="M17" s="266"/>
      <c r="N17" t="str">
        <f>IF(C17="","",'OPĆI DIO'!$C$1)</f>
        <v>42024 SVEUČILIŠTE JURJA DOBRILE U PULI</v>
      </c>
      <c r="O17" t="str">
        <f t="shared" si="4"/>
        <v>322</v>
      </c>
      <c r="P17" t="str">
        <f t="shared" si="5"/>
        <v>32</v>
      </c>
      <c r="Q17" t="str">
        <f t="shared" si="6"/>
        <v>11</v>
      </c>
      <c r="R17" t="str">
        <f t="shared" si="7"/>
        <v>94</v>
      </c>
      <c r="S17" t="str">
        <f t="shared" si="8"/>
        <v>3</v>
      </c>
      <c r="T17">
        <v>573</v>
      </c>
      <c r="U17" t="s">
        <v>966</v>
      </c>
      <c r="W17">
        <v>3223</v>
      </c>
      <c r="X17" t="s">
        <v>86</v>
      </c>
      <c r="Z17" s="124" t="str">
        <f t="shared" si="9"/>
        <v>32</v>
      </c>
      <c r="AA17" t="str">
        <f t="shared" si="10"/>
        <v>322</v>
      </c>
      <c r="AC17" t="s">
        <v>1106</v>
      </c>
      <c r="AD17" t="s">
        <v>1107</v>
      </c>
      <c r="AE17" t="s">
        <v>2903</v>
      </c>
      <c r="AF17" t="s">
        <v>2904</v>
      </c>
      <c r="AG17" t="s">
        <v>2925</v>
      </c>
      <c r="AH17" t="s">
        <v>2935</v>
      </c>
    </row>
    <row r="18" spans="1:34">
      <c r="A18" s="39" t="str">
        <f>IF(C18="","",VLOOKUP('OPĆI DIO'!$C$1,'OPĆI DIO'!$N$4:$W$150,10,FALSE))</f>
        <v>08006</v>
      </c>
      <c r="B18" s="39" t="str">
        <f>IF(C18="","",VLOOKUP('OPĆI DIO'!$C$1,'OPĆI DIO'!$N$4:$W$150,9,FALSE))</f>
        <v>Sveučilišta i veleučilišta u Republici Hrvatskoj</v>
      </c>
      <c r="C18" s="44">
        <v>11</v>
      </c>
      <c r="D18" s="39" t="str">
        <f t="shared" si="1"/>
        <v>Opći prihodi i primici</v>
      </c>
      <c r="E18" s="44">
        <v>3227</v>
      </c>
      <c r="F18" s="39" t="str">
        <f t="shared" si="0"/>
        <v>Službena, radna i zaštitna odjeća i obuća</v>
      </c>
      <c r="G18" s="75" t="s">
        <v>658</v>
      </c>
      <c r="H18" s="39" t="str">
        <f t="shared" si="2"/>
        <v>PROGRAMSKO FINANCIRANJE JAVNIH VISOKIH UČILIŠTA</v>
      </c>
      <c r="I18" s="39" t="str">
        <f t="shared" si="3"/>
        <v>0942</v>
      </c>
      <c r="J18" s="74">
        <v>2654</v>
      </c>
      <c r="K18" s="74">
        <v>2654</v>
      </c>
      <c r="L18" s="74">
        <v>2654</v>
      </c>
      <c r="M18" s="266"/>
      <c r="N18" t="str">
        <f>IF(C18="","",'OPĆI DIO'!$C$1)</f>
        <v>42024 SVEUČILIŠTE JURJA DOBRILE U PULI</v>
      </c>
      <c r="O18" t="str">
        <f t="shared" si="4"/>
        <v>322</v>
      </c>
      <c r="P18" t="str">
        <f t="shared" si="5"/>
        <v>32</v>
      </c>
      <c r="Q18" t="str">
        <f t="shared" si="6"/>
        <v>11</v>
      </c>
      <c r="R18" t="str">
        <f t="shared" si="7"/>
        <v>94</v>
      </c>
      <c r="S18" t="str">
        <f t="shared" si="8"/>
        <v>3</v>
      </c>
      <c r="T18" s="90">
        <v>581</v>
      </c>
      <c r="U18" s="91" t="s">
        <v>1245</v>
      </c>
      <c r="W18">
        <v>3224</v>
      </c>
      <c r="X18" t="s">
        <v>91</v>
      </c>
      <c r="Z18" s="124" t="str">
        <f t="shared" si="9"/>
        <v>32</v>
      </c>
      <c r="AA18" t="str">
        <f t="shared" si="10"/>
        <v>322</v>
      </c>
      <c r="AC18" t="s">
        <v>748</v>
      </c>
      <c r="AD18" t="s">
        <v>749</v>
      </c>
      <c r="AE18" t="s">
        <v>2903</v>
      </c>
      <c r="AF18" t="s">
        <v>2904</v>
      </c>
      <c r="AG18" t="s">
        <v>2925</v>
      </c>
      <c r="AH18" t="s">
        <v>2935</v>
      </c>
    </row>
    <row r="19" spans="1:34">
      <c r="A19" s="39" t="str">
        <f>IF(C19="","",VLOOKUP('OPĆI DIO'!$C$1,'OPĆI DIO'!$N$4:$W$150,10,FALSE))</f>
        <v>08006</v>
      </c>
      <c r="B19" s="39" t="str">
        <f>IF(C19="","",VLOOKUP('OPĆI DIO'!$C$1,'OPĆI DIO'!$N$4:$W$150,9,FALSE))</f>
        <v>Sveučilišta i veleučilišta u Republici Hrvatskoj</v>
      </c>
      <c r="C19" s="44">
        <v>11</v>
      </c>
      <c r="D19" s="39" t="str">
        <f t="shared" si="1"/>
        <v>Opći prihodi i primici</v>
      </c>
      <c r="E19" s="44">
        <v>3231</v>
      </c>
      <c r="F19" s="39" t="str">
        <f t="shared" si="0"/>
        <v>Usluge telefona, interneta, pošte i prijevoza</v>
      </c>
      <c r="G19" s="75" t="s">
        <v>658</v>
      </c>
      <c r="H19" s="39" t="str">
        <f t="shared" si="2"/>
        <v>PROGRAMSKO FINANCIRANJE JAVNIH VISOKIH UČILIŠTA</v>
      </c>
      <c r="I19" s="39" t="str">
        <f t="shared" si="3"/>
        <v>0942</v>
      </c>
      <c r="J19" s="74">
        <v>33362</v>
      </c>
      <c r="K19" s="74">
        <v>33362</v>
      </c>
      <c r="L19" s="74">
        <v>33362</v>
      </c>
      <c r="M19" s="266"/>
      <c r="N19" t="str">
        <f>IF(C19="","",'OPĆI DIO'!$C$1)</f>
        <v>42024 SVEUČILIŠTE JURJA DOBRILE U PULI</v>
      </c>
      <c r="O19" t="str">
        <f t="shared" si="4"/>
        <v>323</v>
      </c>
      <c r="P19" t="str">
        <f t="shared" si="5"/>
        <v>32</v>
      </c>
      <c r="Q19" t="str">
        <f t="shared" si="6"/>
        <v>11</v>
      </c>
      <c r="R19" t="str">
        <f t="shared" si="7"/>
        <v>94</v>
      </c>
      <c r="S19" t="str">
        <f t="shared" si="8"/>
        <v>3</v>
      </c>
      <c r="T19">
        <v>61</v>
      </c>
      <c r="U19" t="s">
        <v>113</v>
      </c>
      <c r="W19">
        <v>3225</v>
      </c>
      <c r="X19" s="124" t="s">
        <v>6611</v>
      </c>
      <c r="Z19" s="124" t="str">
        <f t="shared" si="9"/>
        <v>32</v>
      </c>
      <c r="AA19" t="str">
        <f t="shared" si="10"/>
        <v>322</v>
      </c>
      <c r="AC19" t="s">
        <v>1267</v>
      </c>
      <c r="AD19" t="s">
        <v>1268</v>
      </c>
      <c r="AE19" t="s">
        <v>2903</v>
      </c>
      <c r="AF19" t="s">
        <v>2904</v>
      </c>
      <c r="AG19" t="s">
        <v>2925</v>
      </c>
      <c r="AH19" t="s">
        <v>2935</v>
      </c>
    </row>
    <row r="20" spans="1:34">
      <c r="A20" s="39" t="str">
        <f>IF(C20="","",VLOOKUP('OPĆI DIO'!$C$1,'OPĆI DIO'!$N$4:$W$150,10,FALSE))</f>
        <v>08006</v>
      </c>
      <c r="B20" s="39" t="str">
        <f>IF(C20="","",VLOOKUP('OPĆI DIO'!$C$1,'OPĆI DIO'!$N$4:$W$150,9,FALSE))</f>
        <v>Sveučilišta i veleučilišta u Republici Hrvatskoj</v>
      </c>
      <c r="C20" s="44">
        <v>11</v>
      </c>
      <c r="D20" s="39" t="str">
        <f t="shared" si="1"/>
        <v>Opći prihodi i primici</v>
      </c>
      <c r="E20" s="44">
        <v>3232</v>
      </c>
      <c r="F20" s="39" t="str">
        <f t="shared" si="0"/>
        <v>Usluge tekućeg i investicijskog održavanja</v>
      </c>
      <c r="G20" s="75" t="s">
        <v>658</v>
      </c>
      <c r="H20" s="39" t="str">
        <f t="shared" si="2"/>
        <v>PROGRAMSKO FINANCIRANJE JAVNIH VISOKIH UČILIŠTA</v>
      </c>
      <c r="I20" s="39" t="str">
        <f t="shared" si="3"/>
        <v>0942</v>
      </c>
      <c r="J20" s="74">
        <v>27053</v>
      </c>
      <c r="K20" s="74">
        <v>27053</v>
      </c>
      <c r="L20" s="74">
        <v>27053</v>
      </c>
      <c r="M20" s="266"/>
      <c r="N20" t="str">
        <f>IF(C20="","",'OPĆI DIO'!$C$1)</f>
        <v>42024 SVEUČILIŠTE JURJA DOBRILE U PULI</v>
      </c>
      <c r="O20" t="str">
        <f t="shared" si="4"/>
        <v>323</v>
      </c>
      <c r="P20" t="str">
        <f t="shared" si="5"/>
        <v>32</v>
      </c>
      <c r="Q20" t="str">
        <f t="shared" si="6"/>
        <v>11</v>
      </c>
      <c r="R20" t="str">
        <f t="shared" si="7"/>
        <v>94</v>
      </c>
      <c r="S20" t="str">
        <f t="shared" si="8"/>
        <v>3</v>
      </c>
      <c r="T20">
        <v>63</v>
      </c>
      <c r="U20" t="s">
        <v>6581</v>
      </c>
      <c r="W20">
        <v>3226</v>
      </c>
      <c r="X20" t="s">
        <v>173</v>
      </c>
      <c r="Z20" s="124" t="str">
        <f t="shared" si="9"/>
        <v>32</v>
      </c>
      <c r="AA20" t="str">
        <f t="shared" si="10"/>
        <v>322</v>
      </c>
      <c r="AC20" t="s">
        <v>1108</v>
      </c>
      <c r="AD20" t="s">
        <v>1109</v>
      </c>
      <c r="AE20" t="s">
        <v>2903</v>
      </c>
      <c r="AF20" t="s">
        <v>2904</v>
      </c>
      <c r="AG20" t="s">
        <v>2925</v>
      </c>
      <c r="AH20" t="s">
        <v>2935</v>
      </c>
    </row>
    <row r="21" spans="1:34">
      <c r="A21" s="39" t="str">
        <f>IF(C21="","",VLOOKUP('OPĆI DIO'!$C$1,'OPĆI DIO'!$N$4:$W$150,10,FALSE))</f>
        <v>08006</v>
      </c>
      <c r="B21" s="39" t="str">
        <f>IF(C21="","",VLOOKUP('OPĆI DIO'!$C$1,'OPĆI DIO'!$N$4:$W$150,9,FALSE))</f>
        <v>Sveučilišta i veleučilišta u Republici Hrvatskoj</v>
      </c>
      <c r="C21" s="44">
        <v>11</v>
      </c>
      <c r="D21" s="39" t="str">
        <f t="shared" si="1"/>
        <v>Opći prihodi i primici</v>
      </c>
      <c r="E21" s="44">
        <v>3233</v>
      </c>
      <c r="F21" s="39" t="str">
        <f t="shared" si="0"/>
        <v>Usluge promidžbe i informiranja</v>
      </c>
      <c r="G21" s="75" t="s">
        <v>658</v>
      </c>
      <c r="H21" s="39" t="str">
        <f t="shared" si="2"/>
        <v>PROGRAMSKO FINANCIRANJE JAVNIH VISOKIH UČILIŠTA</v>
      </c>
      <c r="I21" s="39" t="str">
        <f t="shared" si="3"/>
        <v>0942</v>
      </c>
      <c r="J21" s="74">
        <v>13670</v>
      </c>
      <c r="K21" s="74">
        <v>13670</v>
      </c>
      <c r="L21" s="74">
        <v>13670</v>
      </c>
      <c r="M21" s="266"/>
      <c r="N21" t="str">
        <f>IF(C21="","",'OPĆI DIO'!$C$1)</f>
        <v>42024 SVEUČILIŠTE JURJA DOBRILE U PULI</v>
      </c>
      <c r="O21" t="str">
        <f t="shared" si="4"/>
        <v>323</v>
      </c>
      <c r="P21" t="str">
        <f t="shared" si="5"/>
        <v>32</v>
      </c>
      <c r="Q21" t="str">
        <f t="shared" si="6"/>
        <v>11</v>
      </c>
      <c r="R21" t="str">
        <f t="shared" si="7"/>
        <v>94</v>
      </c>
      <c r="S21" t="str">
        <f t="shared" si="8"/>
        <v>3</v>
      </c>
      <c r="T21">
        <v>71</v>
      </c>
      <c r="U21" t="s">
        <v>171</v>
      </c>
      <c r="W21">
        <v>3227</v>
      </c>
      <c r="X21" t="s">
        <v>116</v>
      </c>
      <c r="Z21" s="124" t="str">
        <f t="shared" si="9"/>
        <v>32</v>
      </c>
      <c r="AA21" t="str">
        <f t="shared" si="10"/>
        <v>322</v>
      </c>
      <c r="AC21" t="s">
        <v>1269</v>
      </c>
      <c r="AD21" t="s">
        <v>1270</v>
      </c>
      <c r="AE21" t="s">
        <v>2899</v>
      </c>
      <c r="AF21" t="s">
        <v>2900</v>
      </c>
      <c r="AG21" t="s">
        <v>2925</v>
      </c>
      <c r="AH21" t="s">
        <v>2932</v>
      </c>
    </row>
    <row r="22" spans="1:34">
      <c r="A22" s="39" t="str">
        <f>IF(C22="","",VLOOKUP('OPĆI DIO'!$C$1,'OPĆI DIO'!$N$4:$W$150,10,FALSE))</f>
        <v>08006</v>
      </c>
      <c r="B22" s="39" t="str">
        <f>IF(C22="","",VLOOKUP('OPĆI DIO'!$C$1,'OPĆI DIO'!$N$4:$W$150,9,FALSE))</f>
        <v>Sveučilišta i veleučilišta u Republici Hrvatskoj</v>
      </c>
      <c r="C22" s="44">
        <v>11</v>
      </c>
      <c r="D22" s="39" t="str">
        <f t="shared" si="1"/>
        <v>Opći prihodi i primici</v>
      </c>
      <c r="E22" s="44">
        <v>3234</v>
      </c>
      <c r="F22" s="39" t="str">
        <f t="shared" si="0"/>
        <v>Komunalne usluge</v>
      </c>
      <c r="G22" s="75" t="s">
        <v>658</v>
      </c>
      <c r="H22" s="39" t="str">
        <f t="shared" si="2"/>
        <v>PROGRAMSKO FINANCIRANJE JAVNIH VISOKIH UČILIŠTA</v>
      </c>
      <c r="I22" s="39" t="str">
        <f t="shared" si="3"/>
        <v>0942</v>
      </c>
      <c r="J22" s="74">
        <v>93968</v>
      </c>
      <c r="K22" s="74">
        <v>93968</v>
      </c>
      <c r="L22" s="74">
        <v>93968</v>
      </c>
      <c r="M22" s="266"/>
      <c r="N22" t="str">
        <f>IF(C22="","",'OPĆI DIO'!$C$1)</f>
        <v>42024 SVEUČILIŠTE JURJA DOBRILE U PULI</v>
      </c>
      <c r="O22" t="str">
        <f t="shared" si="4"/>
        <v>323</v>
      </c>
      <c r="P22" t="str">
        <f t="shared" si="5"/>
        <v>32</v>
      </c>
      <c r="Q22" t="str">
        <f t="shared" si="6"/>
        <v>11</v>
      </c>
      <c r="R22" t="str">
        <f t="shared" si="7"/>
        <v>94</v>
      </c>
      <c r="S22" t="str">
        <f t="shared" si="8"/>
        <v>3</v>
      </c>
      <c r="T22">
        <v>810</v>
      </c>
      <c r="U22" t="s">
        <v>6582</v>
      </c>
      <c r="W22">
        <v>3231</v>
      </c>
      <c r="X22" s="124" t="s">
        <v>6612</v>
      </c>
      <c r="Z22" s="124" t="str">
        <f t="shared" si="9"/>
        <v>32</v>
      </c>
      <c r="AA22" t="str">
        <f t="shared" si="10"/>
        <v>323</v>
      </c>
      <c r="AC22" t="s">
        <v>1271</v>
      </c>
      <c r="AD22" t="s">
        <v>1272</v>
      </c>
      <c r="AE22" t="s">
        <v>2903</v>
      </c>
      <c r="AF22" t="s">
        <v>2904</v>
      </c>
      <c r="AG22" t="s">
        <v>2925</v>
      </c>
      <c r="AH22" t="s">
        <v>2935</v>
      </c>
    </row>
    <row r="23" spans="1:34">
      <c r="A23" s="39" t="str">
        <f>IF(C23="","",VLOOKUP('OPĆI DIO'!$C$1,'OPĆI DIO'!$N$4:$W$150,10,FALSE))</f>
        <v>08006</v>
      </c>
      <c r="B23" s="39" t="str">
        <f>IF(C23="","",VLOOKUP('OPĆI DIO'!$C$1,'OPĆI DIO'!$N$4:$W$150,9,FALSE))</f>
        <v>Sveučilišta i veleučilišta u Republici Hrvatskoj</v>
      </c>
      <c r="C23" s="44">
        <v>11</v>
      </c>
      <c r="D23" s="39" t="str">
        <f t="shared" si="1"/>
        <v>Opći prihodi i primici</v>
      </c>
      <c r="E23" s="44">
        <v>3235</v>
      </c>
      <c r="F23" s="39" t="str">
        <f t="shared" si="0"/>
        <v>Zakupnine i najamnine</v>
      </c>
      <c r="G23" s="75" t="s">
        <v>658</v>
      </c>
      <c r="H23" s="39" t="str">
        <f t="shared" si="2"/>
        <v>PROGRAMSKO FINANCIRANJE JAVNIH VISOKIH UČILIŠTA</v>
      </c>
      <c r="I23" s="39" t="str">
        <f t="shared" si="3"/>
        <v>0942</v>
      </c>
      <c r="J23" s="74">
        <v>38251</v>
      </c>
      <c r="K23" s="74">
        <v>38251</v>
      </c>
      <c r="L23" s="74">
        <v>38251</v>
      </c>
      <c r="M23" s="266"/>
      <c r="N23" t="str">
        <f>IF(C23="","",'OPĆI DIO'!$C$1)</f>
        <v>42024 SVEUČILIŠTE JURJA DOBRILE U PULI</v>
      </c>
      <c r="O23" t="str">
        <f t="shared" si="4"/>
        <v>323</v>
      </c>
      <c r="P23" t="str">
        <f t="shared" si="5"/>
        <v>32</v>
      </c>
      <c r="Q23" t="str">
        <f t="shared" si="6"/>
        <v>11</v>
      </c>
      <c r="R23" t="str">
        <f t="shared" si="7"/>
        <v>94</v>
      </c>
      <c r="S23" t="str">
        <f t="shared" si="8"/>
        <v>3</v>
      </c>
      <c r="T23">
        <v>815</v>
      </c>
      <c r="U23" t="s">
        <v>4537</v>
      </c>
      <c r="W23">
        <v>3232</v>
      </c>
      <c r="X23" t="s">
        <v>87</v>
      </c>
      <c r="Z23" s="124" t="str">
        <f t="shared" si="9"/>
        <v>32</v>
      </c>
      <c r="AA23" t="str">
        <f t="shared" si="10"/>
        <v>323</v>
      </c>
      <c r="AC23" t="s">
        <v>750</v>
      </c>
      <c r="AD23" t="s">
        <v>751</v>
      </c>
      <c r="AE23" t="s">
        <v>2903</v>
      </c>
      <c r="AF23" t="s">
        <v>2904</v>
      </c>
      <c r="AG23" t="s">
        <v>2925</v>
      </c>
      <c r="AH23" t="s">
        <v>2934</v>
      </c>
    </row>
    <row r="24" spans="1:34">
      <c r="A24" s="39" t="str">
        <f>IF(C24="","",VLOOKUP('OPĆI DIO'!$C$1,'OPĆI DIO'!$N$4:$W$150,10,FALSE))</f>
        <v>08006</v>
      </c>
      <c r="B24" s="39" t="str">
        <f>IF(C24="","",VLOOKUP('OPĆI DIO'!$C$1,'OPĆI DIO'!$N$4:$W$150,9,FALSE))</f>
        <v>Sveučilišta i veleučilišta u Republici Hrvatskoj</v>
      </c>
      <c r="C24" s="44">
        <v>11</v>
      </c>
      <c r="D24" s="39" t="str">
        <f t="shared" si="1"/>
        <v>Opći prihodi i primici</v>
      </c>
      <c r="E24" s="44">
        <v>3236</v>
      </c>
      <c r="F24" s="39" t="str">
        <f t="shared" si="0"/>
        <v>Zdravstvene i veterinarske usluge</v>
      </c>
      <c r="G24" s="75" t="s">
        <v>658</v>
      </c>
      <c r="H24" s="39" t="str">
        <f t="shared" si="2"/>
        <v>PROGRAMSKO FINANCIRANJE JAVNIH VISOKIH UČILIŠTA</v>
      </c>
      <c r="I24" s="39" t="str">
        <f t="shared" si="3"/>
        <v>0942</v>
      </c>
      <c r="J24" s="74">
        <v>664</v>
      </c>
      <c r="K24" s="74">
        <v>664</v>
      </c>
      <c r="L24" s="74">
        <v>664</v>
      </c>
      <c r="M24" s="266"/>
      <c r="N24" t="str">
        <f>IF(C24="","",'OPĆI DIO'!$C$1)</f>
        <v>42024 SVEUČILIŠTE JURJA DOBRILE U PULI</v>
      </c>
      <c r="O24" t="str">
        <f t="shared" si="4"/>
        <v>323</v>
      </c>
      <c r="P24" t="str">
        <f t="shared" si="5"/>
        <v>32</v>
      </c>
      <c r="Q24" t="str">
        <f t="shared" si="6"/>
        <v>11</v>
      </c>
      <c r="R24" t="str">
        <f t="shared" si="7"/>
        <v>94</v>
      </c>
      <c r="S24" t="str">
        <f t="shared" si="8"/>
        <v>3</v>
      </c>
      <c r="W24">
        <v>3233</v>
      </c>
      <c r="X24" t="s">
        <v>75</v>
      </c>
      <c r="Z24" s="124" t="str">
        <f t="shared" si="9"/>
        <v>32</v>
      </c>
      <c r="AA24" t="str">
        <f t="shared" si="10"/>
        <v>323</v>
      </c>
      <c r="AC24" t="s">
        <v>1283</v>
      </c>
      <c r="AD24" t="s">
        <v>1284</v>
      </c>
      <c r="AE24" t="s">
        <v>2905</v>
      </c>
      <c r="AF24" t="s">
        <v>2906</v>
      </c>
      <c r="AG24" t="s">
        <v>2925</v>
      </c>
      <c r="AH24" t="s">
        <v>2932</v>
      </c>
    </row>
    <row r="25" spans="1:34">
      <c r="A25" s="39" t="str">
        <f>IF(C25="","",VLOOKUP('OPĆI DIO'!$C$1,'OPĆI DIO'!$N$4:$W$150,10,FALSE))</f>
        <v>08006</v>
      </c>
      <c r="B25" s="39" t="str">
        <f>IF(C25="","",VLOOKUP('OPĆI DIO'!$C$1,'OPĆI DIO'!$N$4:$W$150,9,FALSE))</f>
        <v>Sveučilišta i veleučilišta u Republici Hrvatskoj</v>
      </c>
      <c r="C25" s="44">
        <v>11</v>
      </c>
      <c r="D25" s="39" t="str">
        <f t="shared" si="1"/>
        <v>Opći prihodi i primici</v>
      </c>
      <c r="E25" s="44">
        <v>3237</v>
      </c>
      <c r="F25" s="39" t="str">
        <f t="shared" si="0"/>
        <v>Intelektualne i osobne usluge</v>
      </c>
      <c r="G25" s="75" t="s">
        <v>658</v>
      </c>
      <c r="H25" s="39" t="str">
        <f t="shared" si="2"/>
        <v>PROGRAMSKO FINANCIRANJE JAVNIH VISOKIH UČILIŠTA</v>
      </c>
      <c r="I25" s="39" t="str">
        <f t="shared" si="3"/>
        <v>0942</v>
      </c>
      <c r="J25" s="74">
        <v>219792</v>
      </c>
      <c r="K25" s="74">
        <v>219792</v>
      </c>
      <c r="L25" s="74">
        <v>219792</v>
      </c>
      <c r="M25" s="266"/>
      <c r="N25" t="str">
        <f>IF(C25="","",'OPĆI DIO'!$C$1)</f>
        <v>42024 SVEUČILIŠTE JURJA DOBRILE U PULI</v>
      </c>
      <c r="O25" t="str">
        <f t="shared" si="4"/>
        <v>323</v>
      </c>
      <c r="P25" t="str">
        <f t="shared" si="5"/>
        <v>32</v>
      </c>
      <c r="Q25" t="str">
        <f t="shared" si="6"/>
        <v>11</v>
      </c>
      <c r="R25" t="str">
        <f t="shared" si="7"/>
        <v>94</v>
      </c>
      <c r="S25" t="str">
        <f t="shared" si="8"/>
        <v>3</v>
      </c>
      <c r="W25">
        <v>3234</v>
      </c>
      <c r="X25" t="s">
        <v>88</v>
      </c>
      <c r="Z25" s="124" t="str">
        <f t="shared" si="9"/>
        <v>32</v>
      </c>
      <c r="AA25" t="str">
        <f t="shared" si="10"/>
        <v>323</v>
      </c>
      <c r="AC25" t="s">
        <v>1285</v>
      </c>
      <c r="AD25" t="s">
        <v>1286</v>
      </c>
      <c r="AE25" t="s">
        <v>2903</v>
      </c>
      <c r="AF25" t="s">
        <v>2904</v>
      </c>
      <c r="AG25" t="s">
        <v>2925</v>
      </c>
      <c r="AH25" t="s">
        <v>2932</v>
      </c>
    </row>
    <row r="26" spans="1:34">
      <c r="A26" s="39" t="str">
        <f>IF(C26="","",VLOOKUP('OPĆI DIO'!$C$1,'OPĆI DIO'!$N$4:$W$150,10,FALSE))</f>
        <v>08006</v>
      </c>
      <c r="B26" s="39" t="str">
        <f>IF(C26="","",VLOOKUP('OPĆI DIO'!$C$1,'OPĆI DIO'!$N$4:$W$150,9,FALSE))</f>
        <v>Sveučilišta i veleučilišta u Republici Hrvatskoj</v>
      </c>
      <c r="C26" s="44">
        <v>11</v>
      </c>
      <c r="D26" s="39" t="str">
        <f t="shared" si="1"/>
        <v>Opći prihodi i primici</v>
      </c>
      <c r="E26" s="44">
        <v>3238</v>
      </c>
      <c r="F26" s="39" t="str">
        <f t="shared" si="0"/>
        <v>Računalne usluge</v>
      </c>
      <c r="G26" s="75" t="s">
        <v>658</v>
      </c>
      <c r="H26" s="39" t="str">
        <f t="shared" si="2"/>
        <v>PROGRAMSKO FINANCIRANJE JAVNIH VISOKIH UČILIŠTA</v>
      </c>
      <c r="I26" s="39" t="str">
        <f t="shared" si="3"/>
        <v>0942</v>
      </c>
      <c r="J26" s="74">
        <v>25536</v>
      </c>
      <c r="K26" s="74">
        <v>25536</v>
      </c>
      <c r="L26" s="74">
        <v>25536</v>
      </c>
      <c r="M26" s="266"/>
      <c r="N26" t="str">
        <f>IF(C26="","",'OPĆI DIO'!$C$1)</f>
        <v>42024 SVEUČILIŠTE JURJA DOBRILE U PULI</v>
      </c>
      <c r="O26" t="str">
        <f t="shared" si="4"/>
        <v>323</v>
      </c>
      <c r="P26" t="str">
        <f t="shared" si="5"/>
        <v>32</v>
      </c>
      <c r="Q26" t="str">
        <f t="shared" si="6"/>
        <v>11</v>
      </c>
      <c r="R26" t="str">
        <f t="shared" si="7"/>
        <v>94</v>
      </c>
      <c r="S26" t="str">
        <f t="shared" si="8"/>
        <v>3</v>
      </c>
      <c r="W26">
        <v>3235</v>
      </c>
      <c r="X26" t="s">
        <v>108</v>
      </c>
      <c r="Z26" s="124" t="str">
        <f t="shared" si="9"/>
        <v>32</v>
      </c>
      <c r="AA26" t="str">
        <f t="shared" si="10"/>
        <v>323</v>
      </c>
      <c r="AC26" t="s">
        <v>1291</v>
      </c>
      <c r="AD26" t="s">
        <v>1292</v>
      </c>
      <c r="AE26" t="s">
        <v>2903</v>
      </c>
      <c r="AF26" t="s">
        <v>2904</v>
      </c>
      <c r="AG26" t="s">
        <v>2925</v>
      </c>
      <c r="AH26" t="s">
        <v>2932</v>
      </c>
    </row>
    <row r="27" spans="1:34">
      <c r="A27" s="39" t="str">
        <f>IF(C27="","",VLOOKUP('OPĆI DIO'!$C$1,'OPĆI DIO'!$N$4:$W$150,10,FALSE))</f>
        <v>08006</v>
      </c>
      <c r="B27" s="39" t="str">
        <f>IF(C27="","",VLOOKUP('OPĆI DIO'!$C$1,'OPĆI DIO'!$N$4:$W$150,9,FALSE))</f>
        <v>Sveučilišta i veleučilišta u Republici Hrvatskoj</v>
      </c>
      <c r="C27" s="44">
        <v>11</v>
      </c>
      <c r="D27" s="39" t="str">
        <f t="shared" si="1"/>
        <v>Opći prihodi i primici</v>
      </c>
      <c r="E27" s="44">
        <v>3239</v>
      </c>
      <c r="F27" s="39" t="str">
        <f t="shared" si="0"/>
        <v>Ostale usluge</v>
      </c>
      <c r="G27" s="75" t="s">
        <v>658</v>
      </c>
      <c r="H27" s="39" t="str">
        <f t="shared" si="2"/>
        <v>PROGRAMSKO FINANCIRANJE JAVNIH VISOKIH UČILIŠTA</v>
      </c>
      <c r="I27" s="39" t="str">
        <f t="shared" si="3"/>
        <v>0942</v>
      </c>
      <c r="J27" s="74">
        <v>30653</v>
      </c>
      <c r="K27" s="74">
        <v>20653</v>
      </c>
      <c r="L27" s="74">
        <v>20653</v>
      </c>
      <c r="M27" s="266"/>
      <c r="N27" t="str">
        <f>IF(C27="","",'OPĆI DIO'!$C$1)</f>
        <v>42024 SVEUČILIŠTE JURJA DOBRILE U PULI</v>
      </c>
      <c r="O27" t="str">
        <f t="shared" si="4"/>
        <v>323</v>
      </c>
      <c r="P27" t="str">
        <f t="shared" si="5"/>
        <v>32</v>
      </c>
      <c r="Q27" t="str">
        <f t="shared" si="6"/>
        <v>11</v>
      </c>
      <c r="R27" t="str">
        <f t="shared" si="7"/>
        <v>94</v>
      </c>
      <c r="S27" t="str">
        <f t="shared" si="8"/>
        <v>3</v>
      </c>
      <c r="W27">
        <v>3236</v>
      </c>
      <c r="X27" t="s">
        <v>51</v>
      </c>
      <c r="Z27" s="124" t="str">
        <f t="shared" si="9"/>
        <v>32</v>
      </c>
      <c r="AA27" t="str">
        <f t="shared" si="10"/>
        <v>323</v>
      </c>
      <c r="AC27" t="s">
        <v>1110</v>
      </c>
      <c r="AD27" t="s">
        <v>1111</v>
      </c>
      <c r="AE27" t="s">
        <v>2903</v>
      </c>
      <c r="AF27" t="s">
        <v>2904</v>
      </c>
      <c r="AG27" t="s">
        <v>2925</v>
      </c>
      <c r="AH27" t="s">
        <v>2932</v>
      </c>
    </row>
    <row r="28" spans="1:34">
      <c r="A28" s="39" t="str">
        <f>IF(C28="","",VLOOKUP('OPĆI DIO'!$C$1,'OPĆI DIO'!$N$4:$W$150,10,FALSE))</f>
        <v>08006</v>
      </c>
      <c r="B28" s="39" t="str">
        <f>IF(C28="","",VLOOKUP('OPĆI DIO'!$C$1,'OPĆI DIO'!$N$4:$W$150,9,FALSE))</f>
        <v>Sveučilišta i veleučilišta u Republici Hrvatskoj</v>
      </c>
      <c r="C28" s="44">
        <v>11</v>
      </c>
      <c r="D28" s="39" t="str">
        <f t="shared" si="1"/>
        <v>Opći prihodi i primici</v>
      </c>
      <c r="E28" s="44">
        <v>3241</v>
      </c>
      <c r="F28" s="39" t="str">
        <f t="shared" si="0"/>
        <v>Naknade troškova osobama izvan radnog odnosa</v>
      </c>
      <c r="G28" s="75" t="s">
        <v>658</v>
      </c>
      <c r="H28" s="39" t="str">
        <f t="shared" si="2"/>
        <v>PROGRAMSKO FINANCIRANJE JAVNIH VISOKIH UČILIŠTA</v>
      </c>
      <c r="I28" s="39" t="str">
        <f t="shared" si="3"/>
        <v>0942</v>
      </c>
      <c r="J28" s="74">
        <v>17459</v>
      </c>
      <c r="K28" s="74">
        <v>17459</v>
      </c>
      <c r="L28" s="74">
        <v>17459</v>
      </c>
      <c r="M28" s="266"/>
      <c r="N28" t="str">
        <f>IF(C28="","",'OPĆI DIO'!$C$1)</f>
        <v>42024 SVEUČILIŠTE JURJA DOBRILE U PULI</v>
      </c>
      <c r="O28" t="str">
        <f t="shared" si="4"/>
        <v>324</v>
      </c>
      <c r="P28" t="str">
        <f t="shared" si="5"/>
        <v>32</v>
      </c>
      <c r="Q28" t="str">
        <f t="shared" si="6"/>
        <v>11</v>
      </c>
      <c r="R28" t="str">
        <f t="shared" si="7"/>
        <v>94</v>
      </c>
      <c r="S28" t="str">
        <f t="shared" si="8"/>
        <v>3</v>
      </c>
      <c r="W28">
        <v>3237</v>
      </c>
      <c r="X28" t="s">
        <v>64</v>
      </c>
      <c r="Z28" s="124" t="str">
        <f t="shared" si="9"/>
        <v>32</v>
      </c>
      <c r="AA28" t="str">
        <f t="shared" si="10"/>
        <v>323</v>
      </c>
      <c r="AC28" t="s">
        <v>1295</v>
      </c>
      <c r="AD28" t="s">
        <v>1296</v>
      </c>
      <c r="AE28" t="s">
        <v>2903</v>
      </c>
      <c r="AF28" t="s">
        <v>2904</v>
      </c>
      <c r="AG28" t="s">
        <v>2925</v>
      </c>
      <c r="AH28" t="s">
        <v>2935</v>
      </c>
    </row>
    <row r="29" spans="1:34">
      <c r="A29" s="39" t="str">
        <f>IF(C29="","",VLOOKUP('OPĆI DIO'!$C$1,'OPĆI DIO'!$N$4:$W$150,10,FALSE))</f>
        <v>08006</v>
      </c>
      <c r="B29" s="39" t="str">
        <f>IF(C29="","",VLOOKUP('OPĆI DIO'!$C$1,'OPĆI DIO'!$N$4:$W$150,9,FALSE))</f>
        <v>Sveučilišta i veleučilišta u Republici Hrvatskoj</v>
      </c>
      <c r="C29" s="44">
        <v>11</v>
      </c>
      <c r="D29" s="39" t="str">
        <f t="shared" si="1"/>
        <v>Opći prihodi i primici</v>
      </c>
      <c r="E29" s="44">
        <v>3292</v>
      </c>
      <c r="F29" s="39" t="str">
        <f t="shared" si="0"/>
        <v>Premije osiguranja</v>
      </c>
      <c r="G29" s="75" t="s">
        <v>658</v>
      </c>
      <c r="H29" s="39" t="str">
        <f t="shared" si="2"/>
        <v>PROGRAMSKO FINANCIRANJE JAVNIH VISOKIH UČILIŠTA</v>
      </c>
      <c r="I29" s="39" t="str">
        <f t="shared" si="3"/>
        <v>0942</v>
      </c>
      <c r="J29" s="74">
        <v>15927</v>
      </c>
      <c r="K29" s="74">
        <v>15927</v>
      </c>
      <c r="L29" s="74">
        <v>15927</v>
      </c>
      <c r="M29" s="266"/>
      <c r="N29" t="str">
        <f>IF(C29="","",'OPĆI DIO'!$C$1)</f>
        <v>42024 SVEUČILIŠTE JURJA DOBRILE U PULI</v>
      </c>
      <c r="O29" t="str">
        <f t="shared" si="4"/>
        <v>329</v>
      </c>
      <c r="P29" t="str">
        <f t="shared" si="5"/>
        <v>32</v>
      </c>
      <c r="Q29" t="str">
        <f t="shared" si="6"/>
        <v>11</v>
      </c>
      <c r="R29" t="str">
        <f t="shared" si="7"/>
        <v>94</v>
      </c>
      <c r="S29" t="str">
        <f t="shared" si="8"/>
        <v>3</v>
      </c>
      <c r="W29">
        <v>3238</v>
      </c>
      <c r="X29" t="s">
        <v>101</v>
      </c>
      <c r="Z29" s="124" t="str">
        <f t="shared" si="9"/>
        <v>32</v>
      </c>
      <c r="AA29" t="str">
        <f t="shared" si="10"/>
        <v>323</v>
      </c>
      <c r="AC29" t="s">
        <v>1301</v>
      </c>
      <c r="AD29" t="s">
        <v>1302</v>
      </c>
      <c r="AE29" t="s">
        <v>2903</v>
      </c>
      <c r="AF29" t="s">
        <v>2904</v>
      </c>
      <c r="AG29" t="s">
        <v>2925</v>
      </c>
      <c r="AH29" t="s">
        <v>2934</v>
      </c>
    </row>
    <row r="30" spans="1:34">
      <c r="A30" s="39" t="str">
        <f>IF(C30="","",VLOOKUP('OPĆI DIO'!$C$1,'OPĆI DIO'!$N$4:$W$150,10,FALSE))</f>
        <v>08006</v>
      </c>
      <c r="B30" s="39" t="str">
        <f>IF(C30="","",VLOOKUP('OPĆI DIO'!$C$1,'OPĆI DIO'!$N$4:$W$150,9,FALSE))</f>
        <v>Sveučilišta i veleučilišta u Republici Hrvatskoj</v>
      </c>
      <c r="C30" s="44">
        <v>11</v>
      </c>
      <c r="D30" s="39" t="str">
        <f t="shared" si="1"/>
        <v>Opći prihodi i primici</v>
      </c>
      <c r="E30" s="44">
        <v>3294</v>
      </c>
      <c r="F30" s="39" t="str">
        <f t="shared" si="0"/>
        <v>Članarine i norme</v>
      </c>
      <c r="G30" s="75" t="s">
        <v>658</v>
      </c>
      <c r="H30" s="39" t="str">
        <f t="shared" si="2"/>
        <v>PROGRAMSKO FINANCIRANJE JAVNIH VISOKIH UČILIŠTA</v>
      </c>
      <c r="I30" s="39" t="str">
        <f t="shared" si="3"/>
        <v>0942</v>
      </c>
      <c r="J30" s="74">
        <v>4380</v>
      </c>
      <c r="K30" s="74">
        <v>4380</v>
      </c>
      <c r="L30" s="74">
        <v>4380</v>
      </c>
      <c r="M30" s="266"/>
      <c r="N30" t="str">
        <f>IF(C30="","",'OPĆI DIO'!$C$1)</f>
        <v>42024 SVEUČILIŠTE JURJA DOBRILE U PULI</v>
      </c>
      <c r="O30" t="str">
        <f t="shared" si="4"/>
        <v>329</v>
      </c>
      <c r="P30" t="str">
        <f t="shared" si="5"/>
        <v>32</v>
      </c>
      <c r="Q30" t="str">
        <f t="shared" si="6"/>
        <v>11</v>
      </c>
      <c r="R30" t="str">
        <f t="shared" si="7"/>
        <v>94</v>
      </c>
      <c r="S30" t="str">
        <f t="shared" si="8"/>
        <v>3</v>
      </c>
      <c r="W30">
        <v>3239</v>
      </c>
      <c r="X30" t="s">
        <v>81</v>
      </c>
      <c r="Z30" s="124" t="str">
        <f t="shared" si="9"/>
        <v>32</v>
      </c>
      <c r="AA30" t="str">
        <f t="shared" si="10"/>
        <v>323</v>
      </c>
      <c r="AC30" t="s">
        <v>3029</v>
      </c>
      <c r="AD30" t="s">
        <v>3030</v>
      </c>
      <c r="AE30" t="s">
        <v>2903</v>
      </c>
      <c r="AF30" t="s">
        <v>2904</v>
      </c>
      <c r="AG30" t="s">
        <v>2925</v>
      </c>
      <c r="AH30" t="s">
        <v>2935</v>
      </c>
    </row>
    <row r="31" spans="1:34">
      <c r="A31" s="39" t="str">
        <f>IF(C31="","",VLOOKUP('OPĆI DIO'!$C$1,'OPĆI DIO'!$N$4:$W$150,10,FALSE))</f>
        <v>08006</v>
      </c>
      <c r="B31" s="39" t="str">
        <f>IF(C31="","",VLOOKUP('OPĆI DIO'!$C$1,'OPĆI DIO'!$N$4:$W$150,9,FALSE))</f>
        <v>Sveučilišta i veleučilišta u Republici Hrvatskoj</v>
      </c>
      <c r="C31" s="44">
        <v>11</v>
      </c>
      <c r="D31" s="39" t="str">
        <f t="shared" si="1"/>
        <v>Opći prihodi i primici</v>
      </c>
      <c r="E31" s="44">
        <v>3295</v>
      </c>
      <c r="F31" s="39" t="str">
        <f t="shared" si="0"/>
        <v>Pristojbe i naknade</v>
      </c>
      <c r="G31" s="75" t="s">
        <v>658</v>
      </c>
      <c r="H31" s="39" t="str">
        <f t="shared" si="2"/>
        <v>PROGRAMSKO FINANCIRANJE JAVNIH VISOKIH UČILIŠTA</v>
      </c>
      <c r="I31" s="39" t="str">
        <f t="shared" si="3"/>
        <v>0942</v>
      </c>
      <c r="J31" s="74">
        <v>1327</v>
      </c>
      <c r="K31" s="74">
        <v>1327</v>
      </c>
      <c r="L31" s="74">
        <v>1327</v>
      </c>
      <c r="M31" s="266"/>
      <c r="N31" t="str">
        <f>IF(C31="","",'OPĆI DIO'!$C$1)</f>
        <v>42024 SVEUČILIŠTE JURJA DOBRILE U PULI</v>
      </c>
      <c r="O31" t="str">
        <f t="shared" si="4"/>
        <v>329</v>
      </c>
      <c r="P31" t="str">
        <f t="shared" si="5"/>
        <v>32</v>
      </c>
      <c r="Q31" t="str">
        <f t="shared" si="6"/>
        <v>11</v>
      </c>
      <c r="R31" t="str">
        <f t="shared" si="7"/>
        <v>94</v>
      </c>
      <c r="S31" t="str">
        <f t="shared" si="8"/>
        <v>3</v>
      </c>
      <c r="W31">
        <v>3241</v>
      </c>
      <c r="X31" t="s">
        <v>78</v>
      </c>
      <c r="Z31" s="124" t="str">
        <f t="shared" si="9"/>
        <v>32</v>
      </c>
      <c r="AA31" t="str">
        <f t="shared" si="10"/>
        <v>324</v>
      </c>
      <c r="AC31" t="s">
        <v>1306</v>
      </c>
      <c r="AD31" t="s">
        <v>1307</v>
      </c>
      <c r="AE31" t="s">
        <v>2915</v>
      </c>
      <c r="AF31" t="s">
        <v>2916</v>
      </c>
      <c r="AG31" t="s">
        <v>2927</v>
      </c>
      <c r="AH31" t="s">
        <v>2928</v>
      </c>
    </row>
    <row r="32" spans="1:34">
      <c r="A32" s="39" t="str">
        <f>IF(C32="","",VLOOKUP('OPĆI DIO'!$C$1,'OPĆI DIO'!$N$4:$W$150,10,FALSE))</f>
        <v>08006</v>
      </c>
      <c r="B32" s="39" t="str">
        <f>IF(C32="","",VLOOKUP('OPĆI DIO'!$C$1,'OPĆI DIO'!$N$4:$W$150,9,FALSE))</f>
        <v>Sveučilišta i veleučilišta u Republici Hrvatskoj</v>
      </c>
      <c r="C32" s="44">
        <v>11</v>
      </c>
      <c r="D32" s="39" t="str">
        <f t="shared" si="1"/>
        <v>Opći prihodi i primici</v>
      </c>
      <c r="E32" s="44">
        <v>3299</v>
      </c>
      <c r="F32" s="39" t="str">
        <f t="shared" si="0"/>
        <v>Ostali nespomenuti rashodi poslovanja</v>
      </c>
      <c r="G32" s="75" t="s">
        <v>658</v>
      </c>
      <c r="H32" s="39" t="str">
        <f t="shared" si="2"/>
        <v>PROGRAMSKO FINANCIRANJE JAVNIH VISOKIH UČILIŠTA</v>
      </c>
      <c r="I32" s="39" t="str">
        <f t="shared" si="3"/>
        <v>0942</v>
      </c>
      <c r="J32" s="74">
        <f>91832</f>
        <v>91832</v>
      </c>
      <c r="K32" s="74">
        <f>111831</f>
        <v>111831</v>
      </c>
      <c r="L32" s="74">
        <f>111831</f>
        <v>111831</v>
      </c>
      <c r="M32" s="266"/>
      <c r="N32" t="str">
        <f>IF(C32="","",'OPĆI DIO'!$C$1)</f>
        <v>42024 SVEUČILIŠTE JURJA DOBRILE U PULI</v>
      </c>
      <c r="O32" t="str">
        <f t="shared" si="4"/>
        <v>329</v>
      </c>
      <c r="P32" t="str">
        <f t="shared" si="5"/>
        <v>32</v>
      </c>
      <c r="Q32" t="str">
        <f t="shared" si="6"/>
        <v>11</v>
      </c>
      <c r="R32" t="str">
        <f t="shared" si="7"/>
        <v>94</v>
      </c>
      <c r="S32" t="str">
        <f t="shared" si="8"/>
        <v>3</v>
      </c>
      <c r="W32">
        <v>3291</v>
      </c>
      <c r="X32" t="s">
        <v>79</v>
      </c>
      <c r="Z32" s="124" t="str">
        <f t="shared" si="9"/>
        <v>32</v>
      </c>
      <c r="AA32" t="str">
        <f t="shared" si="10"/>
        <v>329</v>
      </c>
      <c r="AC32" t="s">
        <v>1353</v>
      </c>
      <c r="AD32" t="s">
        <v>1354</v>
      </c>
      <c r="AE32" t="s">
        <v>2903</v>
      </c>
      <c r="AF32" t="s">
        <v>2904</v>
      </c>
      <c r="AG32" t="s">
        <v>2927</v>
      </c>
      <c r="AH32" t="s">
        <v>2928</v>
      </c>
    </row>
    <row r="33" spans="1:34">
      <c r="A33" s="39" t="str">
        <f>IF(C33="","",VLOOKUP('OPĆI DIO'!$C$1,'OPĆI DIO'!$N$4:$W$150,10,FALSE))</f>
        <v>08006</v>
      </c>
      <c r="B33" s="39" t="str">
        <f>IF(C33="","",VLOOKUP('OPĆI DIO'!$C$1,'OPĆI DIO'!$N$4:$W$150,9,FALSE))</f>
        <v>Sveučilišta i veleučilišta u Republici Hrvatskoj</v>
      </c>
      <c r="C33" s="44">
        <v>11</v>
      </c>
      <c r="D33" s="39" t="str">
        <f t="shared" si="1"/>
        <v>Opći prihodi i primici</v>
      </c>
      <c r="E33" s="44">
        <v>3431</v>
      </c>
      <c r="F33" s="39" t="str">
        <f t="shared" si="0"/>
        <v>Bankarske usluge i usluge platnog prometa</v>
      </c>
      <c r="G33" s="75" t="s">
        <v>658</v>
      </c>
      <c r="H33" s="39" t="str">
        <f t="shared" si="2"/>
        <v>PROGRAMSKO FINANCIRANJE JAVNIH VISOKIH UČILIŠTA</v>
      </c>
      <c r="I33" s="39" t="str">
        <f t="shared" si="3"/>
        <v>0942</v>
      </c>
      <c r="J33" s="74">
        <v>7300</v>
      </c>
      <c r="K33" s="74">
        <v>7300</v>
      </c>
      <c r="L33" s="74">
        <v>7300</v>
      </c>
      <c r="M33" s="266"/>
      <c r="N33" t="str">
        <f>IF(C33="","",'OPĆI DIO'!$C$1)</f>
        <v>42024 SVEUČILIŠTE JURJA DOBRILE U PULI</v>
      </c>
      <c r="O33" t="str">
        <f t="shared" si="4"/>
        <v>343</v>
      </c>
      <c r="P33" t="str">
        <f t="shared" si="5"/>
        <v>34</v>
      </c>
      <c r="Q33" t="str">
        <f t="shared" si="6"/>
        <v>11</v>
      </c>
      <c r="R33" t="str">
        <f t="shared" si="7"/>
        <v>94</v>
      </c>
      <c r="S33" t="str">
        <f t="shared" si="8"/>
        <v>3</v>
      </c>
      <c r="W33">
        <v>3292</v>
      </c>
      <c r="X33" t="s">
        <v>72</v>
      </c>
      <c r="Z33" s="124" t="str">
        <f t="shared" si="9"/>
        <v>32</v>
      </c>
      <c r="AA33" t="str">
        <f t="shared" si="10"/>
        <v>329</v>
      </c>
      <c r="AC33" t="s">
        <v>2084</v>
      </c>
      <c r="AD33" t="s">
        <v>2085</v>
      </c>
      <c r="AE33" t="s">
        <v>2903</v>
      </c>
      <c r="AF33" t="s">
        <v>2904</v>
      </c>
      <c r="AG33" t="s">
        <v>2925</v>
      </c>
      <c r="AH33" t="s">
        <v>2935</v>
      </c>
    </row>
    <row r="34" spans="1:34" ht="15.75" thickBot="1">
      <c r="A34" s="39" t="str">
        <f>IF(C34="","",VLOOKUP('OPĆI DIO'!$C$1,'OPĆI DIO'!$N$4:$W$150,10,FALSE))</f>
        <v>08006</v>
      </c>
      <c r="B34" s="39" t="str">
        <f>IF(C34="","",VLOOKUP('OPĆI DIO'!$C$1,'OPĆI DIO'!$N$4:$W$150,9,FALSE))</f>
        <v>Sveučilišta i veleučilišta u Republici Hrvatskoj</v>
      </c>
      <c r="C34" s="44">
        <v>11</v>
      </c>
      <c r="D34" s="39" t="str">
        <f t="shared" si="1"/>
        <v>Opći prihodi i primici</v>
      </c>
      <c r="E34" s="213">
        <v>3433</v>
      </c>
      <c r="F34" s="39" t="str">
        <f t="shared" si="0"/>
        <v>Zatezne kamate</v>
      </c>
      <c r="G34" s="75" t="s">
        <v>658</v>
      </c>
      <c r="H34" s="39" t="str">
        <f t="shared" si="2"/>
        <v>PROGRAMSKO FINANCIRANJE JAVNIH VISOKIH UČILIŠTA</v>
      </c>
      <c r="I34" s="39" t="str">
        <f t="shared" si="3"/>
        <v>0942</v>
      </c>
      <c r="J34" s="74">
        <v>6</v>
      </c>
      <c r="K34" s="74">
        <v>6</v>
      </c>
      <c r="L34" s="74">
        <v>6</v>
      </c>
      <c r="M34" s="266"/>
      <c r="N34" t="str">
        <f>IF(C34="","",'OPĆI DIO'!$C$1)</f>
        <v>42024 SVEUČILIŠTE JURJA DOBRILE U PULI</v>
      </c>
      <c r="O34" t="str">
        <f t="shared" si="4"/>
        <v>343</v>
      </c>
      <c r="P34" t="str">
        <f t="shared" si="5"/>
        <v>34</v>
      </c>
      <c r="Q34" t="str">
        <f t="shared" si="6"/>
        <v>11</v>
      </c>
      <c r="R34" t="str">
        <f t="shared" si="7"/>
        <v>94</v>
      </c>
      <c r="S34" t="str">
        <f t="shared" si="8"/>
        <v>3</v>
      </c>
      <c r="W34">
        <v>3293</v>
      </c>
      <c r="X34" t="s">
        <v>82</v>
      </c>
      <c r="Z34" s="124" t="str">
        <f t="shared" si="9"/>
        <v>32</v>
      </c>
      <c r="AA34" t="str">
        <f t="shared" si="10"/>
        <v>329</v>
      </c>
      <c r="AC34" t="s">
        <v>3031</v>
      </c>
      <c r="AD34" t="s">
        <v>3032</v>
      </c>
      <c r="AE34" t="s">
        <v>2903</v>
      </c>
      <c r="AF34" t="s">
        <v>2904</v>
      </c>
      <c r="AG34" t="s">
        <v>2927</v>
      </c>
      <c r="AH34" t="s">
        <v>2928</v>
      </c>
    </row>
    <row r="35" spans="1:34">
      <c r="A35" s="39" t="str">
        <f>IF(C35="","",VLOOKUP('OPĆI DIO'!$C$1,'OPĆI DIO'!$N$4:$W$150,10,FALSE))</f>
        <v>08006</v>
      </c>
      <c r="B35" s="39" t="str">
        <f>IF(C35="","",VLOOKUP('OPĆI DIO'!$C$1,'OPĆI DIO'!$N$4:$W$150,9,FALSE))</f>
        <v>Sveučilišta i veleučilišta u Republici Hrvatskoj</v>
      </c>
      <c r="C35" s="44">
        <v>11</v>
      </c>
      <c r="D35" s="39" t="str">
        <f t="shared" si="1"/>
        <v>Opći prihodi i primici</v>
      </c>
      <c r="E35" s="44">
        <v>3721</v>
      </c>
      <c r="F35" s="39" t="str">
        <f t="shared" si="0"/>
        <v>Naknade građanima i kućanstvima u novcu</v>
      </c>
      <c r="G35" s="75" t="s">
        <v>658</v>
      </c>
      <c r="H35" s="39" t="str">
        <f t="shared" si="2"/>
        <v>PROGRAMSKO FINANCIRANJE JAVNIH VISOKIH UČILIŠTA</v>
      </c>
      <c r="I35" s="39" t="str">
        <f t="shared" si="3"/>
        <v>0942</v>
      </c>
      <c r="J35" s="74">
        <v>43533</v>
      </c>
      <c r="K35" s="74">
        <v>43533</v>
      </c>
      <c r="L35" s="74">
        <v>43533</v>
      </c>
      <c r="M35" s="266"/>
      <c r="N35" t="str">
        <f>IF(C35="","",'OPĆI DIO'!$C$1)</f>
        <v>42024 SVEUČILIŠTE JURJA DOBRILE U PULI</v>
      </c>
      <c r="O35" t="str">
        <f t="shared" si="4"/>
        <v>372</v>
      </c>
      <c r="P35" t="str">
        <f t="shared" si="5"/>
        <v>37</v>
      </c>
      <c r="Q35" t="str">
        <f t="shared" si="6"/>
        <v>11</v>
      </c>
      <c r="R35" t="str">
        <f t="shared" si="7"/>
        <v>94</v>
      </c>
      <c r="S35" t="str">
        <f t="shared" si="8"/>
        <v>3</v>
      </c>
      <c r="W35">
        <v>3293</v>
      </c>
      <c r="X35" t="s">
        <v>129</v>
      </c>
      <c r="Z35" s="124" t="str">
        <f t="shared" si="9"/>
        <v>32</v>
      </c>
      <c r="AA35" t="str">
        <f t="shared" si="10"/>
        <v>329</v>
      </c>
      <c r="AC35" t="s">
        <v>1357</v>
      </c>
      <c r="AD35" t="s">
        <v>1358</v>
      </c>
      <c r="AE35" t="s">
        <v>2903</v>
      </c>
      <c r="AF35" t="s">
        <v>2904</v>
      </c>
      <c r="AG35" t="s">
        <v>2925</v>
      </c>
      <c r="AH35" t="s">
        <v>2935</v>
      </c>
    </row>
    <row r="36" spans="1:34">
      <c r="A36" s="39" t="str">
        <f>IF(C36="","",VLOOKUP('OPĆI DIO'!$C$1,'OPĆI DIO'!$N$4:$W$150,10,FALSE))</f>
        <v>08006</v>
      </c>
      <c r="B36" s="39" t="str">
        <f>IF(C36="","",VLOOKUP('OPĆI DIO'!$C$1,'OPĆI DIO'!$N$4:$W$150,9,FALSE))</f>
        <v>Sveučilišta i veleučilišta u Republici Hrvatskoj</v>
      </c>
      <c r="C36" s="44">
        <v>11</v>
      </c>
      <c r="D36" s="39" t="str">
        <f t="shared" si="1"/>
        <v>Opći prihodi i primici</v>
      </c>
      <c r="E36" s="44">
        <v>4221</v>
      </c>
      <c r="F36" s="39" t="str">
        <f t="shared" si="0"/>
        <v>Uredska oprema i namještaj</v>
      </c>
      <c r="G36" s="75" t="s">
        <v>658</v>
      </c>
      <c r="H36" s="39" t="str">
        <f t="shared" si="2"/>
        <v>PROGRAMSKO FINANCIRANJE JAVNIH VISOKIH UČILIŠTA</v>
      </c>
      <c r="I36" s="39" t="str">
        <f t="shared" si="3"/>
        <v>0942</v>
      </c>
      <c r="J36" s="74">
        <f>29460+1520-1520-6167+7687</f>
        <v>30980</v>
      </c>
      <c r="K36" s="74">
        <f>24460+1520-1520-6167+7687</f>
        <v>25980</v>
      </c>
      <c r="L36" s="74">
        <f>24460+1520-1520-6167+12687</f>
        <v>30980</v>
      </c>
      <c r="M36" s="266"/>
      <c r="N36" t="str">
        <f>IF(C36="","",'OPĆI DIO'!$C$1)</f>
        <v>42024 SVEUČILIŠTE JURJA DOBRILE U PULI</v>
      </c>
      <c r="O36" t="str">
        <f t="shared" si="4"/>
        <v>422</v>
      </c>
      <c r="P36" t="str">
        <f t="shared" si="5"/>
        <v>42</v>
      </c>
      <c r="Q36" t="str">
        <f t="shared" si="6"/>
        <v>11</v>
      </c>
      <c r="R36" t="str">
        <f t="shared" si="7"/>
        <v>94</v>
      </c>
      <c r="S36" t="str">
        <f t="shared" si="8"/>
        <v>4</v>
      </c>
      <c r="W36">
        <v>3294</v>
      </c>
      <c r="X36" t="s">
        <v>83</v>
      </c>
      <c r="Z36" s="124" t="str">
        <f t="shared" si="9"/>
        <v>32</v>
      </c>
      <c r="AA36" t="str">
        <f t="shared" si="10"/>
        <v>329</v>
      </c>
      <c r="AC36" t="s">
        <v>1359</v>
      </c>
      <c r="AD36" t="s">
        <v>1360</v>
      </c>
      <c r="AE36" t="s">
        <v>2903</v>
      </c>
      <c r="AF36" t="s">
        <v>2904</v>
      </c>
      <c r="AG36" t="s">
        <v>2925</v>
      </c>
      <c r="AH36" t="s">
        <v>2935</v>
      </c>
    </row>
    <row r="37" spans="1:34">
      <c r="A37" s="39" t="str">
        <f>IF(C37="","",VLOOKUP('OPĆI DIO'!$C$1,'OPĆI DIO'!$N$4:$W$150,10,FALSE))</f>
        <v>08006</v>
      </c>
      <c r="B37" s="39" t="str">
        <f>IF(C37="","",VLOOKUP('OPĆI DIO'!$C$1,'OPĆI DIO'!$N$4:$W$150,9,FALSE))</f>
        <v>Sveučilišta i veleučilišta u Republici Hrvatskoj</v>
      </c>
      <c r="C37" s="44">
        <v>11</v>
      </c>
      <c r="D37" s="39" t="str">
        <f t="shared" si="1"/>
        <v>Opći prihodi i primici</v>
      </c>
      <c r="E37" s="44">
        <v>4222</v>
      </c>
      <c r="F37" s="39" t="str">
        <f t="shared" si="0"/>
        <v>Komunikacijska oprema</v>
      </c>
      <c r="G37" s="75" t="s">
        <v>658</v>
      </c>
      <c r="H37" s="39" t="str">
        <f t="shared" si="2"/>
        <v>PROGRAMSKO FINANCIRANJE JAVNIH VISOKIH UČILIŠTA</v>
      </c>
      <c r="I37" s="39" t="str">
        <f t="shared" si="3"/>
        <v>0942</v>
      </c>
      <c r="J37" s="74">
        <v>1699</v>
      </c>
      <c r="K37" s="74">
        <v>1699</v>
      </c>
      <c r="L37" s="74">
        <v>1699</v>
      </c>
      <c r="M37" s="266"/>
      <c r="N37" t="str">
        <f>IF(C37="","",'OPĆI DIO'!$C$1)</f>
        <v>42024 SVEUČILIŠTE JURJA DOBRILE U PULI</v>
      </c>
      <c r="O37" t="str">
        <f t="shared" si="4"/>
        <v>422</v>
      </c>
      <c r="P37" t="str">
        <f t="shared" si="5"/>
        <v>42</v>
      </c>
      <c r="Q37" t="str">
        <f t="shared" si="6"/>
        <v>11</v>
      </c>
      <c r="R37" t="str">
        <f t="shared" si="7"/>
        <v>94</v>
      </c>
      <c r="S37" t="str">
        <f t="shared" si="8"/>
        <v>4</v>
      </c>
      <c r="W37">
        <v>3295</v>
      </c>
      <c r="X37" t="s">
        <v>52</v>
      </c>
      <c r="Z37" s="124" t="str">
        <f t="shared" si="9"/>
        <v>32</v>
      </c>
      <c r="AA37" t="str">
        <f t="shared" si="10"/>
        <v>329</v>
      </c>
      <c r="AC37" t="s">
        <v>1117</v>
      </c>
      <c r="AD37" t="s">
        <v>1118</v>
      </c>
      <c r="AE37" t="s">
        <v>2901</v>
      </c>
      <c r="AF37" t="s">
        <v>2902</v>
      </c>
      <c r="AG37" t="s">
        <v>2925</v>
      </c>
      <c r="AH37" t="s">
        <v>2935</v>
      </c>
    </row>
    <row r="38" spans="1:34">
      <c r="A38" s="39" t="str">
        <f>IF(C38="","",VLOOKUP('OPĆI DIO'!$C$1,'OPĆI DIO'!$N$4:$W$150,10,FALSE))</f>
        <v>08006</v>
      </c>
      <c r="B38" s="39" t="str">
        <f>IF(C38="","",VLOOKUP('OPĆI DIO'!$C$1,'OPĆI DIO'!$N$4:$W$150,9,FALSE))</f>
        <v>Sveučilišta i veleučilišta u Republici Hrvatskoj</v>
      </c>
      <c r="C38" s="44">
        <v>11</v>
      </c>
      <c r="D38" s="39" t="str">
        <f t="shared" si="1"/>
        <v>Opći prihodi i primici</v>
      </c>
      <c r="E38" s="44">
        <v>4223</v>
      </c>
      <c r="F38" s="39" t="str">
        <f t="shared" si="0"/>
        <v>Oprema za održavanje i zaštitu</v>
      </c>
      <c r="G38" s="75" t="s">
        <v>658</v>
      </c>
      <c r="H38" s="39" t="str">
        <f t="shared" si="2"/>
        <v>PROGRAMSKO FINANCIRANJE JAVNIH VISOKIH UČILIŠTA</v>
      </c>
      <c r="I38" s="39" t="str">
        <f t="shared" si="3"/>
        <v>0942</v>
      </c>
      <c r="J38" s="74">
        <v>1327</v>
      </c>
      <c r="K38" s="74">
        <v>1327</v>
      </c>
      <c r="L38" s="74">
        <v>1327</v>
      </c>
      <c r="M38" s="266"/>
      <c r="N38" t="str">
        <f>IF(C38="","",'OPĆI DIO'!$C$1)</f>
        <v>42024 SVEUČILIŠTE JURJA DOBRILE U PULI</v>
      </c>
      <c r="O38" t="str">
        <f t="shared" si="4"/>
        <v>422</v>
      </c>
      <c r="P38" t="str">
        <f t="shared" si="5"/>
        <v>42</v>
      </c>
      <c r="Q38" t="str">
        <f t="shared" si="6"/>
        <v>11</v>
      </c>
      <c r="R38" t="str">
        <f t="shared" si="7"/>
        <v>94</v>
      </c>
      <c r="S38" t="str">
        <f t="shared" si="8"/>
        <v>4</v>
      </c>
      <c r="W38">
        <v>3296</v>
      </c>
      <c r="X38" t="s">
        <v>146</v>
      </c>
      <c r="Z38" s="124" t="str">
        <f t="shared" si="9"/>
        <v>32</v>
      </c>
      <c r="AA38" t="str">
        <f t="shared" si="10"/>
        <v>329</v>
      </c>
      <c r="AC38" t="s">
        <v>1384</v>
      </c>
      <c r="AD38" t="s">
        <v>1385</v>
      </c>
      <c r="AE38" t="s">
        <v>2903</v>
      </c>
      <c r="AF38" t="s">
        <v>2904</v>
      </c>
      <c r="AG38" t="s">
        <v>2927</v>
      </c>
      <c r="AH38" t="s">
        <v>2940</v>
      </c>
    </row>
    <row r="39" spans="1:34">
      <c r="A39" s="39" t="str">
        <f>IF(C39="","",VLOOKUP('OPĆI DIO'!$C$1,'OPĆI DIO'!$N$4:$W$150,10,FALSE))</f>
        <v>08006</v>
      </c>
      <c r="B39" s="39" t="str">
        <f>IF(C39="","",VLOOKUP('OPĆI DIO'!$C$1,'OPĆI DIO'!$N$4:$W$150,9,FALSE))</f>
        <v>Sveučilišta i veleučilišta u Republici Hrvatskoj</v>
      </c>
      <c r="C39" s="44">
        <v>11</v>
      </c>
      <c r="D39" s="39" t="str">
        <f t="shared" si="1"/>
        <v>Opći prihodi i primici</v>
      </c>
      <c r="E39" s="214">
        <v>4227</v>
      </c>
      <c r="F39" s="39" t="str">
        <f t="shared" si="0"/>
        <v>Uređaji, strojevi i oprema za ostale namjene</v>
      </c>
      <c r="G39" s="75" t="s">
        <v>658</v>
      </c>
      <c r="H39" s="39" t="str">
        <f t="shared" si="2"/>
        <v>PROGRAMSKO FINANCIRANJE JAVNIH VISOKIH UČILIŠTA</v>
      </c>
      <c r="I39" s="39" t="str">
        <f t="shared" si="3"/>
        <v>0942</v>
      </c>
      <c r="J39" s="74">
        <v>18469</v>
      </c>
      <c r="K39" s="74">
        <v>23469</v>
      </c>
      <c r="L39" s="74">
        <v>23469</v>
      </c>
      <c r="M39" s="266"/>
      <c r="N39" t="str">
        <f>IF(C39="","",'OPĆI DIO'!$C$1)</f>
        <v>42024 SVEUČILIŠTE JURJA DOBRILE U PULI</v>
      </c>
      <c r="O39" t="str">
        <f t="shared" si="4"/>
        <v>422</v>
      </c>
      <c r="P39" t="str">
        <f t="shared" si="5"/>
        <v>42</v>
      </c>
      <c r="Q39" t="str">
        <f t="shared" si="6"/>
        <v>11</v>
      </c>
      <c r="R39" t="str">
        <f t="shared" si="7"/>
        <v>94</v>
      </c>
      <c r="S39" t="str">
        <f t="shared" si="8"/>
        <v>4</v>
      </c>
      <c r="W39">
        <v>3299</v>
      </c>
      <c r="X39" t="s">
        <v>55</v>
      </c>
      <c r="Z39" s="124" t="str">
        <f t="shared" si="9"/>
        <v>32</v>
      </c>
      <c r="AA39" t="str">
        <f t="shared" si="10"/>
        <v>329</v>
      </c>
      <c r="AC39" t="s">
        <v>752</v>
      </c>
      <c r="AD39" t="s">
        <v>753</v>
      </c>
      <c r="AE39" t="s">
        <v>2903</v>
      </c>
      <c r="AF39" t="s">
        <v>2904</v>
      </c>
      <c r="AG39" t="s">
        <v>2925</v>
      </c>
      <c r="AH39" t="s">
        <v>2932</v>
      </c>
    </row>
    <row r="40" spans="1:34">
      <c r="A40" s="39" t="str">
        <f>IF(C40="","",VLOOKUP('OPĆI DIO'!$C$1,'OPĆI DIO'!$N$4:$W$150,10,FALSE))</f>
        <v>08006</v>
      </c>
      <c r="B40" s="39" t="str">
        <f>IF(C40="","",VLOOKUP('OPĆI DIO'!$C$1,'OPĆI DIO'!$N$4:$W$150,9,FALSE))</f>
        <v>Sveučilišta i veleučilišta u Republici Hrvatskoj</v>
      </c>
      <c r="C40" s="44">
        <v>11</v>
      </c>
      <c r="D40" s="39" t="str">
        <f t="shared" si="1"/>
        <v>Opći prihodi i primici</v>
      </c>
      <c r="E40" s="44">
        <v>4241</v>
      </c>
      <c r="F40" s="39" t="str">
        <f t="shared" si="0"/>
        <v>Knjige</v>
      </c>
      <c r="G40" s="75" t="s">
        <v>658</v>
      </c>
      <c r="H40" s="39" t="str">
        <f t="shared" si="2"/>
        <v>PROGRAMSKO FINANCIRANJE JAVNIH VISOKIH UČILIŠTA</v>
      </c>
      <c r="I40" s="39" t="str">
        <f t="shared" si="3"/>
        <v>0942</v>
      </c>
      <c r="J40" s="74">
        <f>4605+6167</f>
        <v>10772</v>
      </c>
      <c r="K40" s="74">
        <f>4605+6167</f>
        <v>10772</v>
      </c>
      <c r="L40" s="74">
        <f>4605+6167</f>
        <v>10772</v>
      </c>
      <c r="M40" s="266"/>
      <c r="N40" t="str">
        <f>IF(C40="","",'OPĆI DIO'!$C$1)</f>
        <v>42024 SVEUČILIŠTE JURJA DOBRILE U PULI</v>
      </c>
      <c r="O40" t="str">
        <f t="shared" si="4"/>
        <v>424</v>
      </c>
      <c r="P40" t="str">
        <f t="shared" si="5"/>
        <v>42</v>
      </c>
      <c r="Q40" t="str">
        <f t="shared" si="6"/>
        <v>11</v>
      </c>
      <c r="R40" t="str">
        <f t="shared" si="7"/>
        <v>94</v>
      </c>
      <c r="S40" t="str">
        <f t="shared" si="8"/>
        <v>4</v>
      </c>
      <c r="W40">
        <v>3411</v>
      </c>
      <c r="X40" t="s">
        <v>184</v>
      </c>
      <c r="Z40" s="124" t="str">
        <f t="shared" si="9"/>
        <v>34</v>
      </c>
      <c r="AA40" t="str">
        <f t="shared" si="10"/>
        <v>341</v>
      </c>
      <c r="AC40" t="s">
        <v>1386</v>
      </c>
      <c r="AD40" t="s">
        <v>1387</v>
      </c>
      <c r="AE40" t="s">
        <v>2903</v>
      </c>
      <c r="AF40" t="s">
        <v>2904</v>
      </c>
      <c r="AG40" t="s">
        <v>2925</v>
      </c>
      <c r="AH40" t="s">
        <v>2932</v>
      </c>
    </row>
    <row r="41" spans="1:34">
      <c r="A41" s="39" t="str">
        <f>IF(C41="","",VLOOKUP('OPĆI DIO'!$C$1,'OPĆI DIO'!$N$4:$W$150,10,FALSE))</f>
        <v>08006</v>
      </c>
      <c r="B41" s="39" t="str">
        <f>IF(C41="","",VLOOKUP('OPĆI DIO'!$C$1,'OPĆI DIO'!$N$4:$W$150,9,FALSE))</f>
        <v>Sveučilišta i veleučilišta u Republici Hrvatskoj</v>
      </c>
      <c r="C41" s="44">
        <v>11</v>
      </c>
      <c r="D41" s="39" t="str">
        <f t="shared" si="1"/>
        <v>Opći prihodi i primici</v>
      </c>
      <c r="E41" s="44">
        <v>4262</v>
      </c>
      <c r="F41" s="39" t="str">
        <f t="shared" si="0"/>
        <v>Ulaganja u računalne programe</v>
      </c>
      <c r="G41" s="75" t="s">
        <v>658</v>
      </c>
      <c r="H41" s="39" t="str">
        <f t="shared" si="2"/>
        <v>PROGRAMSKO FINANCIRANJE JAVNIH VISOKIH UČILIŠTA</v>
      </c>
      <c r="I41" s="39" t="str">
        <f t="shared" si="3"/>
        <v>0942</v>
      </c>
      <c r="J41" s="74">
        <v>9291</v>
      </c>
      <c r="K41" s="74">
        <v>9291</v>
      </c>
      <c r="L41" s="74">
        <v>9291</v>
      </c>
      <c r="M41" s="266"/>
      <c r="N41" t="str">
        <f>IF(C41="","",'OPĆI DIO'!$C$1)</f>
        <v>42024 SVEUČILIŠTE JURJA DOBRILE U PULI</v>
      </c>
      <c r="O41" t="str">
        <f t="shared" si="4"/>
        <v>426</v>
      </c>
      <c r="P41" t="str">
        <f t="shared" si="5"/>
        <v>42</v>
      </c>
      <c r="Q41" t="str">
        <f t="shared" si="6"/>
        <v>11</v>
      </c>
      <c r="R41" t="str">
        <f t="shared" si="7"/>
        <v>94</v>
      </c>
      <c r="S41" t="str">
        <f t="shared" si="8"/>
        <v>4</v>
      </c>
      <c r="W41">
        <v>3422</v>
      </c>
      <c r="X41" t="s">
        <v>147</v>
      </c>
      <c r="Z41" s="124" t="str">
        <f t="shared" si="9"/>
        <v>34</v>
      </c>
      <c r="AA41" t="str">
        <f t="shared" si="10"/>
        <v>342</v>
      </c>
      <c r="AC41" t="s">
        <v>1388</v>
      </c>
      <c r="AD41" t="s">
        <v>1389</v>
      </c>
      <c r="AE41" t="s">
        <v>2903</v>
      </c>
      <c r="AF41" t="s">
        <v>2904</v>
      </c>
      <c r="AG41" t="s">
        <v>2925</v>
      </c>
      <c r="AH41" t="s">
        <v>2935</v>
      </c>
    </row>
    <row r="42" spans="1:34">
      <c r="A42" s="39" t="str">
        <f>IF(C42="","",VLOOKUP('OPĆI DIO'!$C$1,'OPĆI DIO'!$N$4:$W$150,10,FALSE))</f>
        <v>08006</v>
      </c>
      <c r="B42" s="39" t="str">
        <f>IF(C42="","",VLOOKUP('OPĆI DIO'!$C$1,'OPĆI DIO'!$N$4:$W$150,9,FALSE))</f>
        <v>Sveučilišta i veleučilišta u Republici Hrvatskoj</v>
      </c>
      <c r="C42" s="44">
        <v>11</v>
      </c>
      <c r="D42" s="39" t="str">
        <f t="shared" si="1"/>
        <v>Opći prihodi i primici</v>
      </c>
      <c r="E42" s="44">
        <v>4511</v>
      </c>
      <c r="F42" s="39" t="str">
        <f t="shared" si="0"/>
        <v>Dodatna ulaganja na građevinskim objektima</v>
      </c>
      <c r="G42" s="75" t="s">
        <v>658</v>
      </c>
      <c r="H42" s="39" t="str">
        <f t="shared" si="2"/>
        <v>PROGRAMSKO FINANCIRANJE JAVNIH VISOKIH UČILIŠTA</v>
      </c>
      <c r="I42" s="39" t="str">
        <f t="shared" si="3"/>
        <v>0942</v>
      </c>
      <c r="J42" s="74">
        <v>17102</v>
      </c>
      <c r="K42" s="74">
        <v>7102</v>
      </c>
      <c r="L42" s="74">
        <f>7102+16788</f>
        <v>23890</v>
      </c>
      <c r="M42" s="266"/>
      <c r="N42" t="str">
        <f>IF(C42="","",'OPĆI DIO'!$C$1)</f>
        <v>42024 SVEUČILIŠTE JURJA DOBRILE U PULI</v>
      </c>
      <c r="O42" t="str">
        <f t="shared" si="4"/>
        <v>451</v>
      </c>
      <c r="P42" t="str">
        <f t="shared" si="5"/>
        <v>45</v>
      </c>
      <c r="Q42" t="str">
        <f t="shared" si="6"/>
        <v>11</v>
      </c>
      <c r="R42" t="str">
        <f t="shared" si="7"/>
        <v>94</v>
      </c>
      <c r="S42" t="str">
        <f t="shared" si="8"/>
        <v>4</v>
      </c>
      <c r="W42">
        <v>3423</v>
      </c>
      <c r="X42" t="s">
        <v>147</v>
      </c>
      <c r="Z42" s="124" t="str">
        <f t="shared" ref="Z42:Z73" si="11">LEFT(W42,2)</f>
        <v>34</v>
      </c>
      <c r="AA42" t="str">
        <f t="shared" ref="AA42:AA73" si="12">LEFT(W42,3)</f>
        <v>342</v>
      </c>
      <c r="AC42" t="s">
        <v>1390</v>
      </c>
      <c r="AD42" t="s">
        <v>1391</v>
      </c>
      <c r="AE42" t="s">
        <v>2903</v>
      </c>
      <c r="AF42" t="s">
        <v>2904</v>
      </c>
      <c r="AG42" t="s">
        <v>2927</v>
      </c>
      <c r="AH42" t="s">
        <v>2940</v>
      </c>
    </row>
    <row r="43" spans="1:34">
      <c r="A43" s="39" t="str">
        <f>IF(C43="","",VLOOKUP('OPĆI DIO'!$C$1,'OPĆI DIO'!$N$4:$W$150,10,FALSE))</f>
        <v>08006</v>
      </c>
      <c r="B43" s="39" t="str">
        <f>IF(C43="","",VLOOKUP('OPĆI DIO'!$C$1,'OPĆI DIO'!$N$4:$W$150,9,FALSE))</f>
        <v>Sveučilišta i veleučilišta u Republici Hrvatskoj</v>
      </c>
      <c r="C43" s="44">
        <v>11</v>
      </c>
      <c r="D43" s="39" t="str">
        <f t="shared" si="1"/>
        <v>Opći prihodi i primici</v>
      </c>
      <c r="E43" s="44">
        <v>3211</v>
      </c>
      <c r="F43" s="39" t="str">
        <f t="shared" si="0"/>
        <v>Službena putovanja</v>
      </c>
      <c r="G43" s="75" t="s">
        <v>658</v>
      </c>
      <c r="H43" s="39" t="str">
        <f t="shared" si="2"/>
        <v>PROGRAMSKO FINANCIRANJE JAVNIH VISOKIH UČILIŠTA</v>
      </c>
      <c r="I43" s="39" t="str">
        <f t="shared" si="3"/>
        <v>0942</v>
      </c>
      <c r="J43" s="74">
        <v>16098</v>
      </c>
      <c r="K43" s="74">
        <v>16098</v>
      </c>
      <c r="L43" s="74">
        <v>16098</v>
      </c>
      <c r="M43" s="266"/>
      <c r="N43" t="str">
        <f>IF(C43="","",'OPĆI DIO'!$C$1)</f>
        <v>42024 SVEUČILIŠTE JURJA DOBRILE U PULI</v>
      </c>
      <c r="O43" t="str">
        <f t="shared" si="4"/>
        <v>321</v>
      </c>
      <c r="P43" t="str">
        <f t="shared" si="5"/>
        <v>32</v>
      </c>
      <c r="Q43" t="str">
        <f t="shared" si="6"/>
        <v>11</v>
      </c>
      <c r="R43" t="str">
        <f t="shared" si="7"/>
        <v>94</v>
      </c>
      <c r="S43" t="str">
        <f t="shared" si="8"/>
        <v>3</v>
      </c>
      <c r="W43">
        <v>3427</v>
      </c>
      <c r="X43" t="s">
        <v>186</v>
      </c>
      <c r="Z43" s="124" t="str">
        <f t="shared" si="11"/>
        <v>34</v>
      </c>
      <c r="AA43" t="str">
        <f t="shared" si="12"/>
        <v>342</v>
      </c>
      <c r="AC43" t="s">
        <v>1392</v>
      </c>
      <c r="AD43" t="s">
        <v>1393</v>
      </c>
      <c r="AE43" t="s">
        <v>2903</v>
      </c>
      <c r="AF43" t="s">
        <v>2904</v>
      </c>
      <c r="AG43" t="s">
        <v>2925</v>
      </c>
      <c r="AH43" t="s">
        <v>2932</v>
      </c>
    </row>
    <row r="44" spans="1:34">
      <c r="A44" s="39" t="str">
        <f>IF(C44="","",VLOOKUP('OPĆI DIO'!$C$1,'OPĆI DIO'!$N$4:$W$150,10,FALSE))</f>
        <v>08006</v>
      </c>
      <c r="B44" s="39" t="str">
        <f>IF(C44="","",VLOOKUP('OPĆI DIO'!$C$1,'OPĆI DIO'!$N$4:$W$150,9,FALSE))</f>
        <v>Sveučilišta i veleučilišta u Republici Hrvatskoj</v>
      </c>
      <c r="C44" s="44">
        <v>11</v>
      </c>
      <c r="D44" s="39" t="str">
        <f t="shared" si="1"/>
        <v>Opći prihodi i primici</v>
      </c>
      <c r="E44" s="44">
        <v>3213</v>
      </c>
      <c r="F44" s="39" t="str">
        <f t="shared" si="0"/>
        <v>Stručno usavršavanje zaposlenika</v>
      </c>
      <c r="G44" s="75" t="s">
        <v>658</v>
      </c>
      <c r="H44" s="39" t="str">
        <f t="shared" si="2"/>
        <v>PROGRAMSKO FINANCIRANJE JAVNIH VISOKIH UČILIŠTA</v>
      </c>
      <c r="I44" s="39" t="str">
        <f t="shared" si="3"/>
        <v>0942</v>
      </c>
      <c r="J44" s="74">
        <v>19660</v>
      </c>
      <c r="K44" s="74">
        <v>19660</v>
      </c>
      <c r="L44" s="74">
        <v>19660</v>
      </c>
      <c r="M44" s="266"/>
      <c r="N44" t="str">
        <f>IF(C44="","",'OPĆI DIO'!$C$1)</f>
        <v>42024 SVEUČILIŠTE JURJA DOBRILE U PULI</v>
      </c>
      <c r="O44" t="str">
        <f t="shared" si="4"/>
        <v>321</v>
      </c>
      <c r="P44" t="str">
        <f t="shared" si="5"/>
        <v>32</v>
      </c>
      <c r="Q44" t="str">
        <f t="shared" si="6"/>
        <v>11</v>
      </c>
      <c r="R44" t="str">
        <f t="shared" si="7"/>
        <v>94</v>
      </c>
      <c r="S44" t="str">
        <f t="shared" si="8"/>
        <v>3</v>
      </c>
      <c r="W44">
        <v>3431</v>
      </c>
      <c r="X44" t="s">
        <v>80</v>
      </c>
      <c r="Z44" s="124" t="str">
        <f t="shared" si="11"/>
        <v>34</v>
      </c>
      <c r="AA44" t="str">
        <f t="shared" si="12"/>
        <v>343</v>
      </c>
      <c r="AC44" t="s">
        <v>1394</v>
      </c>
      <c r="AD44" t="s">
        <v>1395</v>
      </c>
      <c r="AE44" t="s">
        <v>2903</v>
      </c>
      <c r="AF44" t="s">
        <v>2904</v>
      </c>
      <c r="AG44" t="s">
        <v>2925</v>
      </c>
      <c r="AH44" t="s">
        <v>2932</v>
      </c>
    </row>
    <row r="45" spans="1:34">
      <c r="A45" s="39" t="str">
        <f>IF(C45="","",VLOOKUP('OPĆI DIO'!$C$1,'OPĆI DIO'!$N$4:$W$150,10,FALSE))</f>
        <v>08006</v>
      </c>
      <c r="B45" s="39" t="str">
        <f>IF(C45="","",VLOOKUP('OPĆI DIO'!$C$1,'OPĆI DIO'!$N$4:$W$150,9,FALSE))</f>
        <v>Sveučilišta i veleučilišta u Republici Hrvatskoj</v>
      </c>
      <c r="C45" s="44">
        <v>11</v>
      </c>
      <c r="D45" s="39" t="str">
        <f t="shared" si="1"/>
        <v>Opći prihodi i primici</v>
      </c>
      <c r="E45" s="44">
        <v>3214</v>
      </c>
      <c r="F45" s="39" t="str">
        <f t="shared" si="0"/>
        <v>Ostale naknade troškova zaposlenima</v>
      </c>
      <c r="G45" s="75" t="s">
        <v>658</v>
      </c>
      <c r="H45" s="39" t="str">
        <f t="shared" si="2"/>
        <v>PROGRAMSKO FINANCIRANJE JAVNIH VISOKIH UČILIŠTA</v>
      </c>
      <c r="I45" s="39" t="str">
        <f t="shared" si="3"/>
        <v>0942</v>
      </c>
      <c r="J45" s="74">
        <v>5079</v>
      </c>
      <c r="K45" s="74">
        <v>5079</v>
      </c>
      <c r="L45" s="74">
        <v>5079</v>
      </c>
      <c r="M45" s="266"/>
      <c r="N45" t="str">
        <f>IF(C45="","",'OPĆI DIO'!$C$1)</f>
        <v>42024 SVEUČILIŠTE JURJA DOBRILE U PULI</v>
      </c>
      <c r="O45" t="str">
        <f t="shared" si="4"/>
        <v>321</v>
      </c>
      <c r="P45" t="str">
        <f t="shared" si="5"/>
        <v>32</v>
      </c>
      <c r="Q45" t="str">
        <f t="shared" si="6"/>
        <v>11</v>
      </c>
      <c r="R45" t="str">
        <f t="shared" si="7"/>
        <v>94</v>
      </c>
      <c r="S45" t="str">
        <f t="shared" si="8"/>
        <v>3</v>
      </c>
      <c r="W45">
        <v>3432</v>
      </c>
      <c r="X45" t="s">
        <v>96</v>
      </c>
      <c r="Z45" s="124" t="str">
        <f t="shared" si="11"/>
        <v>34</v>
      </c>
      <c r="AA45" t="str">
        <f t="shared" si="12"/>
        <v>343</v>
      </c>
      <c r="AC45" t="s">
        <v>1396</v>
      </c>
      <c r="AD45" t="s">
        <v>1397</v>
      </c>
      <c r="AE45" t="s">
        <v>2903</v>
      </c>
      <c r="AF45" t="s">
        <v>2904</v>
      </c>
      <c r="AG45" t="s">
        <v>2927</v>
      </c>
      <c r="AH45" t="s">
        <v>2940</v>
      </c>
    </row>
    <row r="46" spans="1:34">
      <c r="A46" s="39" t="str">
        <f>IF(C46="","",VLOOKUP('OPĆI DIO'!$C$1,'OPĆI DIO'!$N$4:$W$150,10,FALSE))</f>
        <v>08006</v>
      </c>
      <c r="B46" s="39" t="str">
        <f>IF(C46="","",VLOOKUP('OPĆI DIO'!$C$1,'OPĆI DIO'!$N$4:$W$150,9,FALSE))</f>
        <v>Sveučilišta i veleučilišta u Republici Hrvatskoj</v>
      </c>
      <c r="C46" s="44">
        <v>11</v>
      </c>
      <c r="D46" s="39" t="str">
        <f t="shared" si="1"/>
        <v>Opći prihodi i primici</v>
      </c>
      <c r="E46" s="44">
        <v>3221</v>
      </c>
      <c r="F46" s="39" t="str">
        <f t="shared" si="0"/>
        <v>Uredski materijal i ostali materijalni rashodi</v>
      </c>
      <c r="G46" s="75" t="s">
        <v>658</v>
      </c>
      <c r="H46" s="39" t="str">
        <f t="shared" si="2"/>
        <v>PROGRAMSKO FINANCIRANJE JAVNIH VISOKIH UČILIŠTA</v>
      </c>
      <c r="I46" s="39" t="str">
        <f t="shared" si="3"/>
        <v>0942</v>
      </c>
      <c r="J46" s="74">
        <v>15741</v>
      </c>
      <c r="K46" s="74">
        <v>15741</v>
      </c>
      <c r="L46" s="74">
        <v>15741</v>
      </c>
      <c r="M46" s="266"/>
      <c r="N46" t="str">
        <f>IF(C46="","",'OPĆI DIO'!$C$1)</f>
        <v>42024 SVEUČILIŠTE JURJA DOBRILE U PULI</v>
      </c>
      <c r="O46" t="str">
        <f t="shared" si="4"/>
        <v>322</v>
      </c>
      <c r="P46" t="str">
        <f t="shared" si="5"/>
        <v>32</v>
      </c>
      <c r="Q46" t="str">
        <f t="shared" si="6"/>
        <v>11</v>
      </c>
      <c r="R46" t="str">
        <f t="shared" si="7"/>
        <v>94</v>
      </c>
      <c r="S46" t="str">
        <f t="shared" si="8"/>
        <v>3</v>
      </c>
      <c r="W46">
        <v>3433</v>
      </c>
      <c r="X46" t="s">
        <v>134</v>
      </c>
      <c r="Z46" s="124" t="str">
        <f t="shared" si="11"/>
        <v>34</v>
      </c>
      <c r="AA46" t="str">
        <f t="shared" si="12"/>
        <v>343</v>
      </c>
      <c r="AC46" t="s">
        <v>1400</v>
      </c>
      <c r="AD46" t="s">
        <v>1401</v>
      </c>
      <c r="AE46" t="s">
        <v>2903</v>
      </c>
      <c r="AF46" t="s">
        <v>2904</v>
      </c>
      <c r="AG46" t="s">
        <v>2925</v>
      </c>
      <c r="AH46" t="s">
        <v>2936</v>
      </c>
    </row>
    <row r="47" spans="1:34">
      <c r="A47" s="39" t="str">
        <f>IF(C47="","",VLOOKUP('OPĆI DIO'!$C$1,'OPĆI DIO'!$N$4:$W$150,10,FALSE))</f>
        <v>08006</v>
      </c>
      <c r="B47" s="39" t="str">
        <f>IF(C47="","",VLOOKUP('OPĆI DIO'!$C$1,'OPĆI DIO'!$N$4:$W$150,9,FALSE))</f>
        <v>Sveučilišta i veleučilišta u Republici Hrvatskoj</v>
      </c>
      <c r="C47" s="44">
        <v>11</v>
      </c>
      <c r="D47" s="39" t="str">
        <f t="shared" si="1"/>
        <v>Opći prihodi i primici</v>
      </c>
      <c r="E47" s="44">
        <v>3237</v>
      </c>
      <c r="F47" s="39" t="str">
        <f t="shared" si="0"/>
        <v>Intelektualne i osobne usluge</v>
      </c>
      <c r="G47" s="75" t="s">
        <v>658</v>
      </c>
      <c r="H47" s="39" t="str">
        <f t="shared" si="2"/>
        <v>PROGRAMSKO FINANCIRANJE JAVNIH VISOKIH UČILIŠTA</v>
      </c>
      <c r="I47" s="39" t="str">
        <f t="shared" si="3"/>
        <v>0942</v>
      </c>
      <c r="J47" s="74">
        <v>10180</v>
      </c>
      <c r="K47" s="74">
        <v>10180</v>
      </c>
      <c r="L47" s="74">
        <v>10180</v>
      </c>
      <c r="M47" s="266"/>
      <c r="N47" t="str">
        <f>IF(C47="","",'OPĆI DIO'!$C$1)</f>
        <v>42024 SVEUČILIŠTE JURJA DOBRILE U PULI</v>
      </c>
      <c r="O47" t="str">
        <f t="shared" si="4"/>
        <v>323</v>
      </c>
      <c r="P47" t="str">
        <f t="shared" si="5"/>
        <v>32</v>
      </c>
      <c r="Q47" t="str">
        <f t="shared" si="6"/>
        <v>11</v>
      </c>
      <c r="R47" t="str">
        <f t="shared" si="7"/>
        <v>94</v>
      </c>
      <c r="S47" t="str">
        <f t="shared" si="8"/>
        <v>3</v>
      </c>
      <c r="W47">
        <v>3434</v>
      </c>
      <c r="X47" t="s">
        <v>65</v>
      </c>
      <c r="Z47" s="124" t="str">
        <f t="shared" si="11"/>
        <v>34</v>
      </c>
      <c r="AA47" t="str">
        <f t="shared" si="12"/>
        <v>343</v>
      </c>
      <c r="AC47" t="s">
        <v>754</v>
      </c>
      <c r="AD47" t="s">
        <v>755</v>
      </c>
      <c r="AE47" t="s">
        <v>2903</v>
      </c>
      <c r="AF47" t="s">
        <v>2904</v>
      </c>
      <c r="AG47" t="s">
        <v>2925</v>
      </c>
      <c r="AH47" t="s">
        <v>2936</v>
      </c>
    </row>
    <row r="48" spans="1:34">
      <c r="A48" s="39" t="str">
        <f>IF(C48="","",VLOOKUP('OPĆI DIO'!$C$1,'OPĆI DIO'!$N$4:$W$150,10,FALSE))</f>
        <v>08006</v>
      </c>
      <c r="B48" s="39" t="str">
        <f>IF(C48="","",VLOOKUP('OPĆI DIO'!$C$1,'OPĆI DIO'!$N$4:$W$150,9,FALSE))</f>
        <v>Sveučilišta i veleučilišta u Republici Hrvatskoj</v>
      </c>
      <c r="C48" s="44">
        <v>11</v>
      </c>
      <c r="D48" s="39" t="str">
        <f t="shared" si="1"/>
        <v>Opći prihodi i primici</v>
      </c>
      <c r="E48" s="44">
        <v>3239</v>
      </c>
      <c r="F48" s="39" t="str">
        <f t="shared" si="0"/>
        <v>Ostale usluge</v>
      </c>
      <c r="G48" s="75" t="s">
        <v>658</v>
      </c>
      <c r="H48" s="39" t="str">
        <f t="shared" si="2"/>
        <v>PROGRAMSKO FINANCIRANJE JAVNIH VISOKIH UČILIŠTA</v>
      </c>
      <c r="I48" s="39" t="str">
        <f t="shared" si="3"/>
        <v>0942</v>
      </c>
      <c r="J48" s="74">
        <v>557</v>
      </c>
      <c r="K48" s="74">
        <v>557</v>
      </c>
      <c r="L48" s="74">
        <v>557</v>
      </c>
      <c r="M48" s="266"/>
      <c r="N48" t="str">
        <f>IF(C48="","",'OPĆI DIO'!$C$1)</f>
        <v>42024 SVEUČILIŠTE JURJA DOBRILE U PULI</v>
      </c>
      <c r="O48" t="str">
        <f t="shared" si="4"/>
        <v>323</v>
      </c>
      <c r="P48" t="str">
        <f t="shared" si="5"/>
        <v>32</v>
      </c>
      <c r="Q48" t="str">
        <f t="shared" si="6"/>
        <v>11</v>
      </c>
      <c r="R48" t="str">
        <f t="shared" si="7"/>
        <v>94</v>
      </c>
      <c r="S48" t="str">
        <f t="shared" si="8"/>
        <v>3</v>
      </c>
      <c r="W48">
        <v>3511</v>
      </c>
      <c r="X48" t="s">
        <v>177</v>
      </c>
      <c r="Z48" s="124" t="str">
        <f t="shared" si="11"/>
        <v>35</v>
      </c>
      <c r="AA48" t="str">
        <f t="shared" si="12"/>
        <v>351</v>
      </c>
      <c r="AC48" t="s">
        <v>1402</v>
      </c>
      <c r="AD48" t="s">
        <v>1403</v>
      </c>
      <c r="AE48" t="s">
        <v>2903</v>
      </c>
      <c r="AF48" t="s">
        <v>2904</v>
      </c>
      <c r="AG48" t="s">
        <v>2925</v>
      </c>
      <c r="AH48" t="s">
        <v>2936</v>
      </c>
    </row>
    <row r="49" spans="1:34">
      <c r="A49" s="39" t="str">
        <f>IF(C49="","",VLOOKUP('OPĆI DIO'!$C$1,'OPĆI DIO'!$N$4:$W$150,10,FALSE))</f>
        <v>08006</v>
      </c>
      <c r="B49" s="39" t="str">
        <f>IF(C49="","",VLOOKUP('OPĆI DIO'!$C$1,'OPĆI DIO'!$N$4:$W$150,9,FALSE))</f>
        <v>Sveučilišta i veleučilišta u Republici Hrvatskoj</v>
      </c>
      <c r="C49" s="44">
        <v>11</v>
      </c>
      <c r="D49" s="39" t="str">
        <f t="shared" si="1"/>
        <v>Opći prihodi i primici</v>
      </c>
      <c r="E49" s="44">
        <v>3241</v>
      </c>
      <c r="F49" s="39" t="str">
        <f t="shared" si="0"/>
        <v>Naknade troškova osobama izvan radnog odnosa</v>
      </c>
      <c r="G49" s="75" t="s">
        <v>658</v>
      </c>
      <c r="H49" s="39" t="str">
        <f t="shared" si="2"/>
        <v>PROGRAMSKO FINANCIRANJE JAVNIH VISOKIH UČILIŠTA</v>
      </c>
      <c r="I49" s="39" t="str">
        <f t="shared" si="3"/>
        <v>0942</v>
      </c>
      <c r="J49" s="74">
        <v>265</v>
      </c>
      <c r="K49" s="74">
        <v>265</v>
      </c>
      <c r="L49" s="74">
        <v>265</v>
      </c>
      <c r="M49" s="266"/>
      <c r="N49" t="str">
        <f>IF(C49="","",'OPĆI DIO'!$C$1)</f>
        <v>42024 SVEUČILIŠTE JURJA DOBRILE U PULI</v>
      </c>
      <c r="O49" t="str">
        <f t="shared" si="4"/>
        <v>324</v>
      </c>
      <c r="P49" t="str">
        <f t="shared" si="5"/>
        <v>32</v>
      </c>
      <c r="Q49" t="str">
        <f t="shared" si="6"/>
        <v>11</v>
      </c>
      <c r="R49" t="str">
        <f t="shared" si="7"/>
        <v>94</v>
      </c>
      <c r="S49" t="str">
        <f t="shared" si="8"/>
        <v>3</v>
      </c>
      <c r="W49">
        <v>3512</v>
      </c>
      <c r="X49" t="s">
        <v>179</v>
      </c>
      <c r="Z49" s="124" t="str">
        <f t="shared" si="11"/>
        <v>35</v>
      </c>
      <c r="AA49" t="str">
        <f t="shared" si="12"/>
        <v>351</v>
      </c>
      <c r="AC49" t="s">
        <v>1404</v>
      </c>
      <c r="AD49" t="s">
        <v>1405</v>
      </c>
      <c r="AE49" t="s">
        <v>2903</v>
      </c>
      <c r="AF49" t="s">
        <v>2904</v>
      </c>
      <c r="AG49" t="s">
        <v>2927</v>
      </c>
      <c r="AH49" t="s">
        <v>2940</v>
      </c>
    </row>
    <row r="50" spans="1:34">
      <c r="A50" s="39" t="str">
        <f>IF(C50="","",VLOOKUP('OPĆI DIO'!$C$1,'OPĆI DIO'!$N$4:$W$150,10,FALSE))</f>
        <v>08006</v>
      </c>
      <c r="B50" s="39" t="str">
        <f>IF(C50="","",VLOOKUP('OPĆI DIO'!$C$1,'OPĆI DIO'!$N$4:$W$150,9,FALSE))</f>
        <v>Sveučilišta i veleučilišta u Republici Hrvatskoj</v>
      </c>
      <c r="C50" s="44">
        <v>11</v>
      </c>
      <c r="D50" s="39" t="str">
        <f t="shared" si="1"/>
        <v>Opći prihodi i primici</v>
      </c>
      <c r="E50" s="44">
        <v>3294</v>
      </c>
      <c r="F50" s="39" t="str">
        <f t="shared" si="0"/>
        <v>Članarine i norme</v>
      </c>
      <c r="G50" s="75" t="s">
        <v>658</v>
      </c>
      <c r="H50" s="39" t="str">
        <f t="shared" si="2"/>
        <v>PROGRAMSKO FINANCIRANJE JAVNIH VISOKIH UČILIŠTA</v>
      </c>
      <c r="I50" s="39" t="str">
        <f t="shared" si="3"/>
        <v>0942</v>
      </c>
      <c r="J50" s="74">
        <v>504</v>
      </c>
      <c r="K50" s="74">
        <v>504</v>
      </c>
      <c r="L50" s="74">
        <v>504</v>
      </c>
      <c r="M50" s="266"/>
      <c r="N50" t="str">
        <f>IF(C50="","",'OPĆI DIO'!$C$1)</f>
        <v>42024 SVEUČILIŠTE JURJA DOBRILE U PULI</v>
      </c>
      <c r="O50" t="str">
        <f t="shared" si="4"/>
        <v>329</v>
      </c>
      <c r="P50" t="str">
        <f t="shared" si="5"/>
        <v>32</v>
      </c>
      <c r="Q50" t="str">
        <f t="shared" si="6"/>
        <v>11</v>
      </c>
      <c r="R50" t="str">
        <f t="shared" si="7"/>
        <v>94</v>
      </c>
      <c r="S50" t="str">
        <f t="shared" si="8"/>
        <v>3</v>
      </c>
      <c r="W50">
        <v>3522</v>
      </c>
      <c r="X50" t="s">
        <v>228</v>
      </c>
      <c r="Z50" s="124" t="str">
        <f t="shared" si="11"/>
        <v>35</v>
      </c>
      <c r="AA50" t="str">
        <f t="shared" si="12"/>
        <v>352</v>
      </c>
      <c r="AC50" t="s">
        <v>1406</v>
      </c>
      <c r="AD50" t="s">
        <v>1407</v>
      </c>
      <c r="AE50" t="s">
        <v>2903</v>
      </c>
      <c r="AF50" t="s">
        <v>2904</v>
      </c>
      <c r="AG50" t="s">
        <v>2925</v>
      </c>
      <c r="AH50" t="s">
        <v>2936</v>
      </c>
    </row>
    <row r="51" spans="1:34">
      <c r="A51" s="39" t="str">
        <f>IF(C51="","",VLOOKUP('OPĆI DIO'!$C$1,'OPĆI DIO'!$N$4:$W$150,10,FALSE))</f>
        <v>08006</v>
      </c>
      <c r="B51" s="39" t="str">
        <f>IF(C51="","",VLOOKUP('OPĆI DIO'!$C$1,'OPĆI DIO'!$N$4:$W$150,9,FALSE))</f>
        <v>Sveučilišta i veleučilišta u Republici Hrvatskoj</v>
      </c>
      <c r="C51" s="44">
        <v>11</v>
      </c>
      <c r="D51" s="39" t="str">
        <f t="shared" si="1"/>
        <v>Opći prihodi i primici</v>
      </c>
      <c r="E51" s="44">
        <v>3295</v>
      </c>
      <c r="F51" s="39" t="str">
        <f t="shared" si="0"/>
        <v>Pristojbe i naknade</v>
      </c>
      <c r="G51" s="75" t="s">
        <v>658</v>
      </c>
      <c r="H51" s="39" t="str">
        <f t="shared" si="2"/>
        <v>PROGRAMSKO FINANCIRANJE JAVNIH VISOKIH UČILIŠTA</v>
      </c>
      <c r="I51" s="39" t="str">
        <f t="shared" si="3"/>
        <v>0942</v>
      </c>
      <c r="J51" s="74">
        <v>265</v>
      </c>
      <c r="K51" s="74">
        <v>265</v>
      </c>
      <c r="L51" s="74">
        <v>265</v>
      </c>
      <c r="M51" s="266"/>
      <c r="N51" t="str">
        <f>IF(C51="","",'OPĆI DIO'!$C$1)</f>
        <v>42024 SVEUČILIŠTE JURJA DOBRILE U PULI</v>
      </c>
      <c r="O51" t="str">
        <f t="shared" si="4"/>
        <v>329</v>
      </c>
      <c r="P51" t="str">
        <f t="shared" si="5"/>
        <v>32</v>
      </c>
      <c r="Q51" t="str">
        <f t="shared" si="6"/>
        <v>11</v>
      </c>
      <c r="R51" t="str">
        <f t="shared" si="7"/>
        <v>94</v>
      </c>
      <c r="S51" t="str">
        <f t="shared" si="8"/>
        <v>3</v>
      </c>
      <c r="W51">
        <v>3531</v>
      </c>
      <c r="X51" t="s">
        <v>131</v>
      </c>
      <c r="Z51" s="124" t="str">
        <f t="shared" si="11"/>
        <v>35</v>
      </c>
      <c r="AA51" t="str">
        <f t="shared" si="12"/>
        <v>353</v>
      </c>
      <c r="AC51" t="s">
        <v>1129</v>
      </c>
      <c r="AD51" t="s">
        <v>1130</v>
      </c>
      <c r="AE51" t="s">
        <v>2903</v>
      </c>
      <c r="AF51" t="s">
        <v>2904</v>
      </c>
      <c r="AG51" t="s">
        <v>2925</v>
      </c>
      <c r="AH51" t="s">
        <v>2936</v>
      </c>
    </row>
    <row r="52" spans="1:34">
      <c r="A52" s="39" t="str">
        <f>IF(C52="","",VLOOKUP('OPĆI DIO'!$C$1,'OPĆI DIO'!$N$4:$W$150,10,FALSE))</f>
        <v>08006</v>
      </c>
      <c r="B52" s="39" t="str">
        <f>IF(C52="","",VLOOKUP('OPĆI DIO'!$C$1,'OPĆI DIO'!$N$4:$W$150,9,FALSE))</f>
        <v>Sveučilišta i veleučilišta u Republici Hrvatskoj</v>
      </c>
      <c r="C52" s="44">
        <v>11</v>
      </c>
      <c r="D52" s="39" t="str">
        <f t="shared" si="1"/>
        <v>Opći prihodi i primici</v>
      </c>
      <c r="E52" s="44">
        <v>3299</v>
      </c>
      <c r="F52" s="39" t="str">
        <f t="shared" si="0"/>
        <v>Ostali nespomenuti rashodi poslovanja</v>
      </c>
      <c r="G52" s="75" t="s">
        <v>658</v>
      </c>
      <c r="H52" s="39" t="str">
        <f t="shared" si="2"/>
        <v>PROGRAMSKO FINANCIRANJE JAVNIH VISOKIH UČILIŠTA</v>
      </c>
      <c r="I52" s="39" t="str">
        <f t="shared" si="3"/>
        <v>0942</v>
      </c>
      <c r="J52" s="74">
        <f>30821+45442</f>
        <v>76263</v>
      </c>
      <c r="K52" s="74">
        <f>30821+86080</f>
        <v>116901</v>
      </c>
      <c r="L52" s="74">
        <f>30821+64502</f>
        <v>95323</v>
      </c>
      <c r="M52" s="266"/>
      <c r="N52" t="str">
        <f>IF(C52="","",'OPĆI DIO'!$C$1)</f>
        <v>42024 SVEUČILIŠTE JURJA DOBRILE U PULI</v>
      </c>
      <c r="O52" t="str">
        <f t="shared" si="4"/>
        <v>329</v>
      </c>
      <c r="P52" t="str">
        <f t="shared" si="5"/>
        <v>32</v>
      </c>
      <c r="Q52" t="str">
        <f t="shared" si="6"/>
        <v>11</v>
      </c>
      <c r="R52" t="str">
        <f t="shared" si="7"/>
        <v>94</v>
      </c>
      <c r="S52" t="str">
        <f t="shared" si="8"/>
        <v>3</v>
      </c>
      <c r="W52">
        <v>3611</v>
      </c>
      <c r="X52" t="s">
        <v>85</v>
      </c>
      <c r="Z52" s="124" t="str">
        <f t="shared" si="11"/>
        <v>36</v>
      </c>
      <c r="AA52" t="str">
        <f t="shared" si="12"/>
        <v>361</v>
      </c>
      <c r="AC52" t="s">
        <v>1177</v>
      </c>
      <c r="AD52" t="s">
        <v>1408</v>
      </c>
      <c r="AE52" t="s">
        <v>2903</v>
      </c>
      <c r="AF52" t="s">
        <v>2904</v>
      </c>
      <c r="AG52" t="s">
        <v>2925</v>
      </c>
      <c r="AH52" t="s">
        <v>2936</v>
      </c>
    </row>
    <row r="53" spans="1:34">
      <c r="A53" s="39" t="str">
        <f>IF(C53="","",VLOOKUP('OPĆI DIO'!$C$1,'OPĆI DIO'!$N$4:$W$150,10,FALSE))</f>
        <v>08006</v>
      </c>
      <c r="B53" s="39" t="str">
        <f>IF(C53="","",VLOOKUP('OPĆI DIO'!$C$1,'OPĆI DIO'!$N$4:$W$150,9,FALSE))</f>
        <v>Sveučilišta i veleučilišta u Republici Hrvatskoj</v>
      </c>
      <c r="C53" s="44">
        <v>11</v>
      </c>
      <c r="D53" s="39" t="str">
        <f t="shared" si="1"/>
        <v>Opći prihodi i primici</v>
      </c>
      <c r="E53" s="44">
        <v>4221</v>
      </c>
      <c r="F53" s="39" t="str">
        <f t="shared" si="0"/>
        <v>Uredska oprema i namještaj</v>
      </c>
      <c r="G53" s="75" t="s">
        <v>658</v>
      </c>
      <c r="H53" s="39" t="str">
        <f t="shared" si="2"/>
        <v>PROGRAMSKO FINANCIRANJE JAVNIH VISOKIH UČILIŠTA</v>
      </c>
      <c r="I53" s="39" t="str">
        <f t="shared" si="3"/>
        <v>0942</v>
      </c>
      <c r="J53" s="74"/>
      <c r="K53" s="74"/>
      <c r="L53" s="74"/>
      <c r="M53" s="266"/>
      <c r="N53" t="str">
        <f>IF(C53="","",'OPĆI DIO'!$C$1)</f>
        <v>42024 SVEUČILIŠTE JURJA DOBRILE U PULI</v>
      </c>
      <c r="O53" t="str">
        <f t="shared" si="4"/>
        <v>422</v>
      </c>
      <c r="P53" t="str">
        <f t="shared" si="5"/>
        <v>42</v>
      </c>
      <c r="Q53" t="str">
        <f t="shared" si="6"/>
        <v>11</v>
      </c>
      <c r="R53" t="str">
        <f t="shared" si="7"/>
        <v>94</v>
      </c>
      <c r="S53" t="str">
        <f t="shared" si="8"/>
        <v>4</v>
      </c>
      <c r="W53">
        <v>3621</v>
      </c>
      <c r="X53" t="s">
        <v>135</v>
      </c>
      <c r="Z53" s="124" t="str">
        <f t="shared" si="11"/>
        <v>36</v>
      </c>
      <c r="AA53" t="str">
        <f t="shared" si="12"/>
        <v>362</v>
      </c>
      <c r="AC53" t="s">
        <v>1409</v>
      </c>
      <c r="AD53" t="s">
        <v>1410</v>
      </c>
      <c r="AE53" t="s">
        <v>2903</v>
      </c>
      <c r="AF53" t="s">
        <v>2904</v>
      </c>
      <c r="AG53" t="s">
        <v>2925</v>
      </c>
      <c r="AH53" t="s">
        <v>2938</v>
      </c>
    </row>
    <row r="54" spans="1:34">
      <c r="A54" s="39" t="str">
        <f>IF(C54="","",VLOOKUP('OPĆI DIO'!$C$1,'OPĆI DIO'!$N$4:$W$150,10,FALSE))</f>
        <v>08006</v>
      </c>
      <c r="B54" s="39" t="str">
        <f>IF(C54="","",VLOOKUP('OPĆI DIO'!$C$1,'OPĆI DIO'!$N$4:$W$150,9,FALSE))</f>
        <v>Sveučilišta i veleučilišta u Republici Hrvatskoj</v>
      </c>
      <c r="C54" s="44">
        <v>11</v>
      </c>
      <c r="D54" s="39" t="str">
        <f t="shared" si="1"/>
        <v>Opći prihodi i primici</v>
      </c>
      <c r="E54" s="44">
        <v>4224</v>
      </c>
      <c r="F54" s="39" t="str">
        <f t="shared" si="0"/>
        <v>Medicinska i laboratorijska oprema</v>
      </c>
      <c r="G54" s="75" t="s">
        <v>658</v>
      </c>
      <c r="H54" s="39" t="str">
        <f t="shared" si="2"/>
        <v>PROGRAMSKO FINANCIRANJE JAVNIH VISOKIH UČILIŠTA</v>
      </c>
      <c r="I54" s="39" t="str">
        <f t="shared" si="3"/>
        <v>0942</v>
      </c>
      <c r="J54" s="74">
        <v>4482</v>
      </c>
      <c r="K54" s="74">
        <v>4482</v>
      </c>
      <c r="L54" s="74">
        <v>4482</v>
      </c>
      <c r="M54" s="266"/>
      <c r="N54" t="str">
        <f>IF(C54="","",'OPĆI DIO'!$C$1)</f>
        <v>42024 SVEUČILIŠTE JURJA DOBRILE U PULI</v>
      </c>
      <c r="O54" t="str">
        <f t="shared" si="4"/>
        <v>422</v>
      </c>
      <c r="P54" t="str">
        <f t="shared" si="5"/>
        <v>42</v>
      </c>
      <c r="Q54" t="str">
        <f t="shared" si="6"/>
        <v>11</v>
      </c>
      <c r="R54" t="str">
        <f t="shared" si="7"/>
        <v>94</v>
      </c>
      <c r="S54" t="str">
        <f t="shared" si="8"/>
        <v>4</v>
      </c>
      <c r="W54">
        <v>3631</v>
      </c>
      <c r="X54" t="s">
        <v>176</v>
      </c>
      <c r="Z54" s="124" t="str">
        <f t="shared" si="11"/>
        <v>36</v>
      </c>
      <c r="AA54" t="str">
        <f t="shared" si="12"/>
        <v>363</v>
      </c>
      <c r="AC54" t="s">
        <v>3033</v>
      </c>
      <c r="AD54" t="s">
        <v>3034</v>
      </c>
      <c r="AE54" t="s">
        <v>2903</v>
      </c>
      <c r="AF54" t="s">
        <v>2904</v>
      </c>
      <c r="AG54" t="s">
        <v>2925</v>
      </c>
      <c r="AH54" t="s">
        <v>2938</v>
      </c>
    </row>
    <row r="55" spans="1:34">
      <c r="A55" s="39" t="str">
        <f>IF(C55="","",VLOOKUP('OPĆI DIO'!$C$1,'OPĆI DIO'!$N$4:$W$150,10,FALSE))</f>
        <v>08006</v>
      </c>
      <c r="B55" s="39" t="str">
        <f>IF(C55="","",VLOOKUP('OPĆI DIO'!$C$1,'OPĆI DIO'!$N$4:$W$150,9,FALSE))</f>
        <v>Sveučilišta i veleučilišta u Republici Hrvatskoj</v>
      </c>
      <c r="C55" s="44">
        <v>11</v>
      </c>
      <c r="D55" s="39" t="str">
        <f t="shared" si="1"/>
        <v>Opći prihodi i primici</v>
      </c>
      <c r="E55" s="44">
        <v>4241</v>
      </c>
      <c r="F55" s="39" t="str">
        <f t="shared" si="0"/>
        <v>Knjige</v>
      </c>
      <c r="G55" s="75" t="s">
        <v>658</v>
      </c>
      <c r="H55" s="39" t="str">
        <f t="shared" si="2"/>
        <v>PROGRAMSKO FINANCIRANJE JAVNIH VISOKIH UČILIŠTA</v>
      </c>
      <c r="I55" s="39" t="str">
        <f t="shared" si="3"/>
        <v>0942</v>
      </c>
      <c r="J55" s="74"/>
      <c r="K55" s="74"/>
      <c r="L55" s="74"/>
      <c r="M55" s="266"/>
      <c r="N55" t="str">
        <f>IF(C55="","",'OPĆI DIO'!$C$1)</f>
        <v>42024 SVEUČILIŠTE JURJA DOBRILE U PULI</v>
      </c>
      <c r="O55" t="str">
        <f t="shared" si="4"/>
        <v>424</v>
      </c>
      <c r="P55" t="str">
        <f t="shared" si="5"/>
        <v>42</v>
      </c>
      <c r="Q55" t="str">
        <f t="shared" si="6"/>
        <v>11</v>
      </c>
      <c r="R55" t="str">
        <f t="shared" si="7"/>
        <v>94</v>
      </c>
      <c r="S55" t="str">
        <f t="shared" si="8"/>
        <v>4</v>
      </c>
      <c r="W55">
        <v>3632</v>
      </c>
      <c r="X55" t="s">
        <v>229</v>
      </c>
      <c r="Z55" s="124" t="str">
        <f t="shared" si="11"/>
        <v>36</v>
      </c>
      <c r="AA55" t="str">
        <f t="shared" si="12"/>
        <v>363</v>
      </c>
      <c r="AC55" t="s">
        <v>4476</v>
      </c>
      <c r="AD55" t="s">
        <v>4477</v>
      </c>
      <c r="AE55" t="s">
        <v>2903</v>
      </c>
      <c r="AF55" t="s">
        <v>2904</v>
      </c>
      <c r="AG55" t="s">
        <v>2925</v>
      </c>
      <c r="AH55" t="s">
        <v>2938</v>
      </c>
    </row>
    <row r="56" spans="1:34">
      <c r="A56" s="39" t="str">
        <f>IF(C56="","",VLOOKUP('OPĆI DIO'!$C$1,'OPĆI DIO'!$N$4:$W$150,10,FALSE))</f>
        <v>08006</v>
      </c>
      <c r="B56" s="39" t="str">
        <f>IF(C56="","",VLOOKUP('OPĆI DIO'!$C$1,'OPĆI DIO'!$N$4:$W$150,9,FALSE))</f>
        <v>Sveučilišta i veleučilišta u Republici Hrvatskoj</v>
      </c>
      <c r="C56" s="44">
        <v>11</v>
      </c>
      <c r="D56" s="39" t="str">
        <f t="shared" si="1"/>
        <v>Opći prihodi i primici</v>
      </c>
      <c r="E56" s="44">
        <v>3237</v>
      </c>
      <c r="F56" s="39" t="str">
        <f t="shared" si="0"/>
        <v>Intelektualne i osobne usluge</v>
      </c>
      <c r="G56" s="215" t="s">
        <v>1376</v>
      </c>
      <c r="H56" s="39" t="str">
        <f t="shared" si="2"/>
        <v>POTPORA UMJETNIČKIM STUDIJIMA</v>
      </c>
      <c r="I56" s="39" t="str">
        <f t="shared" si="3"/>
        <v>0942</v>
      </c>
      <c r="J56" s="74">
        <v>45441</v>
      </c>
      <c r="K56" s="74">
        <v>45441</v>
      </c>
      <c r="L56" s="74">
        <v>45441</v>
      </c>
      <c r="M56" s="266"/>
      <c r="N56" t="str">
        <f>IF(C56="","",'OPĆI DIO'!$C$1)</f>
        <v>42024 SVEUČILIŠTE JURJA DOBRILE U PULI</v>
      </c>
      <c r="O56" t="str">
        <f t="shared" si="4"/>
        <v>323</v>
      </c>
      <c r="P56" t="str">
        <f t="shared" si="5"/>
        <v>32</v>
      </c>
      <c r="Q56" t="str">
        <f t="shared" si="6"/>
        <v>11</v>
      </c>
      <c r="R56" t="str">
        <f t="shared" si="7"/>
        <v>94</v>
      </c>
      <c r="S56" t="str">
        <f t="shared" si="8"/>
        <v>3</v>
      </c>
      <c r="W56">
        <v>3661</v>
      </c>
      <c r="X56" t="s">
        <v>97</v>
      </c>
      <c r="Z56" s="124" t="str">
        <f t="shared" si="11"/>
        <v>36</v>
      </c>
      <c r="AA56" t="str">
        <f t="shared" si="12"/>
        <v>366</v>
      </c>
      <c r="AC56" t="s">
        <v>4478</v>
      </c>
      <c r="AD56" t="s">
        <v>4479</v>
      </c>
      <c r="AE56" t="s">
        <v>4473</v>
      </c>
      <c r="AF56" t="s">
        <v>3006</v>
      </c>
      <c r="AG56" t="s">
        <v>2925</v>
      </c>
      <c r="AH56" t="s">
        <v>2938</v>
      </c>
    </row>
    <row r="57" spans="1:34">
      <c r="A57" s="39" t="str">
        <f>IF(C57="","",VLOOKUP('OPĆI DIO'!$C$1,'OPĆI DIO'!$N$4:$W$150,10,FALSE))</f>
        <v>08006</v>
      </c>
      <c r="B57" s="39" t="str">
        <f>IF(C57="","",VLOOKUP('OPĆI DIO'!$C$1,'OPĆI DIO'!$N$4:$W$150,9,FALSE))</f>
        <v>Sveučilišta i veleučilišta u Republici Hrvatskoj</v>
      </c>
      <c r="C57" s="44">
        <v>11</v>
      </c>
      <c r="D57" s="39" t="str">
        <f t="shared" si="1"/>
        <v>Opći prihodi i primici</v>
      </c>
      <c r="E57" s="44">
        <v>3211</v>
      </c>
      <c r="F57" s="39" t="str">
        <f t="shared" si="0"/>
        <v>Službena putovanja</v>
      </c>
      <c r="G57" s="215" t="s">
        <v>660</v>
      </c>
      <c r="H57" s="39" t="str">
        <f t="shared" si="2"/>
        <v>PROGRAMI VJEŽBAONICA VISOKIH UČILIŠTA</v>
      </c>
      <c r="I57" s="39" t="str">
        <f t="shared" si="3"/>
        <v>0942</v>
      </c>
      <c r="J57" s="74">
        <v>1000</v>
      </c>
      <c r="K57" s="74">
        <v>1000</v>
      </c>
      <c r="L57" s="74">
        <v>1000</v>
      </c>
      <c r="M57" s="266"/>
      <c r="N57" t="str">
        <f>IF(C57="","",'OPĆI DIO'!$C$1)</f>
        <v>42024 SVEUČILIŠTE JURJA DOBRILE U PULI</v>
      </c>
      <c r="O57" t="str">
        <f t="shared" si="4"/>
        <v>321</v>
      </c>
      <c r="P57" t="str">
        <f t="shared" si="5"/>
        <v>32</v>
      </c>
      <c r="Q57" t="str">
        <f t="shared" si="6"/>
        <v>11</v>
      </c>
      <c r="R57" t="str">
        <f t="shared" si="7"/>
        <v>94</v>
      </c>
      <c r="S57" t="str">
        <f t="shared" si="8"/>
        <v>3</v>
      </c>
      <c r="W57">
        <v>3662</v>
      </c>
      <c r="X57" t="s">
        <v>180</v>
      </c>
      <c r="Z57" s="124" t="str">
        <f t="shared" si="11"/>
        <v>36</v>
      </c>
      <c r="AA57" t="str">
        <f t="shared" si="12"/>
        <v>366</v>
      </c>
      <c r="AC57" t="s">
        <v>4480</v>
      </c>
      <c r="AD57" t="s">
        <v>735</v>
      </c>
      <c r="AE57" t="s">
        <v>2903</v>
      </c>
      <c r="AF57" t="s">
        <v>2904</v>
      </c>
      <c r="AG57" t="s">
        <v>2925</v>
      </c>
      <c r="AH57" t="s">
        <v>2938</v>
      </c>
    </row>
    <row r="58" spans="1:34">
      <c r="A58" s="39" t="str">
        <f>IF(C58="","",VLOOKUP('OPĆI DIO'!$C$1,'OPĆI DIO'!$N$4:$W$150,10,FALSE))</f>
        <v>08006</v>
      </c>
      <c r="B58" s="39" t="str">
        <f>IF(C58="","",VLOOKUP('OPĆI DIO'!$C$1,'OPĆI DIO'!$N$4:$W$150,9,FALSE))</f>
        <v>Sveučilišta i veleučilišta u Republici Hrvatskoj</v>
      </c>
      <c r="C58" s="44">
        <v>11</v>
      </c>
      <c r="D58" s="39" t="str">
        <f t="shared" si="1"/>
        <v>Opći prihodi i primici</v>
      </c>
      <c r="E58" s="44">
        <v>3237</v>
      </c>
      <c r="F58" s="39" t="str">
        <f t="shared" si="0"/>
        <v>Intelektualne i osobne usluge</v>
      </c>
      <c r="G58" s="215" t="s">
        <v>660</v>
      </c>
      <c r="H58" s="39" t="str">
        <f t="shared" si="2"/>
        <v>PROGRAMI VJEŽBAONICA VISOKIH UČILIŠTA</v>
      </c>
      <c r="I58" s="39" t="str">
        <f t="shared" si="3"/>
        <v>0942</v>
      </c>
      <c r="J58" s="74">
        <v>13628</v>
      </c>
      <c r="K58" s="74">
        <v>13628</v>
      </c>
      <c r="L58" s="74">
        <v>13628</v>
      </c>
      <c r="M58" s="266"/>
      <c r="N58" t="str">
        <f>IF(C58="","",'OPĆI DIO'!$C$1)</f>
        <v>42024 SVEUČILIŠTE JURJA DOBRILE U PULI</v>
      </c>
      <c r="O58" t="str">
        <f t="shared" si="4"/>
        <v>323</v>
      </c>
      <c r="P58" t="str">
        <f t="shared" si="5"/>
        <v>32</v>
      </c>
      <c r="Q58" t="str">
        <f t="shared" si="6"/>
        <v>11</v>
      </c>
      <c r="R58" t="str">
        <f t="shared" si="7"/>
        <v>94</v>
      </c>
      <c r="S58" t="str">
        <f t="shared" si="8"/>
        <v>3</v>
      </c>
      <c r="W58">
        <v>3681</v>
      </c>
      <c r="X58" t="s">
        <v>25</v>
      </c>
      <c r="Z58" s="124" t="str">
        <f t="shared" si="11"/>
        <v>36</v>
      </c>
      <c r="AA58" t="str">
        <f t="shared" si="12"/>
        <v>368</v>
      </c>
      <c r="AC58" t="s">
        <v>1411</v>
      </c>
      <c r="AD58" t="s">
        <v>1412</v>
      </c>
      <c r="AE58" t="s">
        <v>2899</v>
      </c>
      <c r="AF58" t="s">
        <v>2900</v>
      </c>
      <c r="AG58" t="s">
        <v>2925</v>
      </c>
      <c r="AH58" t="s">
        <v>2938</v>
      </c>
    </row>
    <row r="59" spans="1:34">
      <c r="A59" s="39" t="str">
        <f>IF(C59="","",VLOOKUP('OPĆI DIO'!$C$1,'OPĆI DIO'!$N$4:$W$150,10,FALSE))</f>
        <v>08006</v>
      </c>
      <c r="B59" s="39" t="str">
        <f>IF(C59="","",VLOOKUP('OPĆI DIO'!$C$1,'OPĆI DIO'!$N$4:$W$150,9,FALSE))</f>
        <v>Sveučilišta i veleučilišta u Republici Hrvatskoj</v>
      </c>
      <c r="C59" s="44">
        <v>12</v>
      </c>
      <c r="D59" s="39" t="str">
        <f t="shared" si="1"/>
        <v>Sredstva učešća za pomoći</v>
      </c>
      <c r="E59" s="44">
        <v>4124</v>
      </c>
      <c r="F59" s="39" t="str">
        <f t="shared" si="0"/>
        <v>Ostala prava</v>
      </c>
      <c r="G59" s="215" t="s">
        <v>4496</v>
      </c>
      <c r="H59" s="39" t="str">
        <f t="shared" si="2"/>
        <v>PROGRAM KONKURENTNOST I KOHEZIJA 2021.-2027., PRIORITET 1</v>
      </c>
      <c r="I59" s="39" t="str">
        <f t="shared" si="3"/>
        <v>0942</v>
      </c>
      <c r="J59" s="74">
        <v>0</v>
      </c>
      <c r="K59" s="74">
        <v>0</v>
      </c>
      <c r="L59" s="74">
        <v>0</v>
      </c>
      <c r="M59" s="266"/>
      <c r="N59" t="str">
        <f>IF(C59="","",'OPĆI DIO'!$C$1)</f>
        <v>42024 SVEUČILIŠTE JURJA DOBRILE U PULI</v>
      </c>
      <c r="O59" t="str">
        <f t="shared" si="4"/>
        <v>412</v>
      </c>
      <c r="P59" t="str">
        <f t="shared" si="5"/>
        <v>41</v>
      </c>
      <c r="Q59" t="str">
        <f t="shared" si="6"/>
        <v>12</v>
      </c>
      <c r="R59" t="str">
        <f t="shared" si="7"/>
        <v>94</v>
      </c>
      <c r="S59" t="str">
        <f t="shared" si="8"/>
        <v>4</v>
      </c>
      <c r="W59">
        <v>3682</v>
      </c>
      <c r="X59" t="s">
        <v>26</v>
      </c>
      <c r="Z59" s="124" t="str">
        <f t="shared" si="11"/>
        <v>36</v>
      </c>
      <c r="AA59" t="str">
        <f t="shared" si="12"/>
        <v>368</v>
      </c>
      <c r="AC59" t="s">
        <v>1131</v>
      </c>
      <c r="AD59" t="s">
        <v>1132</v>
      </c>
      <c r="AE59" t="s">
        <v>2903</v>
      </c>
      <c r="AF59" t="s">
        <v>2904</v>
      </c>
      <c r="AG59" t="s">
        <v>2925</v>
      </c>
      <c r="AH59" t="s">
        <v>2938</v>
      </c>
    </row>
    <row r="60" spans="1:34">
      <c r="A60" s="39" t="str">
        <f>IF(C60="","",VLOOKUP('OPĆI DIO'!$C$1,'OPĆI DIO'!$N$4:$W$150,10,FALSE))</f>
        <v>08006</v>
      </c>
      <c r="B60" s="39" t="str">
        <f>IF(C60="","",VLOOKUP('OPĆI DIO'!$C$1,'OPĆI DIO'!$N$4:$W$150,9,FALSE))</f>
        <v>Sveučilišta i veleučilišta u Republici Hrvatskoj</v>
      </c>
      <c r="C60" s="44">
        <v>563</v>
      </c>
      <c r="D60" s="39" t="str">
        <f t="shared" si="1"/>
        <v>Europski fond za regionalni razvoj (ERDF)</v>
      </c>
      <c r="E60" s="44">
        <v>4124</v>
      </c>
      <c r="F60" s="39" t="str">
        <f t="shared" si="0"/>
        <v>Ostala prava</v>
      </c>
      <c r="G60" s="215" t="s">
        <v>4496</v>
      </c>
      <c r="H60" s="39" t="str">
        <f t="shared" si="2"/>
        <v>PROGRAM KONKURENTNOST I KOHEZIJA 2021.-2027., PRIORITET 1</v>
      </c>
      <c r="I60" s="39" t="str">
        <f t="shared" si="3"/>
        <v>0942</v>
      </c>
      <c r="J60" s="74">
        <v>0</v>
      </c>
      <c r="K60" s="74">
        <v>0</v>
      </c>
      <c r="L60" s="74">
        <v>0</v>
      </c>
      <c r="M60" s="266"/>
      <c r="N60" t="str">
        <f>IF(C60="","",'OPĆI DIO'!$C$1)</f>
        <v>42024 SVEUČILIŠTE JURJA DOBRILE U PULI</v>
      </c>
      <c r="O60" t="str">
        <f t="shared" si="4"/>
        <v>412</v>
      </c>
      <c r="P60" t="str">
        <f t="shared" si="5"/>
        <v>41</v>
      </c>
      <c r="Q60" t="str">
        <f t="shared" si="6"/>
        <v>563</v>
      </c>
      <c r="R60" t="str">
        <f t="shared" si="7"/>
        <v>94</v>
      </c>
      <c r="S60" t="str">
        <f t="shared" si="8"/>
        <v>4</v>
      </c>
      <c r="W60">
        <v>3691</v>
      </c>
      <c r="X60" t="s">
        <v>102</v>
      </c>
      <c r="Z60" s="124" t="str">
        <f t="shared" si="11"/>
        <v>36</v>
      </c>
      <c r="AA60" t="str">
        <f t="shared" si="12"/>
        <v>369</v>
      </c>
      <c r="AC60" t="s">
        <v>1413</v>
      </c>
      <c r="AD60" t="s">
        <v>1414</v>
      </c>
      <c r="AE60" t="s">
        <v>2903</v>
      </c>
      <c r="AF60" t="s">
        <v>2904</v>
      </c>
      <c r="AG60" t="s">
        <v>2925</v>
      </c>
      <c r="AH60" t="s">
        <v>2938</v>
      </c>
    </row>
    <row r="61" spans="1:34">
      <c r="A61" s="39" t="str">
        <f>IF(C61="","",VLOOKUP('OPĆI DIO'!$C$1,'OPĆI DIO'!$N$4:$W$150,10,FALSE))</f>
        <v>08006</v>
      </c>
      <c r="B61" s="39" t="str">
        <f>IF(C61="","",VLOOKUP('OPĆI DIO'!$C$1,'OPĆI DIO'!$N$4:$W$150,9,FALSE))</f>
        <v>Sveučilišta i veleučilišta u Republici Hrvatskoj</v>
      </c>
      <c r="C61" s="44">
        <v>31</v>
      </c>
      <c r="D61" s="39" t="str">
        <f t="shared" si="1"/>
        <v>Vlastiti prihodi</v>
      </c>
      <c r="E61" s="44">
        <v>3111</v>
      </c>
      <c r="F61" s="39" t="str">
        <f t="shared" si="0"/>
        <v>Plaće za redovan rad</v>
      </c>
      <c r="G61" s="215" t="s">
        <v>191</v>
      </c>
      <c r="H61" s="39" t="str">
        <f t="shared" si="2"/>
        <v>REDOVNA DJELATNOST SVEUČILIŠTA U PULI (IZ EVIDENCIJSKIH PRIHODA)</v>
      </c>
      <c r="I61" s="39" t="str">
        <f t="shared" si="3"/>
        <v>0942</v>
      </c>
      <c r="J61" s="74">
        <f>76605-5308</f>
        <v>71297</v>
      </c>
      <c r="K61" s="74">
        <v>69239</v>
      </c>
      <c r="L61" s="74">
        <v>39240</v>
      </c>
      <c r="M61" s="266"/>
      <c r="N61" t="str">
        <f>IF(C61="","",'OPĆI DIO'!$C$1)</f>
        <v>42024 SVEUČILIŠTE JURJA DOBRILE U PULI</v>
      </c>
      <c r="O61" t="str">
        <f t="shared" si="4"/>
        <v>311</v>
      </c>
      <c r="P61" t="str">
        <f t="shared" si="5"/>
        <v>31</v>
      </c>
      <c r="Q61" t="str">
        <f t="shared" si="6"/>
        <v>31</v>
      </c>
      <c r="R61" t="str">
        <f t="shared" si="7"/>
        <v>94</v>
      </c>
      <c r="S61" t="str">
        <f t="shared" si="8"/>
        <v>3</v>
      </c>
      <c r="W61">
        <v>3692</v>
      </c>
      <c r="X61" t="s">
        <v>174</v>
      </c>
      <c r="Z61" s="124" t="str">
        <f t="shared" si="11"/>
        <v>36</v>
      </c>
      <c r="AA61" t="str">
        <f t="shared" si="12"/>
        <v>369</v>
      </c>
      <c r="AC61" t="s">
        <v>1437</v>
      </c>
      <c r="AD61" t="s">
        <v>2088</v>
      </c>
      <c r="AE61" t="s">
        <v>2903</v>
      </c>
      <c r="AF61" t="s">
        <v>2904</v>
      </c>
      <c r="AG61" t="s">
        <v>2925</v>
      </c>
      <c r="AH61" t="s">
        <v>2938</v>
      </c>
    </row>
    <row r="62" spans="1:34">
      <c r="A62" s="39" t="str">
        <f>IF(C62="","",VLOOKUP('OPĆI DIO'!$C$1,'OPĆI DIO'!$N$4:$W$150,10,FALSE))</f>
        <v>08006</v>
      </c>
      <c r="B62" s="39" t="str">
        <f>IF(C62="","",VLOOKUP('OPĆI DIO'!$C$1,'OPĆI DIO'!$N$4:$W$150,9,FALSE))</f>
        <v>Sveučilišta i veleučilišta u Republici Hrvatskoj</v>
      </c>
      <c r="C62" s="44">
        <v>31</v>
      </c>
      <c r="D62" s="39" t="str">
        <f t="shared" si="1"/>
        <v>Vlastiti prihodi</v>
      </c>
      <c r="E62" s="44">
        <v>3132</v>
      </c>
      <c r="F62" s="39" t="str">
        <f t="shared" si="0"/>
        <v>Doprinosi za obvezno zdravstveno osiguranje</v>
      </c>
      <c r="G62" s="215" t="s">
        <v>191</v>
      </c>
      <c r="H62" s="39" t="str">
        <f t="shared" si="2"/>
        <v>REDOVNA DJELATNOST SVEUČILIŠTA U PULI (IZ EVIDENCIJSKIH PRIHODA)</v>
      </c>
      <c r="I62" s="39" t="str">
        <f t="shared" si="3"/>
        <v>0942</v>
      </c>
      <c r="J62" s="74">
        <f>15236-876</f>
        <v>14360</v>
      </c>
      <c r="K62" s="74">
        <v>13896</v>
      </c>
      <c r="L62" s="74">
        <v>8945</v>
      </c>
      <c r="M62" s="266"/>
      <c r="N62" t="str">
        <f>IF(C62="","",'OPĆI DIO'!$C$1)</f>
        <v>42024 SVEUČILIŠTE JURJA DOBRILE U PULI</v>
      </c>
      <c r="O62" t="str">
        <f t="shared" si="4"/>
        <v>313</v>
      </c>
      <c r="P62" t="str">
        <f t="shared" si="5"/>
        <v>31</v>
      </c>
      <c r="Q62" t="str">
        <f t="shared" si="6"/>
        <v>31</v>
      </c>
      <c r="R62" t="str">
        <f t="shared" si="7"/>
        <v>94</v>
      </c>
      <c r="S62" t="str">
        <f t="shared" si="8"/>
        <v>3</v>
      </c>
      <c r="W62">
        <v>3693</v>
      </c>
      <c r="X62" t="s">
        <v>102</v>
      </c>
      <c r="Z62" s="124" t="str">
        <f t="shared" si="11"/>
        <v>36</v>
      </c>
      <c r="AA62" t="str">
        <f t="shared" si="12"/>
        <v>369</v>
      </c>
      <c r="AC62" t="s">
        <v>1441</v>
      </c>
      <c r="AD62" t="s">
        <v>1442</v>
      </c>
      <c r="AE62" t="s">
        <v>2903</v>
      </c>
      <c r="AF62" t="s">
        <v>2904</v>
      </c>
      <c r="AG62" t="s">
        <v>2925</v>
      </c>
      <c r="AH62" t="s">
        <v>2933</v>
      </c>
    </row>
    <row r="63" spans="1:34">
      <c r="A63" s="39" t="str">
        <f>IF(C63="","",VLOOKUP('OPĆI DIO'!$C$1,'OPĆI DIO'!$N$4:$W$150,10,FALSE))</f>
        <v>08006</v>
      </c>
      <c r="B63" s="39" t="str">
        <f>IF(C63="","",VLOOKUP('OPĆI DIO'!$C$1,'OPĆI DIO'!$N$4:$W$150,9,FALSE))</f>
        <v>Sveučilišta i veleučilišta u Republici Hrvatskoj</v>
      </c>
      <c r="C63" s="44">
        <v>31</v>
      </c>
      <c r="D63" s="39" t="str">
        <f t="shared" si="1"/>
        <v>Vlastiti prihodi</v>
      </c>
      <c r="E63" s="44">
        <v>3211</v>
      </c>
      <c r="F63" s="39" t="str">
        <f t="shared" si="0"/>
        <v>Službena putovanja</v>
      </c>
      <c r="G63" s="215" t="s">
        <v>191</v>
      </c>
      <c r="H63" s="39" t="str">
        <f t="shared" si="2"/>
        <v>REDOVNA DJELATNOST SVEUČILIŠTA U PULI (IZ EVIDENCIJSKIH PRIHODA)</v>
      </c>
      <c r="I63" s="39" t="str">
        <f t="shared" si="3"/>
        <v>0942</v>
      </c>
      <c r="J63" s="74">
        <f>6258-664</f>
        <v>5594</v>
      </c>
      <c r="K63" s="74">
        <v>5594</v>
      </c>
      <c r="L63" s="74">
        <v>5594</v>
      </c>
      <c r="M63" s="266"/>
      <c r="N63" t="str">
        <f>IF(C63="","",'OPĆI DIO'!$C$1)</f>
        <v>42024 SVEUČILIŠTE JURJA DOBRILE U PULI</v>
      </c>
      <c r="O63" t="str">
        <f t="shared" si="4"/>
        <v>321</v>
      </c>
      <c r="P63" t="str">
        <f t="shared" si="5"/>
        <v>32</v>
      </c>
      <c r="Q63" t="str">
        <f t="shared" si="6"/>
        <v>31</v>
      </c>
      <c r="R63" t="str">
        <f t="shared" si="7"/>
        <v>94</v>
      </c>
      <c r="S63" t="str">
        <f t="shared" si="8"/>
        <v>3</v>
      </c>
      <c r="W63">
        <v>3694</v>
      </c>
      <c r="X63" t="s">
        <v>174</v>
      </c>
      <c r="Z63" s="124" t="str">
        <f t="shared" si="11"/>
        <v>36</v>
      </c>
      <c r="AA63" t="str">
        <f t="shared" si="12"/>
        <v>369</v>
      </c>
      <c r="AC63" t="s">
        <v>3035</v>
      </c>
      <c r="AD63" t="s">
        <v>3036</v>
      </c>
      <c r="AE63" t="s">
        <v>2915</v>
      </c>
      <c r="AF63" t="s">
        <v>2916</v>
      </c>
      <c r="AG63" t="s">
        <v>2925</v>
      </c>
      <c r="AH63" t="s">
        <v>2933</v>
      </c>
    </row>
    <row r="64" spans="1:34">
      <c r="A64" s="39" t="str">
        <f>IF(C64="","",VLOOKUP('OPĆI DIO'!$C$1,'OPĆI DIO'!$N$4:$W$150,10,FALSE))</f>
        <v>08006</v>
      </c>
      <c r="B64" s="39" t="str">
        <f>IF(C64="","",VLOOKUP('OPĆI DIO'!$C$1,'OPĆI DIO'!$N$4:$W$150,9,FALSE))</f>
        <v>Sveučilišta i veleučilišta u Republici Hrvatskoj</v>
      </c>
      <c r="C64" s="44">
        <v>31</v>
      </c>
      <c r="D64" s="39" t="str">
        <f t="shared" si="1"/>
        <v>Vlastiti prihodi</v>
      </c>
      <c r="E64" s="44">
        <v>3212</v>
      </c>
      <c r="F64" s="39" t="str">
        <f t="shared" si="0"/>
        <v>Naknade za prijevoz, za rad na terenu i odvojeni život</v>
      </c>
      <c r="G64" s="215" t="s">
        <v>191</v>
      </c>
      <c r="H64" s="39" t="str">
        <f t="shared" si="2"/>
        <v>REDOVNA DJELATNOST SVEUČILIŠTA U PULI (IZ EVIDENCIJSKIH PRIHODA)</v>
      </c>
      <c r="I64" s="39" t="str">
        <f t="shared" si="3"/>
        <v>0942</v>
      </c>
      <c r="J64" s="74">
        <v>332</v>
      </c>
      <c r="K64" s="74">
        <v>332</v>
      </c>
      <c r="L64" s="74">
        <v>332</v>
      </c>
      <c r="M64" s="266"/>
      <c r="N64" t="str">
        <f>IF(C64="","",'OPĆI DIO'!$C$1)</f>
        <v>42024 SVEUČILIŠTE JURJA DOBRILE U PULI</v>
      </c>
      <c r="O64" t="str">
        <f t="shared" si="4"/>
        <v>321</v>
      </c>
      <c r="P64" t="str">
        <f t="shared" si="5"/>
        <v>32</v>
      </c>
      <c r="Q64" t="str">
        <f t="shared" si="6"/>
        <v>31</v>
      </c>
      <c r="R64" t="str">
        <f t="shared" si="7"/>
        <v>94</v>
      </c>
      <c r="S64" t="str">
        <f t="shared" si="8"/>
        <v>3</v>
      </c>
      <c r="W64">
        <v>3711</v>
      </c>
      <c r="X64" t="s">
        <v>121</v>
      </c>
      <c r="Z64" s="124" t="str">
        <f t="shared" si="11"/>
        <v>37</v>
      </c>
      <c r="AA64" t="str">
        <f t="shared" si="12"/>
        <v>371</v>
      </c>
      <c r="AC64" t="s">
        <v>1443</v>
      </c>
      <c r="AD64" t="s">
        <v>1444</v>
      </c>
      <c r="AE64" t="s">
        <v>2907</v>
      </c>
      <c r="AF64" t="s">
        <v>2908</v>
      </c>
      <c r="AG64" t="s">
        <v>2925</v>
      </c>
      <c r="AH64" t="s">
        <v>2933</v>
      </c>
    </row>
    <row r="65" spans="1:34">
      <c r="A65" s="39" t="str">
        <f>IF(C65="","",VLOOKUP('OPĆI DIO'!$C$1,'OPĆI DIO'!$N$4:$W$150,10,FALSE))</f>
        <v>08006</v>
      </c>
      <c r="B65" s="39" t="str">
        <f>IF(C65="","",VLOOKUP('OPĆI DIO'!$C$1,'OPĆI DIO'!$N$4:$W$150,9,FALSE))</f>
        <v>Sveučilišta i veleučilišta u Republici Hrvatskoj</v>
      </c>
      <c r="C65" s="44">
        <v>31</v>
      </c>
      <c r="D65" s="39" t="str">
        <f t="shared" si="1"/>
        <v>Vlastiti prihodi</v>
      </c>
      <c r="E65" s="44">
        <v>3213</v>
      </c>
      <c r="F65" s="39" t="str">
        <f t="shared" si="0"/>
        <v>Stručno usavršavanje zaposlenika</v>
      </c>
      <c r="G65" s="215" t="s">
        <v>191</v>
      </c>
      <c r="H65" s="39" t="str">
        <f t="shared" si="2"/>
        <v>REDOVNA DJELATNOST SVEUČILIŠTA U PULI (IZ EVIDENCIJSKIH PRIHODA)</v>
      </c>
      <c r="I65" s="39" t="str">
        <f t="shared" si="3"/>
        <v>0942</v>
      </c>
      <c r="J65" s="74">
        <v>531</v>
      </c>
      <c r="K65" s="74">
        <v>531</v>
      </c>
      <c r="L65" s="74">
        <v>531</v>
      </c>
      <c r="M65" s="266"/>
      <c r="N65" t="str">
        <f>IF(C65="","",'OPĆI DIO'!$C$1)</f>
        <v>42024 SVEUČILIŠTE JURJA DOBRILE U PULI</v>
      </c>
      <c r="O65" t="str">
        <f t="shared" si="4"/>
        <v>321</v>
      </c>
      <c r="P65" t="str">
        <f t="shared" si="5"/>
        <v>32</v>
      </c>
      <c r="Q65" t="str">
        <f t="shared" si="6"/>
        <v>31</v>
      </c>
      <c r="R65" t="str">
        <f t="shared" si="7"/>
        <v>94</v>
      </c>
      <c r="S65" t="str">
        <f t="shared" si="8"/>
        <v>3</v>
      </c>
      <c r="W65">
        <v>3712</v>
      </c>
      <c r="X65" t="s">
        <v>139</v>
      </c>
      <c r="Z65" s="124" t="str">
        <f t="shared" si="11"/>
        <v>37</v>
      </c>
      <c r="AA65" t="str">
        <f t="shared" si="12"/>
        <v>371</v>
      </c>
      <c r="AC65" t="s">
        <v>1452</v>
      </c>
      <c r="AD65" t="s">
        <v>2094</v>
      </c>
      <c r="AE65" t="s">
        <v>2901</v>
      </c>
      <c r="AF65" t="s">
        <v>2902</v>
      </c>
      <c r="AG65" t="s">
        <v>2925</v>
      </c>
      <c r="AH65" t="s">
        <v>2938</v>
      </c>
    </row>
    <row r="66" spans="1:34">
      <c r="A66" s="39" t="str">
        <f>IF(C66="","",VLOOKUP('OPĆI DIO'!$C$1,'OPĆI DIO'!$N$4:$W$150,10,FALSE))</f>
        <v>08006</v>
      </c>
      <c r="B66" s="39" t="str">
        <f>IF(C66="","",VLOOKUP('OPĆI DIO'!$C$1,'OPĆI DIO'!$N$4:$W$150,9,FALSE))</f>
        <v>Sveučilišta i veleučilišta u Republici Hrvatskoj</v>
      </c>
      <c r="C66" s="44">
        <v>31</v>
      </c>
      <c r="D66" s="39" t="str">
        <f t="shared" si="1"/>
        <v>Vlastiti prihodi</v>
      </c>
      <c r="E66" s="44">
        <v>3214</v>
      </c>
      <c r="F66" s="39" t="str">
        <f t="shared" si="0"/>
        <v>Ostale naknade troškova zaposlenima</v>
      </c>
      <c r="G66" s="215" t="s">
        <v>191</v>
      </c>
      <c r="H66" s="39" t="str">
        <f t="shared" si="2"/>
        <v>REDOVNA DJELATNOST SVEUČILIŠTA U PULI (IZ EVIDENCIJSKIH PRIHODA)</v>
      </c>
      <c r="I66" s="39" t="str">
        <f t="shared" si="3"/>
        <v>0942</v>
      </c>
      <c r="J66" s="74">
        <f>3406-332</f>
        <v>3074</v>
      </c>
      <c r="K66" s="74">
        <v>2344</v>
      </c>
      <c r="L66" s="74">
        <v>2344</v>
      </c>
      <c r="M66" s="266"/>
      <c r="N66" t="str">
        <f>IF(C66="","",'OPĆI DIO'!$C$1)</f>
        <v>42024 SVEUČILIŠTE JURJA DOBRILE U PULI</v>
      </c>
      <c r="O66" t="str">
        <f t="shared" si="4"/>
        <v>321</v>
      </c>
      <c r="P66" t="str">
        <f t="shared" si="5"/>
        <v>32</v>
      </c>
      <c r="Q66" t="str">
        <f t="shared" si="6"/>
        <v>31</v>
      </c>
      <c r="R66" t="str">
        <f t="shared" si="7"/>
        <v>94</v>
      </c>
      <c r="S66" t="str">
        <f t="shared" si="8"/>
        <v>3</v>
      </c>
      <c r="W66">
        <v>3713</v>
      </c>
      <c r="X66" t="s">
        <v>166</v>
      </c>
      <c r="Z66" s="124" t="str">
        <f t="shared" si="11"/>
        <v>37</v>
      </c>
      <c r="AA66" t="str">
        <f t="shared" si="12"/>
        <v>371</v>
      </c>
      <c r="AC66" t="s">
        <v>1452</v>
      </c>
      <c r="AD66" t="s">
        <v>2094</v>
      </c>
      <c r="AE66" t="s">
        <v>2903</v>
      </c>
      <c r="AF66" t="s">
        <v>2904</v>
      </c>
      <c r="AG66" t="s">
        <v>2925</v>
      </c>
      <c r="AH66" t="s">
        <v>2933</v>
      </c>
    </row>
    <row r="67" spans="1:34">
      <c r="A67" s="39" t="str">
        <f>IF(C67="","",VLOOKUP('OPĆI DIO'!$C$1,'OPĆI DIO'!$N$4:$W$150,10,FALSE))</f>
        <v>08006</v>
      </c>
      <c r="B67" s="39" t="str">
        <f>IF(C67="","",VLOOKUP('OPĆI DIO'!$C$1,'OPĆI DIO'!$N$4:$W$150,9,FALSE))</f>
        <v>Sveučilišta i veleučilišta u Republici Hrvatskoj</v>
      </c>
      <c r="C67" s="44">
        <v>31</v>
      </c>
      <c r="D67" s="39" t="str">
        <f t="shared" si="1"/>
        <v>Vlastiti prihodi</v>
      </c>
      <c r="E67" s="44">
        <v>3221</v>
      </c>
      <c r="F67" s="39" t="str">
        <f t="shared" ref="F67:F130" si="13">IFERROR(VLOOKUP(E67,$W$5:$Y$129,2,FALSE),"")</f>
        <v>Uredski materijal i ostali materijalni rashodi</v>
      </c>
      <c r="G67" s="215" t="s">
        <v>191</v>
      </c>
      <c r="H67" s="39" t="str">
        <f t="shared" si="2"/>
        <v>REDOVNA DJELATNOST SVEUČILIŠTA U PULI (IZ EVIDENCIJSKIH PRIHODA)</v>
      </c>
      <c r="I67" s="39" t="str">
        <f t="shared" si="3"/>
        <v>0942</v>
      </c>
      <c r="J67" s="74">
        <v>5305</v>
      </c>
      <c r="K67" s="74">
        <v>5305</v>
      </c>
      <c r="L67" s="74">
        <v>5305</v>
      </c>
      <c r="M67" s="266"/>
      <c r="N67" t="str">
        <f>IF(C67="","",'OPĆI DIO'!$C$1)</f>
        <v>42024 SVEUČILIŠTE JURJA DOBRILE U PULI</v>
      </c>
      <c r="O67" t="str">
        <f t="shared" si="4"/>
        <v>322</v>
      </c>
      <c r="P67" t="str">
        <f t="shared" si="5"/>
        <v>32</v>
      </c>
      <c r="Q67" t="str">
        <f t="shared" si="6"/>
        <v>31</v>
      </c>
      <c r="R67" t="str">
        <f t="shared" si="7"/>
        <v>94</v>
      </c>
      <c r="S67" t="str">
        <f t="shared" si="8"/>
        <v>3</v>
      </c>
      <c r="W67">
        <v>3714</v>
      </c>
      <c r="X67" t="s">
        <v>187</v>
      </c>
      <c r="Z67" s="124" t="str">
        <f t="shared" si="11"/>
        <v>37</v>
      </c>
      <c r="AA67" t="str">
        <f t="shared" si="12"/>
        <v>371</v>
      </c>
      <c r="AC67" t="s">
        <v>1458</v>
      </c>
      <c r="AD67" t="s">
        <v>4481</v>
      </c>
      <c r="AE67" t="s">
        <v>2919</v>
      </c>
      <c r="AF67" t="s">
        <v>2920</v>
      </c>
      <c r="AG67" t="s">
        <v>2927</v>
      </c>
      <c r="AH67" t="s">
        <v>2928</v>
      </c>
    </row>
    <row r="68" spans="1:34">
      <c r="A68" s="39" t="str">
        <f>IF(C68="","",VLOOKUP('OPĆI DIO'!$C$1,'OPĆI DIO'!$N$4:$W$150,10,FALSE))</f>
        <v>08006</v>
      </c>
      <c r="B68" s="39" t="str">
        <f>IF(C68="","",VLOOKUP('OPĆI DIO'!$C$1,'OPĆI DIO'!$N$4:$W$150,9,FALSE))</f>
        <v>Sveučilišta i veleučilišta u Republici Hrvatskoj</v>
      </c>
      <c r="C68" s="44">
        <v>31</v>
      </c>
      <c r="D68" s="39" t="str">
        <f t="shared" ref="D68:D131" si="14">IFERROR(VLOOKUP(C68,$T$6:$U$23,2,FALSE),"")</f>
        <v>Vlastiti prihodi</v>
      </c>
      <c r="E68" s="44">
        <v>3223</v>
      </c>
      <c r="F68" s="39" t="str">
        <f t="shared" si="13"/>
        <v>Energija</v>
      </c>
      <c r="G68" s="215" t="s">
        <v>191</v>
      </c>
      <c r="H68" s="39" t="str">
        <f t="shared" ref="H68:H131" si="15">IFERROR(VLOOKUP(G68,$AC$6:$AD$353,2,FALSE),"")</f>
        <v>REDOVNA DJELATNOST SVEUČILIŠTA U PULI (IZ EVIDENCIJSKIH PRIHODA)</v>
      </c>
      <c r="I68" s="39" t="str">
        <f t="shared" ref="I68:I131" si="16">IFERROR(VLOOKUP(G68,$AC$6:$AG$353,3,FALSE),"")</f>
        <v>0942</v>
      </c>
      <c r="J68" s="74">
        <v>1619</v>
      </c>
      <c r="K68" s="74">
        <v>1619</v>
      </c>
      <c r="L68" s="74">
        <v>1619</v>
      </c>
      <c r="M68" s="266"/>
      <c r="N68" t="str">
        <f>IF(C68="","",'OPĆI DIO'!$C$1)</f>
        <v>42024 SVEUČILIŠTE JURJA DOBRILE U PULI</v>
      </c>
      <c r="O68" t="str">
        <f t="shared" ref="O68:O131" si="17">LEFT(E68,3)</f>
        <v>322</v>
      </c>
      <c r="P68" t="str">
        <f t="shared" ref="P68:P131" si="18">LEFT(E68,2)</f>
        <v>32</v>
      </c>
      <c r="Q68" t="str">
        <f t="shared" ref="Q68:Q131" si="19">LEFT(C68,3)</f>
        <v>31</v>
      </c>
      <c r="R68" t="str">
        <f t="shared" ref="R68:R131" si="20">IF(S68="5",0,MID(I68,2,2))</f>
        <v>94</v>
      </c>
      <c r="S68" t="str">
        <f t="shared" ref="S68:S131" si="21">LEFT(E68,1)</f>
        <v>3</v>
      </c>
      <c r="W68">
        <v>3715</v>
      </c>
      <c r="X68" t="s">
        <v>125</v>
      </c>
      <c r="Z68" s="124" t="str">
        <f t="shared" si="11"/>
        <v>37</v>
      </c>
      <c r="AA68" t="str">
        <f t="shared" si="12"/>
        <v>371</v>
      </c>
      <c r="AC68" t="s">
        <v>1462</v>
      </c>
      <c r="AD68" t="s">
        <v>1448</v>
      </c>
      <c r="AE68" t="s">
        <v>2903</v>
      </c>
      <c r="AF68" t="s">
        <v>2904</v>
      </c>
      <c r="AG68" t="s">
        <v>2927</v>
      </c>
      <c r="AH68" t="s">
        <v>2928</v>
      </c>
    </row>
    <row r="69" spans="1:34">
      <c r="A69" s="39" t="str">
        <f>IF(C69="","",VLOOKUP('OPĆI DIO'!$C$1,'OPĆI DIO'!$N$4:$W$150,10,FALSE))</f>
        <v>08006</v>
      </c>
      <c r="B69" s="39" t="str">
        <f>IF(C69="","",VLOOKUP('OPĆI DIO'!$C$1,'OPĆI DIO'!$N$4:$W$150,9,FALSE))</f>
        <v>Sveučilišta i veleučilišta u Republici Hrvatskoj</v>
      </c>
      <c r="C69" s="44">
        <v>31</v>
      </c>
      <c r="D69" s="39" t="str">
        <f t="shared" si="14"/>
        <v>Vlastiti prihodi</v>
      </c>
      <c r="E69" s="44">
        <v>3224</v>
      </c>
      <c r="F69" s="39" t="str">
        <f t="shared" si="13"/>
        <v>Materijal i dijelovi za tekuće i investicijsko održavanje</v>
      </c>
      <c r="G69" s="215" t="s">
        <v>191</v>
      </c>
      <c r="H69" s="39" t="str">
        <f t="shared" si="15"/>
        <v>REDOVNA DJELATNOST SVEUČILIŠTA U PULI (IZ EVIDENCIJSKIH PRIHODA)</v>
      </c>
      <c r="I69" s="39" t="str">
        <f t="shared" si="16"/>
        <v>0942</v>
      </c>
      <c r="J69" s="74">
        <v>1991</v>
      </c>
      <c r="K69" s="74">
        <v>1991</v>
      </c>
      <c r="L69" s="74">
        <v>1991</v>
      </c>
      <c r="M69" s="266"/>
      <c r="N69" t="str">
        <f>IF(C69="","",'OPĆI DIO'!$C$1)</f>
        <v>42024 SVEUČILIŠTE JURJA DOBRILE U PULI</v>
      </c>
      <c r="O69" t="str">
        <f t="shared" si="17"/>
        <v>322</v>
      </c>
      <c r="P69" t="str">
        <f t="shared" si="18"/>
        <v>32</v>
      </c>
      <c r="Q69" t="str">
        <f t="shared" si="19"/>
        <v>31</v>
      </c>
      <c r="R69" t="str">
        <f t="shared" si="20"/>
        <v>94</v>
      </c>
      <c r="S69" t="str">
        <f t="shared" si="21"/>
        <v>3</v>
      </c>
      <c r="W69">
        <v>3721</v>
      </c>
      <c r="X69" t="s">
        <v>63</v>
      </c>
      <c r="Z69" s="124" t="str">
        <f t="shared" si="11"/>
        <v>37</v>
      </c>
      <c r="AA69" t="str">
        <f t="shared" si="12"/>
        <v>372</v>
      </c>
      <c r="AC69" t="s">
        <v>2101</v>
      </c>
      <c r="AD69" t="s">
        <v>2102</v>
      </c>
      <c r="AE69" t="s">
        <v>2903</v>
      </c>
      <c r="AF69" t="s">
        <v>2904</v>
      </c>
      <c r="AG69" t="s">
        <v>2927</v>
      </c>
      <c r="AH69" t="s">
        <v>2928</v>
      </c>
    </row>
    <row r="70" spans="1:34">
      <c r="A70" s="39" t="str">
        <f>IF(C70="","",VLOOKUP('OPĆI DIO'!$C$1,'OPĆI DIO'!$N$4:$W$150,10,FALSE))</f>
        <v>08006</v>
      </c>
      <c r="B70" s="39" t="str">
        <f>IF(C70="","",VLOOKUP('OPĆI DIO'!$C$1,'OPĆI DIO'!$N$4:$W$150,9,FALSE))</f>
        <v>Sveučilišta i veleučilišta u Republici Hrvatskoj</v>
      </c>
      <c r="C70" s="44">
        <v>31</v>
      </c>
      <c r="D70" s="39" t="str">
        <f t="shared" si="14"/>
        <v>Vlastiti prihodi</v>
      </c>
      <c r="E70" s="44">
        <v>3225</v>
      </c>
      <c r="F70" s="39" t="str">
        <f t="shared" si="13"/>
        <v>Sitni inventar i autogume</v>
      </c>
      <c r="G70" s="215" t="s">
        <v>191</v>
      </c>
      <c r="H70" s="39" t="str">
        <f t="shared" si="15"/>
        <v>REDOVNA DJELATNOST SVEUČILIŠTA U PULI (IZ EVIDENCIJSKIH PRIHODA)</v>
      </c>
      <c r="I70" s="39" t="str">
        <f t="shared" si="16"/>
        <v>0942</v>
      </c>
      <c r="J70" s="74">
        <v>3185</v>
      </c>
      <c r="K70" s="74">
        <v>3185</v>
      </c>
      <c r="L70" s="74">
        <v>3185</v>
      </c>
      <c r="M70" s="266"/>
      <c r="N70" t="str">
        <f>IF(C70="","",'OPĆI DIO'!$C$1)</f>
        <v>42024 SVEUČILIŠTE JURJA DOBRILE U PULI</v>
      </c>
      <c r="O70" t="str">
        <f t="shared" si="17"/>
        <v>322</v>
      </c>
      <c r="P70" t="str">
        <f t="shared" si="18"/>
        <v>32</v>
      </c>
      <c r="Q70" t="str">
        <f t="shared" si="19"/>
        <v>31</v>
      </c>
      <c r="R70" t="str">
        <f t="shared" si="20"/>
        <v>94</v>
      </c>
      <c r="S70" t="str">
        <f t="shared" si="21"/>
        <v>3</v>
      </c>
      <c r="W70">
        <v>3722</v>
      </c>
      <c r="X70" t="s">
        <v>148</v>
      </c>
      <c r="Z70" s="124" t="str">
        <f t="shared" si="11"/>
        <v>37</v>
      </c>
      <c r="AA70" t="str">
        <f t="shared" si="12"/>
        <v>372</v>
      </c>
      <c r="AC70" t="s">
        <v>4482</v>
      </c>
      <c r="AD70" t="s">
        <v>4483</v>
      </c>
      <c r="AE70" t="s">
        <v>2903</v>
      </c>
      <c r="AF70" t="s">
        <v>2904</v>
      </c>
      <c r="AG70" t="s">
        <v>2927</v>
      </c>
      <c r="AH70" t="s">
        <v>2928</v>
      </c>
    </row>
    <row r="71" spans="1:34">
      <c r="A71" s="39" t="str">
        <f>IF(C71="","",VLOOKUP('OPĆI DIO'!$C$1,'OPĆI DIO'!$N$4:$W$150,10,FALSE))</f>
        <v>08006</v>
      </c>
      <c r="B71" s="39" t="str">
        <f>IF(C71="","",VLOOKUP('OPĆI DIO'!$C$1,'OPĆI DIO'!$N$4:$W$150,9,FALSE))</f>
        <v>Sveučilišta i veleučilišta u Republici Hrvatskoj</v>
      </c>
      <c r="C71" s="44">
        <v>31</v>
      </c>
      <c r="D71" s="39" t="str">
        <f t="shared" si="14"/>
        <v>Vlastiti prihodi</v>
      </c>
      <c r="E71" s="44">
        <v>3227</v>
      </c>
      <c r="F71" s="39" t="str">
        <f t="shared" si="13"/>
        <v>Službena, radna i zaštitna odjeća i obuća</v>
      </c>
      <c r="G71" s="215" t="s">
        <v>191</v>
      </c>
      <c r="H71" s="39" t="str">
        <f t="shared" si="15"/>
        <v>REDOVNA DJELATNOST SVEUČILIŠTA U PULI (IZ EVIDENCIJSKIH PRIHODA)</v>
      </c>
      <c r="I71" s="39" t="str">
        <f t="shared" si="16"/>
        <v>0942</v>
      </c>
      <c r="J71" s="74">
        <v>265</v>
      </c>
      <c r="K71" s="74">
        <v>265</v>
      </c>
      <c r="L71" s="74">
        <v>265</v>
      </c>
      <c r="M71" s="266"/>
      <c r="N71" t="str">
        <f>IF(C71="","",'OPĆI DIO'!$C$1)</f>
        <v>42024 SVEUČILIŠTE JURJA DOBRILE U PULI</v>
      </c>
      <c r="O71" t="str">
        <f t="shared" si="17"/>
        <v>322</v>
      </c>
      <c r="P71" t="str">
        <f t="shared" si="18"/>
        <v>32</v>
      </c>
      <c r="Q71" t="str">
        <f t="shared" si="19"/>
        <v>31</v>
      </c>
      <c r="R71" t="str">
        <f t="shared" si="20"/>
        <v>94</v>
      </c>
      <c r="S71" t="str">
        <f t="shared" si="21"/>
        <v>3</v>
      </c>
      <c r="W71">
        <v>3723</v>
      </c>
      <c r="X71" t="s">
        <v>103</v>
      </c>
      <c r="Z71" s="124" t="str">
        <f t="shared" si="11"/>
        <v>37</v>
      </c>
      <c r="AA71" t="str">
        <f t="shared" si="12"/>
        <v>372</v>
      </c>
      <c r="AC71" t="s">
        <v>756</v>
      </c>
      <c r="AD71" t="s">
        <v>799</v>
      </c>
      <c r="AE71" t="s">
        <v>2919</v>
      </c>
      <c r="AF71" t="s">
        <v>2920</v>
      </c>
      <c r="AG71" t="s">
        <v>2927</v>
      </c>
      <c r="AH71" t="s">
        <v>2928</v>
      </c>
    </row>
    <row r="72" spans="1:34">
      <c r="A72" s="39" t="str">
        <f>IF(C72="","",VLOOKUP('OPĆI DIO'!$C$1,'OPĆI DIO'!$N$4:$W$150,10,FALSE))</f>
        <v>08006</v>
      </c>
      <c r="B72" s="39" t="str">
        <f>IF(C72="","",VLOOKUP('OPĆI DIO'!$C$1,'OPĆI DIO'!$N$4:$W$150,9,FALSE))</f>
        <v>Sveučilišta i veleučilišta u Republici Hrvatskoj</v>
      </c>
      <c r="C72" s="44">
        <v>31</v>
      </c>
      <c r="D72" s="39" t="str">
        <f t="shared" si="14"/>
        <v>Vlastiti prihodi</v>
      </c>
      <c r="E72" s="44">
        <v>3231</v>
      </c>
      <c r="F72" s="39" t="str">
        <f t="shared" si="13"/>
        <v>Usluge telefona, interneta, pošte i prijevoza</v>
      </c>
      <c r="G72" s="215" t="s">
        <v>191</v>
      </c>
      <c r="H72" s="39" t="str">
        <f t="shared" si="15"/>
        <v>REDOVNA DJELATNOST SVEUČILIŠTA U PULI (IZ EVIDENCIJSKIH PRIHODA)</v>
      </c>
      <c r="I72" s="39" t="str">
        <f t="shared" si="16"/>
        <v>0942</v>
      </c>
      <c r="J72" s="74">
        <v>796</v>
      </c>
      <c r="K72" s="74">
        <v>796</v>
      </c>
      <c r="L72" s="74">
        <v>796</v>
      </c>
      <c r="M72" s="266"/>
      <c r="N72" t="str">
        <f>IF(C72="","",'OPĆI DIO'!$C$1)</f>
        <v>42024 SVEUČILIŠTE JURJA DOBRILE U PULI</v>
      </c>
      <c r="O72" t="str">
        <f t="shared" si="17"/>
        <v>323</v>
      </c>
      <c r="P72" t="str">
        <f t="shared" si="18"/>
        <v>32</v>
      </c>
      <c r="Q72" t="str">
        <f t="shared" si="19"/>
        <v>31</v>
      </c>
      <c r="R72" t="str">
        <f t="shared" si="20"/>
        <v>94</v>
      </c>
      <c r="S72" t="str">
        <f t="shared" si="21"/>
        <v>3</v>
      </c>
      <c r="W72">
        <v>3811</v>
      </c>
      <c r="X72" t="s">
        <v>53</v>
      </c>
      <c r="Z72" s="124" t="str">
        <f t="shared" si="11"/>
        <v>38</v>
      </c>
      <c r="AA72" t="str">
        <f t="shared" si="12"/>
        <v>381</v>
      </c>
      <c r="AC72" t="s">
        <v>2103</v>
      </c>
      <c r="AD72" t="s">
        <v>2104</v>
      </c>
      <c r="AE72" t="s">
        <v>2903</v>
      </c>
      <c r="AF72" t="s">
        <v>2904</v>
      </c>
      <c r="AG72" t="s">
        <v>2927</v>
      </c>
      <c r="AH72" t="s">
        <v>2928</v>
      </c>
    </row>
    <row r="73" spans="1:34">
      <c r="A73" s="39" t="str">
        <f>IF(C73="","",VLOOKUP('OPĆI DIO'!$C$1,'OPĆI DIO'!$N$4:$W$150,10,FALSE))</f>
        <v>08006</v>
      </c>
      <c r="B73" s="39" t="str">
        <f>IF(C73="","",VLOOKUP('OPĆI DIO'!$C$1,'OPĆI DIO'!$N$4:$W$150,9,FALSE))</f>
        <v>Sveučilišta i veleučilišta u Republici Hrvatskoj</v>
      </c>
      <c r="C73" s="44">
        <v>31</v>
      </c>
      <c r="D73" s="39" t="str">
        <f t="shared" si="14"/>
        <v>Vlastiti prihodi</v>
      </c>
      <c r="E73" s="44">
        <v>3232</v>
      </c>
      <c r="F73" s="39" t="str">
        <f t="shared" si="13"/>
        <v>Usluge tekućeg i investicijskog održavanja</v>
      </c>
      <c r="G73" s="215" t="s">
        <v>191</v>
      </c>
      <c r="H73" s="39" t="str">
        <f t="shared" si="15"/>
        <v>REDOVNA DJELATNOST SVEUČILIŠTA U PULI (IZ EVIDENCIJSKIH PRIHODA)</v>
      </c>
      <c r="I73" s="39" t="str">
        <f t="shared" si="16"/>
        <v>0942</v>
      </c>
      <c r="J73" s="74">
        <v>18409</v>
      </c>
      <c r="K73" s="74">
        <v>18409</v>
      </c>
      <c r="L73" s="74">
        <v>18409</v>
      </c>
      <c r="M73" s="266"/>
      <c r="N73" t="str">
        <f>IF(C73="","",'OPĆI DIO'!$C$1)</f>
        <v>42024 SVEUČILIŠTE JURJA DOBRILE U PULI</v>
      </c>
      <c r="O73" t="str">
        <f t="shared" si="17"/>
        <v>323</v>
      </c>
      <c r="P73" t="str">
        <f t="shared" si="18"/>
        <v>32</v>
      </c>
      <c r="Q73" t="str">
        <f t="shared" si="19"/>
        <v>31</v>
      </c>
      <c r="R73" t="str">
        <f t="shared" si="20"/>
        <v>94</v>
      </c>
      <c r="S73" t="str">
        <f t="shared" si="21"/>
        <v>3</v>
      </c>
      <c r="W73">
        <v>3812</v>
      </c>
      <c r="X73" t="s">
        <v>149</v>
      </c>
      <c r="Z73" s="124" t="str">
        <f t="shared" si="11"/>
        <v>38</v>
      </c>
      <c r="AA73" t="str">
        <f t="shared" si="12"/>
        <v>381</v>
      </c>
      <c r="AC73" t="s">
        <v>1275</v>
      </c>
      <c r="AD73" t="s">
        <v>1276</v>
      </c>
      <c r="AE73" t="s">
        <v>2911</v>
      </c>
      <c r="AF73" t="s">
        <v>2912</v>
      </c>
      <c r="AG73" t="s">
        <v>2927</v>
      </c>
      <c r="AH73" t="s">
        <v>2928</v>
      </c>
    </row>
    <row r="74" spans="1:34" ht="15.75" thickBot="1">
      <c r="A74" s="39" t="str">
        <f>IF(C74="","",VLOOKUP('OPĆI DIO'!$C$1,'OPĆI DIO'!$N$4:$W$150,10,FALSE))</f>
        <v>08006</v>
      </c>
      <c r="B74" s="39" t="str">
        <f>IF(C74="","",VLOOKUP('OPĆI DIO'!$C$1,'OPĆI DIO'!$N$4:$W$150,9,FALSE))</f>
        <v>Sveučilišta i veleučilišta u Republici Hrvatskoj</v>
      </c>
      <c r="C74" s="44">
        <v>31</v>
      </c>
      <c r="D74" s="39" t="str">
        <f t="shared" si="14"/>
        <v>Vlastiti prihodi</v>
      </c>
      <c r="E74" s="213">
        <v>3233</v>
      </c>
      <c r="F74" s="39" t="str">
        <f t="shared" si="13"/>
        <v>Usluge promidžbe i informiranja</v>
      </c>
      <c r="G74" s="215" t="s">
        <v>191</v>
      </c>
      <c r="H74" s="39" t="str">
        <f t="shared" si="15"/>
        <v>REDOVNA DJELATNOST SVEUČILIŠTA U PULI (IZ EVIDENCIJSKIH PRIHODA)</v>
      </c>
      <c r="I74" s="39" t="str">
        <f t="shared" si="16"/>
        <v>0942</v>
      </c>
      <c r="J74" s="74">
        <v>531</v>
      </c>
      <c r="K74" s="74">
        <v>531</v>
      </c>
      <c r="L74" s="74">
        <v>531</v>
      </c>
      <c r="M74" s="266"/>
      <c r="N74" t="str">
        <f>IF(C74="","",'OPĆI DIO'!$C$1)</f>
        <v>42024 SVEUČILIŠTE JURJA DOBRILE U PULI</v>
      </c>
      <c r="O74" t="str">
        <f t="shared" si="17"/>
        <v>323</v>
      </c>
      <c r="P74" t="str">
        <f t="shared" si="18"/>
        <v>32</v>
      </c>
      <c r="Q74" t="str">
        <f t="shared" si="19"/>
        <v>31</v>
      </c>
      <c r="R74" t="str">
        <f t="shared" si="20"/>
        <v>94</v>
      </c>
      <c r="S74" t="str">
        <f t="shared" si="21"/>
        <v>3</v>
      </c>
      <c r="W74">
        <v>3813</v>
      </c>
      <c r="X74" t="s">
        <v>92</v>
      </c>
      <c r="Z74" s="124" t="str">
        <f t="shared" ref="Z74:Z80" si="22">LEFT(W74,2)</f>
        <v>38</v>
      </c>
      <c r="AA74" t="str">
        <f t="shared" ref="AA74:AA80" si="23">LEFT(W74,3)</f>
        <v>381</v>
      </c>
      <c r="AC74" t="s">
        <v>1277</v>
      </c>
      <c r="AD74" t="s">
        <v>1278</v>
      </c>
      <c r="AE74" t="s">
        <v>2911</v>
      </c>
      <c r="AF74" t="s">
        <v>2912</v>
      </c>
      <c r="AG74" t="s">
        <v>2925</v>
      </c>
      <c r="AH74" t="s">
        <v>2935</v>
      </c>
    </row>
    <row r="75" spans="1:34">
      <c r="A75" s="39" t="str">
        <f>IF(C75="","",VLOOKUP('OPĆI DIO'!$C$1,'OPĆI DIO'!$N$4:$W$150,10,FALSE))</f>
        <v>08006</v>
      </c>
      <c r="B75" s="39" t="str">
        <f>IF(C75="","",VLOOKUP('OPĆI DIO'!$C$1,'OPĆI DIO'!$N$4:$W$150,9,FALSE))</f>
        <v>Sveučilišta i veleučilišta u Republici Hrvatskoj</v>
      </c>
      <c r="C75" s="44">
        <v>31</v>
      </c>
      <c r="D75" s="39" t="str">
        <f t="shared" si="14"/>
        <v>Vlastiti prihodi</v>
      </c>
      <c r="E75" s="214">
        <v>3234</v>
      </c>
      <c r="F75" s="39" t="str">
        <f t="shared" si="13"/>
        <v>Komunalne usluge</v>
      </c>
      <c r="G75" s="215" t="s">
        <v>191</v>
      </c>
      <c r="H75" s="39" t="str">
        <f t="shared" si="15"/>
        <v>REDOVNA DJELATNOST SVEUČILIŠTA U PULI (IZ EVIDENCIJSKIH PRIHODA)</v>
      </c>
      <c r="I75" s="39" t="str">
        <f t="shared" si="16"/>
        <v>0942</v>
      </c>
      <c r="J75" s="74">
        <v>664</v>
      </c>
      <c r="K75" s="74">
        <v>664</v>
      </c>
      <c r="L75" s="74">
        <v>664</v>
      </c>
      <c r="M75" s="266"/>
      <c r="N75" t="str">
        <f>IF(C75="","",'OPĆI DIO'!$C$1)</f>
        <v>42024 SVEUČILIŠTE JURJA DOBRILE U PULI</v>
      </c>
      <c r="O75" t="str">
        <f t="shared" si="17"/>
        <v>323</v>
      </c>
      <c r="P75" t="str">
        <f t="shared" si="18"/>
        <v>32</v>
      </c>
      <c r="Q75" t="str">
        <f t="shared" si="19"/>
        <v>31</v>
      </c>
      <c r="R75" t="str">
        <f t="shared" si="20"/>
        <v>94</v>
      </c>
      <c r="S75" t="str">
        <f t="shared" si="21"/>
        <v>3</v>
      </c>
      <c r="W75">
        <v>3821</v>
      </c>
      <c r="X75" t="s">
        <v>167</v>
      </c>
      <c r="Z75" s="124" t="str">
        <f t="shared" si="22"/>
        <v>38</v>
      </c>
      <c r="AA75" t="str">
        <f t="shared" si="23"/>
        <v>382</v>
      </c>
      <c r="AC75" t="s">
        <v>1279</v>
      </c>
      <c r="AD75" t="s">
        <v>1280</v>
      </c>
      <c r="AE75" t="s">
        <v>2911</v>
      </c>
      <c r="AF75" t="s">
        <v>2912</v>
      </c>
      <c r="AG75" t="s">
        <v>2925</v>
      </c>
      <c r="AH75" t="s">
        <v>2935</v>
      </c>
    </row>
    <row r="76" spans="1:34">
      <c r="A76" s="39" t="str">
        <f>IF(C76="","",VLOOKUP('OPĆI DIO'!$C$1,'OPĆI DIO'!$N$4:$W$150,10,FALSE))</f>
        <v>08006</v>
      </c>
      <c r="B76" s="39" t="str">
        <f>IF(C76="","",VLOOKUP('OPĆI DIO'!$C$1,'OPĆI DIO'!$N$4:$W$150,9,FALSE))</f>
        <v>Sveučilišta i veleučilišta u Republici Hrvatskoj</v>
      </c>
      <c r="C76" s="44">
        <v>31</v>
      </c>
      <c r="D76" s="39" t="str">
        <f t="shared" si="14"/>
        <v>Vlastiti prihodi</v>
      </c>
      <c r="E76" s="44">
        <v>3237</v>
      </c>
      <c r="F76" s="39" t="str">
        <f t="shared" si="13"/>
        <v>Intelektualne i osobne usluge</v>
      </c>
      <c r="G76" s="215" t="s">
        <v>191</v>
      </c>
      <c r="H76" s="39" t="str">
        <f t="shared" si="15"/>
        <v>REDOVNA DJELATNOST SVEUČILIŠTA U PULI (IZ EVIDENCIJSKIH PRIHODA)</v>
      </c>
      <c r="I76" s="39" t="str">
        <f t="shared" si="16"/>
        <v>0942</v>
      </c>
      <c r="J76" s="74">
        <v>88397</v>
      </c>
      <c r="K76" s="74">
        <v>84947</v>
      </c>
      <c r="L76" s="74">
        <v>84947</v>
      </c>
      <c r="M76" s="266"/>
      <c r="N76" t="str">
        <f>IF(C76="","",'OPĆI DIO'!$C$1)</f>
        <v>42024 SVEUČILIŠTE JURJA DOBRILE U PULI</v>
      </c>
      <c r="O76" t="str">
        <f t="shared" si="17"/>
        <v>323</v>
      </c>
      <c r="P76" t="str">
        <f t="shared" si="18"/>
        <v>32</v>
      </c>
      <c r="Q76" t="str">
        <f t="shared" si="19"/>
        <v>31</v>
      </c>
      <c r="R76" t="str">
        <f t="shared" si="20"/>
        <v>94</v>
      </c>
      <c r="S76" t="str">
        <f t="shared" si="21"/>
        <v>3</v>
      </c>
      <c r="W76">
        <v>3831</v>
      </c>
      <c r="X76" t="s">
        <v>150</v>
      </c>
      <c r="Z76" s="124" t="str">
        <f t="shared" si="22"/>
        <v>38</v>
      </c>
      <c r="AA76" t="str">
        <f t="shared" si="23"/>
        <v>383</v>
      </c>
      <c r="AC76" t="s">
        <v>1281</v>
      </c>
      <c r="AD76" t="s">
        <v>1282</v>
      </c>
      <c r="AE76" t="s">
        <v>2911</v>
      </c>
      <c r="AF76" t="s">
        <v>2912</v>
      </c>
      <c r="AG76" t="s">
        <v>2927</v>
      </c>
      <c r="AH76" t="s">
        <v>2928</v>
      </c>
    </row>
    <row r="77" spans="1:34">
      <c r="A77" s="39" t="str">
        <f>IF(C77="","",VLOOKUP('OPĆI DIO'!$C$1,'OPĆI DIO'!$N$4:$W$150,10,FALSE))</f>
        <v>08006</v>
      </c>
      <c r="B77" s="39" t="str">
        <f>IF(C77="","",VLOOKUP('OPĆI DIO'!$C$1,'OPĆI DIO'!$N$4:$W$150,9,FALSE))</f>
        <v>Sveučilišta i veleučilišta u Republici Hrvatskoj</v>
      </c>
      <c r="C77" s="44">
        <v>31</v>
      </c>
      <c r="D77" s="39" t="str">
        <f t="shared" si="14"/>
        <v>Vlastiti prihodi</v>
      </c>
      <c r="E77" s="44">
        <v>3238</v>
      </c>
      <c r="F77" s="39" t="str">
        <f t="shared" si="13"/>
        <v>Računalne usluge</v>
      </c>
      <c r="G77" s="215" t="s">
        <v>191</v>
      </c>
      <c r="H77" s="39" t="str">
        <f t="shared" si="15"/>
        <v>REDOVNA DJELATNOST SVEUČILIŠTA U PULI (IZ EVIDENCIJSKIH PRIHODA)</v>
      </c>
      <c r="I77" s="39" t="str">
        <f t="shared" si="16"/>
        <v>0942</v>
      </c>
      <c r="J77" s="74">
        <v>5972</v>
      </c>
      <c r="K77" s="74">
        <v>5972</v>
      </c>
      <c r="L77" s="74">
        <v>5972</v>
      </c>
      <c r="M77" s="266"/>
      <c r="N77" t="str">
        <f>IF(C77="","",'OPĆI DIO'!$C$1)</f>
        <v>42024 SVEUČILIŠTE JURJA DOBRILE U PULI</v>
      </c>
      <c r="O77" t="str">
        <f t="shared" si="17"/>
        <v>323</v>
      </c>
      <c r="P77" t="str">
        <f t="shared" si="18"/>
        <v>32</v>
      </c>
      <c r="Q77" t="str">
        <f t="shared" si="19"/>
        <v>31</v>
      </c>
      <c r="R77" t="str">
        <f t="shared" si="20"/>
        <v>94</v>
      </c>
      <c r="S77" t="str">
        <f t="shared" si="21"/>
        <v>3</v>
      </c>
      <c r="W77">
        <v>3832</v>
      </c>
      <c r="X77" t="s">
        <v>190</v>
      </c>
      <c r="Z77" s="124" t="str">
        <f t="shared" si="22"/>
        <v>38</v>
      </c>
      <c r="AA77" t="str">
        <f t="shared" si="23"/>
        <v>383</v>
      </c>
      <c r="AC77" t="s">
        <v>3037</v>
      </c>
      <c r="AD77" t="s">
        <v>3038</v>
      </c>
      <c r="AE77" t="s">
        <v>2911</v>
      </c>
      <c r="AF77" t="s">
        <v>2912</v>
      </c>
      <c r="AG77" t="s">
        <v>2925</v>
      </c>
      <c r="AH77" t="s">
        <v>2935</v>
      </c>
    </row>
    <row r="78" spans="1:34">
      <c r="A78" s="39" t="str">
        <f>IF(C78="","",VLOOKUP('OPĆI DIO'!$C$1,'OPĆI DIO'!$N$4:$W$150,10,FALSE))</f>
        <v>08006</v>
      </c>
      <c r="B78" s="39" t="str">
        <f>IF(C78="","",VLOOKUP('OPĆI DIO'!$C$1,'OPĆI DIO'!$N$4:$W$150,9,FALSE))</f>
        <v>Sveučilišta i veleučilišta u Republici Hrvatskoj</v>
      </c>
      <c r="C78" s="44">
        <v>31</v>
      </c>
      <c r="D78" s="39" t="str">
        <f t="shared" si="14"/>
        <v>Vlastiti prihodi</v>
      </c>
      <c r="E78" s="44">
        <v>3239</v>
      </c>
      <c r="F78" s="39" t="str">
        <f t="shared" si="13"/>
        <v>Ostale usluge</v>
      </c>
      <c r="G78" s="215" t="s">
        <v>191</v>
      </c>
      <c r="H78" s="39" t="str">
        <f t="shared" si="15"/>
        <v>REDOVNA DJELATNOST SVEUČILIŠTA U PULI (IZ EVIDENCIJSKIH PRIHODA)</v>
      </c>
      <c r="I78" s="39" t="str">
        <f t="shared" si="16"/>
        <v>0942</v>
      </c>
      <c r="J78" s="74">
        <v>13736</v>
      </c>
      <c r="K78" s="74">
        <v>13670</v>
      </c>
      <c r="L78" s="74">
        <v>13670</v>
      </c>
      <c r="M78" s="266"/>
      <c r="N78" t="str">
        <f>IF(C78="","",'OPĆI DIO'!$C$1)</f>
        <v>42024 SVEUČILIŠTE JURJA DOBRILE U PULI</v>
      </c>
      <c r="O78" t="str">
        <f t="shared" si="17"/>
        <v>323</v>
      </c>
      <c r="P78" t="str">
        <f t="shared" si="18"/>
        <v>32</v>
      </c>
      <c r="Q78" t="str">
        <f t="shared" si="19"/>
        <v>31</v>
      </c>
      <c r="R78" t="str">
        <f t="shared" si="20"/>
        <v>94</v>
      </c>
      <c r="S78" t="str">
        <f t="shared" si="21"/>
        <v>3</v>
      </c>
      <c r="W78">
        <v>3833</v>
      </c>
      <c r="X78" t="s">
        <v>151</v>
      </c>
      <c r="Z78" s="124" t="str">
        <f t="shared" si="22"/>
        <v>38</v>
      </c>
      <c r="AA78" t="str">
        <f t="shared" si="23"/>
        <v>383</v>
      </c>
      <c r="AC78" t="s">
        <v>1453</v>
      </c>
      <c r="AD78" t="s">
        <v>2095</v>
      </c>
      <c r="AE78" t="s">
        <v>2911</v>
      </c>
      <c r="AF78" t="s">
        <v>2912</v>
      </c>
      <c r="AG78" t="s">
        <v>2925</v>
      </c>
      <c r="AH78" t="s">
        <v>2935</v>
      </c>
    </row>
    <row r="79" spans="1:34">
      <c r="A79" s="39" t="str">
        <f>IF(C79="","",VLOOKUP('OPĆI DIO'!$C$1,'OPĆI DIO'!$N$4:$W$150,10,FALSE))</f>
        <v>08006</v>
      </c>
      <c r="B79" s="39" t="str">
        <f>IF(C79="","",VLOOKUP('OPĆI DIO'!$C$1,'OPĆI DIO'!$N$4:$W$150,9,FALSE))</f>
        <v>Sveučilišta i veleučilišta u Republici Hrvatskoj</v>
      </c>
      <c r="C79" s="44">
        <v>31</v>
      </c>
      <c r="D79" s="39" t="str">
        <f t="shared" si="14"/>
        <v>Vlastiti prihodi</v>
      </c>
      <c r="E79" s="44">
        <v>3241</v>
      </c>
      <c r="F79" s="39" t="str">
        <f t="shared" si="13"/>
        <v>Naknade troškova osobama izvan radnog odnosa</v>
      </c>
      <c r="G79" s="215" t="s">
        <v>191</v>
      </c>
      <c r="H79" s="39" t="str">
        <f t="shared" si="15"/>
        <v>REDOVNA DJELATNOST SVEUČILIŠTA U PULI (IZ EVIDENCIJSKIH PRIHODA)</v>
      </c>
      <c r="I79" s="39" t="str">
        <f t="shared" si="16"/>
        <v>0942</v>
      </c>
      <c r="J79" s="74">
        <v>2323</v>
      </c>
      <c r="K79" s="74">
        <v>2323</v>
      </c>
      <c r="L79" s="74">
        <v>2323</v>
      </c>
      <c r="M79" s="266"/>
      <c r="N79" t="str">
        <f>IF(C79="","",'OPĆI DIO'!$C$1)</f>
        <v>42024 SVEUČILIŠTE JURJA DOBRILE U PULI</v>
      </c>
      <c r="O79" t="str">
        <f t="shared" si="17"/>
        <v>324</v>
      </c>
      <c r="P79" t="str">
        <f t="shared" si="18"/>
        <v>32</v>
      </c>
      <c r="Q79" t="str">
        <f t="shared" si="19"/>
        <v>31</v>
      </c>
      <c r="R79" t="str">
        <f t="shared" si="20"/>
        <v>94</v>
      </c>
      <c r="S79" t="str">
        <f t="shared" si="21"/>
        <v>3</v>
      </c>
      <c r="W79">
        <v>3834</v>
      </c>
      <c r="X79" t="s">
        <v>152</v>
      </c>
      <c r="Z79" s="124" t="str">
        <f t="shared" si="22"/>
        <v>38</v>
      </c>
      <c r="AA79" t="str">
        <f t="shared" si="23"/>
        <v>383</v>
      </c>
      <c r="AC79" t="s">
        <v>3039</v>
      </c>
      <c r="AD79" t="s">
        <v>3040</v>
      </c>
      <c r="AE79" t="s">
        <v>2911</v>
      </c>
      <c r="AF79" t="s">
        <v>2912</v>
      </c>
      <c r="AG79" t="s">
        <v>2927</v>
      </c>
      <c r="AH79" t="s">
        <v>2928</v>
      </c>
    </row>
    <row r="80" spans="1:34">
      <c r="A80" s="39" t="str">
        <f>IF(C80="","",VLOOKUP('OPĆI DIO'!$C$1,'OPĆI DIO'!$N$4:$W$150,10,FALSE))</f>
        <v>08006</v>
      </c>
      <c r="B80" s="39" t="str">
        <f>IF(C80="","",VLOOKUP('OPĆI DIO'!$C$1,'OPĆI DIO'!$N$4:$W$150,9,FALSE))</f>
        <v>Sveučilišta i veleučilišta u Republici Hrvatskoj</v>
      </c>
      <c r="C80" s="44">
        <v>31</v>
      </c>
      <c r="D80" s="39" t="str">
        <f t="shared" si="14"/>
        <v>Vlastiti prihodi</v>
      </c>
      <c r="E80" s="44">
        <v>3293</v>
      </c>
      <c r="F80" s="39" t="str">
        <f t="shared" si="13"/>
        <v>Reprezentacija</v>
      </c>
      <c r="G80" s="215" t="s">
        <v>191</v>
      </c>
      <c r="H80" s="39" t="str">
        <f t="shared" si="15"/>
        <v>REDOVNA DJELATNOST SVEUČILIŠTA U PULI (IZ EVIDENCIJSKIH PRIHODA)</v>
      </c>
      <c r="I80" s="39" t="str">
        <f t="shared" si="16"/>
        <v>0942</v>
      </c>
      <c r="J80" s="74">
        <v>10701</v>
      </c>
      <c r="K80" s="74">
        <v>10435</v>
      </c>
      <c r="L80" s="74">
        <v>10435</v>
      </c>
      <c r="M80" s="266"/>
      <c r="N80" t="str">
        <f>IF(C80="","",'OPĆI DIO'!$C$1)</f>
        <v>42024 SVEUČILIŠTE JURJA DOBRILE U PULI</v>
      </c>
      <c r="O80" t="str">
        <f t="shared" si="17"/>
        <v>329</v>
      </c>
      <c r="P80" t="str">
        <f t="shared" si="18"/>
        <v>32</v>
      </c>
      <c r="Q80" t="str">
        <f t="shared" si="19"/>
        <v>31</v>
      </c>
      <c r="R80" t="str">
        <f t="shared" si="20"/>
        <v>94</v>
      </c>
      <c r="S80" t="str">
        <f t="shared" si="21"/>
        <v>3</v>
      </c>
      <c r="W80">
        <v>3835</v>
      </c>
      <c r="X80" t="s">
        <v>153</v>
      </c>
      <c r="Z80" s="124" t="str">
        <f t="shared" si="22"/>
        <v>38</v>
      </c>
      <c r="AA80" t="str">
        <f t="shared" si="23"/>
        <v>383</v>
      </c>
      <c r="AC80" t="s">
        <v>1255</v>
      </c>
      <c r="AD80" t="s">
        <v>1256</v>
      </c>
      <c r="AE80" t="s">
        <v>2899</v>
      </c>
      <c r="AF80" t="s">
        <v>2900</v>
      </c>
      <c r="AG80" t="s">
        <v>2925</v>
      </c>
      <c r="AH80" t="s">
        <v>2935</v>
      </c>
    </row>
    <row r="81" spans="1:34">
      <c r="A81" s="39" t="str">
        <f>IF(C81="","",VLOOKUP('OPĆI DIO'!$C$1,'OPĆI DIO'!$N$4:$W$150,10,FALSE))</f>
        <v>08006</v>
      </c>
      <c r="B81" s="39" t="str">
        <f>IF(C81="","",VLOOKUP('OPĆI DIO'!$C$1,'OPĆI DIO'!$N$4:$W$150,9,FALSE))</f>
        <v>Sveučilišta i veleučilišta u Republici Hrvatskoj</v>
      </c>
      <c r="C81" s="44">
        <v>31</v>
      </c>
      <c r="D81" s="39" t="str">
        <f t="shared" si="14"/>
        <v>Vlastiti prihodi</v>
      </c>
      <c r="E81" s="44">
        <v>3299</v>
      </c>
      <c r="F81" s="39" t="str">
        <f t="shared" si="13"/>
        <v>Ostali nespomenuti rashodi poslovanja</v>
      </c>
      <c r="G81" s="215" t="s">
        <v>191</v>
      </c>
      <c r="H81" s="39" t="str">
        <f t="shared" si="15"/>
        <v>REDOVNA DJELATNOST SVEUČILIŠTA U PULI (IZ EVIDENCIJSKIH PRIHODA)</v>
      </c>
      <c r="I81" s="39" t="str">
        <f t="shared" si="16"/>
        <v>0942</v>
      </c>
      <c r="J81" s="74">
        <f>182079-11599-12728-1</f>
        <v>157751</v>
      </c>
      <c r="K81" s="74">
        <f>133785-11599</f>
        <v>122186</v>
      </c>
      <c r="L81" s="74">
        <f>106335-11599</f>
        <v>94736</v>
      </c>
      <c r="M81" s="266"/>
      <c r="N81" t="str">
        <f>IF(C81="","",'OPĆI DIO'!$C$1)</f>
        <v>42024 SVEUČILIŠTE JURJA DOBRILE U PULI</v>
      </c>
      <c r="O81" t="str">
        <f t="shared" si="17"/>
        <v>329</v>
      </c>
      <c r="P81" t="str">
        <f t="shared" si="18"/>
        <v>32</v>
      </c>
      <c r="Q81" t="str">
        <f t="shared" si="19"/>
        <v>31</v>
      </c>
      <c r="R81" t="str">
        <f t="shared" si="20"/>
        <v>94</v>
      </c>
      <c r="S81" t="str">
        <f t="shared" si="21"/>
        <v>3</v>
      </c>
      <c r="W81">
        <v>3861</v>
      </c>
      <c r="X81" t="s">
        <v>646</v>
      </c>
      <c r="Z81" s="124" t="str">
        <f>LEFT(W81,2)</f>
        <v>38</v>
      </c>
      <c r="AA81" t="str">
        <f>LEFT(W81,3)</f>
        <v>386</v>
      </c>
      <c r="AC81" t="s">
        <v>1297</v>
      </c>
      <c r="AD81" t="s">
        <v>1298</v>
      </c>
      <c r="AE81" t="s">
        <v>2913</v>
      </c>
      <c r="AF81" t="s">
        <v>2914</v>
      </c>
      <c r="AG81" t="s">
        <v>2925</v>
      </c>
      <c r="AH81" t="s">
        <v>2933</v>
      </c>
    </row>
    <row r="82" spans="1:34">
      <c r="A82" s="39" t="str">
        <f>IF(C82="","",VLOOKUP('OPĆI DIO'!$C$1,'OPĆI DIO'!$N$4:$W$150,10,FALSE))</f>
        <v>08006</v>
      </c>
      <c r="B82" s="39" t="str">
        <f>IF(C82="","",VLOOKUP('OPĆI DIO'!$C$1,'OPĆI DIO'!$N$4:$W$150,9,FALSE))</f>
        <v>Sveučilišta i veleučilišta u Republici Hrvatskoj</v>
      </c>
      <c r="C82" s="44">
        <v>31</v>
      </c>
      <c r="D82" s="39" t="str">
        <f t="shared" si="14"/>
        <v>Vlastiti prihodi</v>
      </c>
      <c r="E82" s="44">
        <v>3721</v>
      </c>
      <c r="F82" s="39" t="str">
        <f t="shared" si="13"/>
        <v>Naknade građanima i kućanstvima u novcu</v>
      </c>
      <c r="G82" s="215" t="s">
        <v>191</v>
      </c>
      <c r="H82" s="39" t="str">
        <f t="shared" si="15"/>
        <v>REDOVNA DJELATNOST SVEUČILIŠTA U PULI (IZ EVIDENCIJSKIH PRIHODA)</v>
      </c>
      <c r="I82" s="39" t="str">
        <f t="shared" si="16"/>
        <v>0942</v>
      </c>
      <c r="J82" s="74">
        <v>27</v>
      </c>
      <c r="K82" s="74">
        <v>27</v>
      </c>
      <c r="L82" s="74">
        <v>27</v>
      </c>
      <c r="M82" s="266"/>
      <c r="N82" t="str">
        <f>IF(C82="","",'OPĆI DIO'!$C$1)</f>
        <v>42024 SVEUČILIŠTE JURJA DOBRILE U PULI</v>
      </c>
      <c r="O82" t="str">
        <f t="shared" si="17"/>
        <v>372</v>
      </c>
      <c r="P82" t="str">
        <f t="shared" si="18"/>
        <v>37</v>
      </c>
      <c r="Q82" t="str">
        <f t="shared" si="19"/>
        <v>31</v>
      </c>
      <c r="R82" t="str">
        <f t="shared" si="20"/>
        <v>94</v>
      </c>
      <c r="S82" t="str">
        <f t="shared" si="21"/>
        <v>3</v>
      </c>
      <c r="W82">
        <v>3862</v>
      </c>
      <c r="X82" t="s">
        <v>647</v>
      </c>
      <c r="Z82" s="124" t="str">
        <f>LEFT(W82,2)</f>
        <v>38</v>
      </c>
      <c r="AA82" t="str">
        <f>LEFT(W82,3)</f>
        <v>386</v>
      </c>
      <c r="AC82" t="s">
        <v>1299</v>
      </c>
      <c r="AD82" t="s">
        <v>1300</v>
      </c>
      <c r="AE82" t="s">
        <v>2899</v>
      </c>
      <c r="AF82" t="s">
        <v>2900</v>
      </c>
      <c r="AG82" t="s">
        <v>2925</v>
      </c>
      <c r="AH82" t="s">
        <v>2933</v>
      </c>
    </row>
    <row r="83" spans="1:34">
      <c r="A83" s="39" t="str">
        <f>IF(C83="","",VLOOKUP('OPĆI DIO'!$C$1,'OPĆI DIO'!$N$4:$W$150,10,FALSE))</f>
        <v>08006</v>
      </c>
      <c r="B83" s="39" t="str">
        <f>IF(C83="","",VLOOKUP('OPĆI DIO'!$C$1,'OPĆI DIO'!$N$4:$W$150,9,FALSE))</f>
        <v>Sveučilišta i veleučilišta u Republici Hrvatskoj</v>
      </c>
      <c r="C83" s="44">
        <v>31</v>
      </c>
      <c r="D83" s="39" t="str">
        <f t="shared" si="14"/>
        <v>Vlastiti prihodi</v>
      </c>
      <c r="E83" s="44">
        <v>4221</v>
      </c>
      <c r="F83" s="39" t="str">
        <f t="shared" si="13"/>
        <v>Uredska oprema i namještaj</v>
      </c>
      <c r="G83" s="215" t="s">
        <v>191</v>
      </c>
      <c r="H83" s="39" t="str">
        <f t="shared" si="15"/>
        <v>REDOVNA DJELATNOST SVEUČILIŠTA U PULI (IZ EVIDENCIJSKIH PRIHODA)</v>
      </c>
      <c r="I83" s="39" t="str">
        <f t="shared" si="16"/>
        <v>0942</v>
      </c>
      <c r="J83" s="74">
        <v>3318</v>
      </c>
      <c r="K83" s="74">
        <v>3318</v>
      </c>
      <c r="L83" s="74">
        <v>3318</v>
      </c>
      <c r="M83" s="266"/>
      <c r="N83" t="str">
        <f>IF(C83="","",'OPĆI DIO'!$C$1)</f>
        <v>42024 SVEUČILIŠTE JURJA DOBRILE U PULI</v>
      </c>
      <c r="O83" t="str">
        <f t="shared" si="17"/>
        <v>422</v>
      </c>
      <c r="P83" t="str">
        <f t="shared" si="18"/>
        <v>42</v>
      </c>
      <c r="Q83" t="str">
        <f t="shared" si="19"/>
        <v>31</v>
      </c>
      <c r="R83" t="str">
        <f t="shared" si="20"/>
        <v>94</v>
      </c>
      <c r="S83" t="str">
        <f t="shared" si="21"/>
        <v>4</v>
      </c>
      <c r="W83">
        <v>3863</v>
      </c>
      <c r="X83" t="s">
        <v>648</v>
      </c>
      <c r="Z83" s="124" t="str">
        <f>LEFT(W83,2)</f>
        <v>38</v>
      </c>
      <c r="AA83" t="str">
        <f>LEFT(W83,3)</f>
        <v>386</v>
      </c>
      <c r="AC83" t="s">
        <v>1303</v>
      </c>
      <c r="AD83" t="s">
        <v>735</v>
      </c>
      <c r="AE83" t="s">
        <v>2913</v>
      </c>
      <c r="AF83" t="s">
        <v>2914</v>
      </c>
      <c r="AG83" t="s">
        <v>2925</v>
      </c>
      <c r="AH83" t="s">
        <v>2933</v>
      </c>
    </row>
    <row r="84" spans="1:34" ht="30">
      <c r="A84" s="39" t="str">
        <f>IF(C84="","",VLOOKUP('OPĆI DIO'!$C$1,'OPĆI DIO'!$N$4:$W$150,10,FALSE))</f>
        <v>08006</v>
      </c>
      <c r="B84" s="39" t="str">
        <f>IF(C84="","",VLOOKUP('OPĆI DIO'!$C$1,'OPĆI DIO'!$N$4:$W$150,9,FALSE))</f>
        <v>Sveučilišta i veleučilišta u Republici Hrvatskoj</v>
      </c>
      <c r="C84" s="44">
        <v>31</v>
      </c>
      <c r="D84" s="39" t="str">
        <f t="shared" si="14"/>
        <v>Vlastiti prihodi</v>
      </c>
      <c r="E84" s="44">
        <v>4226</v>
      </c>
      <c r="F84" s="39" t="str">
        <f t="shared" si="13"/>
        <v>Sportska i glazbena oprema</v>
      </c>
      <c r="G84" s="215" t="s">
        <v>191</v>
      </c>
      <c r="H84" s="39" t="str">
        <f t="shared" si="15"/>
        <v>REDOVNA DJELATNOST SVEUČILIŠTA U PULI (IZ EVIDENCIJSKIH PRIHODA)</v>
      </c>
      <c r="I84" s="39" t="str">
        <f t="shared" si="16"/>
        <v>0942</v>
      </c>
      <c r="J84" s="74">
        <v>6636</v>
      </c>
      <c r="K84" s="74">
        <v>6636</v>
      </c>
      <c r="L84" s="74">
        <v>6636</v>
      </c>
      <c r="M84" s="266"/>
      <c r="N84" t="str">
        <f>IF(C84="","",'OPĆI DIO'!$C$1)</f>
        <v>42024 SVEUČILIŠTE JURJA DOBRILE U PULI</v>
      </c>
      <c r="O84" t="str">
        <f t="shared" si="17"/>
        <v>422</v>
      </c>
      <c r="P84" t="str">
        <f t="shared" si="18"/>
        <v>42</v>
      </c>
      <c r="Q84" t="str">
        <f t="shared" si="19"/>
        <v>31</v>
      </c>
      <c r="R84" t="str">
        <f t="shared" si="20"/>
        <v>94</v>
      </c>
      <c r="S84" t="str">
        <f t="shared" si="21"/>
        <v>4</v>
      </c>
      <c r="W84" s="124">
        <v>3865</v>
      </c>
      <c r="X84" s="274" t="s">
        <v>6614</v>
      </c>
      <c r="Z84" s="124" t="str">
        <f>LEFT(W84,2)</f>
        <v>38</v>
      </c>
      <c r="AA84" t="str">
        <f>LEFT(W84,3)</f>
        <v>386</v>
      </c>
      <c r="AC84" t="s">
        <v>1112</v>
      </c>
      <c r="AD84" t="s">
        <v>1113</v>
      </c>
      <c r="AE84" t="s">
        <v>2899</v>
      </c>
      <c r="AF84" t="s">
        <v>2900</v>
      </c>
      <c r="AG84" t="s">
        <v>2925</v>
      </c>
      <c r="AH84" t="s">
        <v>2933</v>
      </c>
    </row>
    <row r="85" spans="1:34">
      <c r="A85" s="39" t="str">
        <f>IF(C85="","",VLOOKUP('OPĆI DIO'!$C$1,'OPĆI DIO'!$N$4:$W$150,10,FALSE))</f>
        <v>08006</v>
      </c>
      <c r="B85" s="39" t="str">
        <f>IF(C85="","",VLOOKUP('OPĆI DIO'!$C$1,'OPĆI DIO'!$N$4:$W$150,9,FALSE))</f>
        <v>Sveučilišta i veleučilišta u Republici Hrvatskoj</v>
      </c>
      <c r="C85" s="44">
        <v>31</v>
      </c>
      <c r="D85" s="39" t="str">
        <f t="shared" si="14"/>
        <v>Vlastiti prihodi</v>
      </c>
      <c r="E85" s="44">
        <v>4227</v>
      </c>
      <c r="F85" s="39" t="str">
        <f t="shared" si="13"/>
        <v>Uređaji, strojevi i oprema za ostale namjene</v>
      </c>
      <c r="G85" s="215" t="s">
        <v>191</v>
      </c>
      <c r="H85" s="39" t="str">
        <f t="shared" si="15"/>
        <v>REDOVNA DJELATNOST SVEUČILIŠTA U PULI (IZ EVIDENCIJSKIH PRIHODA)</v>
      </c>
      <c r="I85" s="39" t="str">
        <f t="shared" si="16"/>
        <v>0942</v>
      </c>
      <c r="J85" s="74">
        <v>6702</v>
      </c>
      <c r="K85" s="74">
        <v>6702</v>
      </c>
      <c r="L85" s="74">
        <v>6702</v>
      </c>
      <c r="M85" s="266"/>
      <c r="N85" t="str">
        <f>IF(C85="","",'OPĆI DIO'!$C$1)</f>
        <v>42024 SVEUČILIŠTE JURJA DOBRILE U PULI</v>
      </c>
      <c r="O85" t="str">
        <f t="shared" si="17"/>
        <v>422</v>
      </c>
      <c r="P85" t="str">
        <f t="shared" si="18"/>
        <v>42</v>
      </c>
      <c r="Q85" t="str">
        <f t="shared" si="19"/>
        <v>31</v>
      </c>
      <c r="R85" t="str">
        <f t="shared" si="20"/>
        <v>94</v>
      </c>
      <c r="S85" t="str">
        <f t="shared" si="21"/>
        <v>4</v>
      </c>
      <c r="W85">
        <v>4111</v>
      </c>
      <c r="X85" t="s">
        <v>154</v>
      </c>
      <c r="Z85" s="124" t="str">
        <f t="shared" ref="Z85:Z102" si="24">LEFT(W85,2)</f>
        <v>41</v>
      </c>
      <c r="AA85" t="str">
        <f t="shared" ref="AA85:AA119" si="25">LEFT(W85,3)</f>
        <v>411</v>
      </c>
      <c r="AC85" t="s">
        <v>3041</v>
      </c>
      <c r="AD85" t="s">
        <v>3042</v>
      </c>
      <c r="AE85" t="s">
        <v>2899</v>
      </c>
      <c r="AF85" t="s">
        <v>2900</v>
      </c>
      <c r="AG85" t="s">
        <v>2925</v>
      </c>
      <c r="AH85" t="s">
        <v>2933</v>
      </c>
    </row>
    <row r="86" spans="1:34">
      <c r="A86" s="39" t="str">
        <f>IF(C86="","",VLOOKUP('OPĆI DIO'!$C$1,'OPĆI DIO'!$N$4:$W$150,10,FALSE))</f>
        <v>08006</v>
      </c>
      <c r="B86" s="39" t="str">
        <f>IF(C86="","",VLOOKUP('OPĆI DIO'!$C$1,'OPĆI DIO'!$N$4:$W$150,9,FALSE))</f>
        <v>Sveučilišta i veleučilišta u Republici Hrvatskoj</v>
      </c>
      <c r="C86" s="44">
        <v>31</v>
      </c>
      <c r="D86" s="39" t="str">
        <f t="shared" si="14"/>
        <v>Vlastiti prihodi</v>
      </c>
      <c r="E86" s="44">
        <v>4241</v>
      </c>
      <c r="F86" s="39" t="str">
        <f t="shared" si="13"/>
        <v>Knjige</v>
      </c>
      <c r="G86" s="215" t="s">
        <v>191</v>
      </c>
      <c r="H86" s="39" t="str">
        <f t="shared" si="15"/>
        <v>REDOVNA DJELATNOST SVEUČILIŠTA U PULI (IZ EVIDENCIJSKIH PRIHODA)</v>
      </c>
      <c r="I86" s="39" t="str">
        <f t="shared" si="16"/>
        <v>0942</v>
      </c>
      <c r="J86" s="74">
        <v>531</v>
      </c>
      <c r="K86" s="74">
        <v>531</v>
      </c>
      <c r="L86" s="74">
        <v>531</v>
      </c>
      <c r="M86" s="266"/>
      <c r="N86" t="str">
        <f>IF(C86="","",'OPĆI DIO'!$C$1)</f>
        <v>42024 SVEUČILIŠTE JURJA DOBRILE U PULI</v>
      </c>
      <c r="O86" t="str">
        <f t="shared" si="17"/>
        <v>424</v>
      </c>
      <c r="P86" t="str">
        <f t="shared" si="18"/>
        <v>42</v>
      </c>
      <c r="Q86" t="str">
        <f t="shared" si="19"/>
        <v>31</v>
      </c>
      <c r="R86" t="str">
        <f t="shared" si="20"/>
        <v>94</v>
      </c>
      <c r="S86" t="str">
        <f t="shared" si="21"/>
        <v>4</v>
      </c>
      <c r="W86">
        <v>4113</v>
      </c>
      <c r="X86" t="s">
        <v>188</v>
      </c>
      <c r="Z86" s="124" t="str">
        <f t="shared" si="24"/>
        <v>41</v>
      </c>
      <c r="AA86" t="str">
        <f t="shared" si="25"/>
        <v>411</v>
      </c>
      <c r="AC86" t="s">
        <v>1431</v>
      </c>
      <c r="AD86" t="s">
        <v>1432</v>
      </c>
      <c r="AE86" t="s">
        <v>2899</v>
      </c>
      <c r="AF86" t="s">
        <v>2900</v>
      </c>
      <c r="AG86" t="s">
        <v>2925</v>
      </c>
      <c r="AH86" t="s">
        <v>2935</v>
      </c>
    </row>
    <row r="87" spans="1:34">
      <c r="A87" s="39" t="str">
        <f>IF(C87="","",VLOOKUP('OPĆI DIO'!$C$1,'OPĆI DIO'!$N$4:$W$150,10,FALSE))</f>
        <v>08006</v>
      </c>
      <c r="B87" s="39" t="str">
        <f>IF(C87="","",VLOOKUP('OPĆI DIO'!$C$1,'OPĆI DIO'!$N$4:$W$150,9,FALSE))</f>
        <v>Sveučilišta i veleučilišta u Republici Hrvatskoj</v>
      </c>
      <c r="C87" s="44">
        <v>31</v>
      </c>
      <c r="D87" s="39" t="str">
        <f t="shared" si="14"/>
        <v>Vlastiti prihodi</v>
      </c>
      <c r="E87" s="44">
        <v>4511</v>
      </c>
      <c r="F87" s="39" t="str">
        <f t="shared" si="13"/>
        <v>Dodatna ulaganja na građevinskim objektima</v>
      </c>
      <c r="G87" s="215" t="s">
        <v>191</v>
      </c>
      <c r="H87" s="39" t="str">
        <f t="shared" si="15"/>
        <v>REDOVNA DJELATNOST SVEUČILIŠTA U PULI (IZ EVIDENCIJSKIH PRIHODA)</v>
      </c>
      <c r="I87" s="39" t="str">
        <f t="shared" si="16"/>
        <v>0942</v>
      </c>
      <c r="J87" s="74">
        <v>31190</v>
      </c>
      <c r="K87" s="74">
        <v>31190</v>
      </c>
      <c r="L87" s="74">
        <v>31190</v>
      </c>
      <c r="M87" s="266"/>
      <c r="N87" t="str">
        <f>IF(C87="","",'OPĆI DIO'!$C$1)</f>
        <v>42024 SVEUČILIŠTE JURJA DOBRILE U PULI</v>
      </c>
      <c r="O87" t="str">
        <f t="shared" si="17"/>
        <v>451</v>
      </c>
      <c r="P87" t="str">
        <f t="shared" si="18"/>
        <v>45</v>
      </c>
      <c r="Q87" t="str">
        <f t="shared" si="19"/>
        <v>31</v>
      </c>
      <c r="R87" t="str">
        <f t="shared" si="20"/>
        <v>94</v>
      </c>
      <c r="S87" t="str">
        <f t="shared" si="21"/>
        <v>4</v>
      </c>
      <c r="W87">
        <v>4122</v>
      </c>
      <c r="X87" t="s">
        <v>155</v>
      </c>
      <c r="Z87" s="124" t="str">
        <f t="shared" si="24"/>
        <v>41</v>
      </c>
      <c r="AA87" t="str">
        <f t="shared" si="25"/>
        <v>412</v>
      </c>
      <c r="AC87" t="s">
        <v>1438</v>
      </c>
      <c r="AD87" t="s">
        <v>1439</v>
      </c>
      <c r="AE87" t="s">
        <v>2899</v>
      </c>
      <c r="AF87" t="s">
        <v>2900</v>
      </c>
      <c r="AG87" t="s">
        <v>2927</v>
      </c>
      <c r="AH87" t="s">
        <v>2928</v>
      </c>
    </row>
    <row r="88" spans="1:34">
      <c r="A88" s="39" t="str">
        <f>IF(C88="","",VLOOKUP('OPĆI DIO'!$C$1,'OPĆI DIO'!$N$4:$W$150,10,FALSE))</f>
        <v>08006</v>
      </c>
      <c r="B88" s="39" t="str">
        <f>IF(C88="","",VLOOKUP('OPĆI DIO'!$C$1,'OPĆI DIO'!$N$4:$W$150,9,FALSE))</f>
        <v>Sveučilišta i veleučilišta u Republici Hrvatskoj</v>
      </c>
      <c r="C88" s="44">
        <v>43</v>
      </c>
      <c r="D88" s="39" t="str">
        <f t="shared" si="14"/>
        <v>Ostali prihodi za posebne namjene</v>
      </c>
      <c r="E88" s="44">
        <v>3111</v>
      </c>
      <c r="F88" s="39" t="str">
        <f t="shared" si="13"/>
        <v>Plaće za redovan rad</v>
      </c>
      <c r="G88" s="215" t="s">
        <v>191</v>
      </c>
      <c r="H88" s="39" t="str">
        <f t="shared" si="15"/>
        <v>REDOVNA DJELATNOST SVEUČILIŠTA U PULI (IZ EVIDENCIJSKIH PRIHODA)</v>
      </c>
      <c r="I88" s="39" t="str">
        <f t="shared" si="16"/>
        <v>0942</v>
      </c>
      <c r="J88" s="74">
        <f>422323+5309</f>
        <v>427632</v>
      </c>
      <c r="K88" s="74">
        <v>422323</v>
      </c>
      <c r="L88" s="74">
        <v>422323</v>
      </c>
      <c r="M88" s="266"/>
      <c r="N88" t="str">
        <f>IF(C88="","",'OPĆI DIO'!$C$1)</f>
        <v>42024 SVEUČILIŠTE JURJA DOBRILE U PULI</v>
      </c>
      <c r="O88" t="str">
        <f t="shared" si="17"/>
        <v>311</v>
      </c>
      <c r="P88" t="str">
        <f t="shared" si="18"/>
        <v>31</v>
      </c>
      <c r="Q88" t="str">
        <f t="shared" si="19"/>
        <v>43</v>
      </c>
      <c r="R88" t="str">
        <f t="shared" si="20"/>
        <v>94</v>
      </c>
      <c r="S88" t="str">
        <f t="shared" si="21"/>
        <v>3</v>
      </c>
      <c r="W88">
        <v>4123</v>
      </c>
      <c r="X88" t="s">
        <v>126</v>
      </c>
      <c r="Z88" s="124" t="str">
        <f t="shared" si="24"/>
        <v>41</v>
      </c>
      <c r="AA88" t="str">
        <f t="shared" si="25"/>
        <v>412</v>
      </c>
      <c r="AC88" t="s">
        <v>1456</v>
      </c>
      <c r="AD88" t="s">
        <v>1457</v>
      </c>
      <c r="AE88" t="s">
        <v>2899</v>
      </c>
      <c r="AF88" t="s">
        <v>2900</v>
      </c>
      <c r="AG88" t="s">
        <v>2925</v>
      </c>
      <c r="AH88" t="s">
        <v>2935</v>
      </c>
    </row>
    <row r="89" spans="1:34">
      <c r="A89" s="39" t="str">
        <f>IF(C89="","",VLOOKUP('OPĆI DIO'!$C$1,'OPĆI DIO'!$N$4:$W$150,10,FALSE))</f>
        <v>08006</v>
      </c>
      <c r="B89" s="39" t="str">
        <f>IF(C89="","",VLOOKUP('OPĆI DIO'!$C$1,'OPĆI DIO'!$N$4:$W$150,9,FALSE))</f>
        <v>Sveučilišta i veleučilišta u Republici Hrvatskoj</v>
      </c>
      <c r="C89" s="44">
        <v>43</v>
      </c>
      <c r="D89" s="39" t="str">
        <f t="shared" si="14"/>
        <v>Ostali prihodi za posebne namjene</v>
      </c>
      <c r="E89" s="44">
        <v>3121</v>
      </c>
      <c r="F89" s="39" t="str">
        <f t="shared" si="13"/>
        <v>Ostali rashodi za zaposlene</v>
      </c>
      <c r="G89" s="215" t="s">
        <v>191</v>
      </c>
      <c r="H89" s="39" t="str">
        <f t="shared" si="15"/>
        <v>REDOVNA DJELATNOST SVEUČILIŠTA U PULI (IZ EVIDENCIJSKIH PRIHODA)</v>
      </c>
      <c r="I89" s="39" t="str">
        <f t="shared" si="16"/>
        <v>0942</v>
      </c>
      <c r="J89" s="74">
        <v>42717</v>
      </c>
      <c r="K89" s="74">
        <v>42717</v>
      </c>
      <c r="L89" s="74">
        <v>42717</v>
      </c>
      <c r="M89" s="266"/>
      <c r="N89" t="str">
        <f>IF(C89="","",'OPĆI DIO'!$C$1)</f>
        <v>42024 SVEUČILIŠTE JURJA DOBRILE U PULI</v>
      </c>
      <c r="O89" t="str">
        <f t="shared" si="17"/>
        <v>312</v>
      </c>
      <c r="P89" t="str">
        <f t="shared" si="18"/>
        <v>31</v>
      </c>
      <c r="Q89" t="str">
        <f t="shared" si="19"/>
        <v>43</v>
      </c>
      <c r="R89" t="str">
        <f t="shared" si="20"/>
        <v>94</v>
      </c>
      <c r="S89" t="str">
        <f t="shared" si="21"/>
        <v>3</v>
      </c>
      <c r="W89">
        <v>4124</v>
      </c>
      <c r="X89" t="s">
        <v>112</v>
      </c>
      <c r="Z89" s="124" t="str">
        <f t="shared" si="24"/>
        <v>41</v>
      </c>
      <c r="AA89" t="str">
        <f t="shared" si="25"/>
        <v>412</v>
      </c>
      <c r="AC89" t="s">
        <v>1460</v>
      </c>
      <c r="AD89" t="s">
        <v>1461</v>
      </c>
      <c r="AE89" t="s">
        <v>2899</v>
      </c>
      <c r="AF89" t="s">
        <v>2900</v>
      </c>
      <c r="AG89" t="s">
        <v>2925</v>
      </c>
      <c r="AH89" t="s">
        <v>2935</v>
      </c>
    </row>
    <row r="90" spans="1:34">
      <c r="A90" s="39" t="str">
        <f>IF(C90="","",VLOOKUP('OPĆI DIO'!$C$1,'OPĆI DIO'!$N$4:$W$150,10,FALSE))</f>
        <v>08006</v>
      </c>
      <c r="B90" s="39" t="str">
        <f>IF(C90="","",VLOOKUP('OPĆI DIO'!$C$1,'OPĆI DIO'!$N$4:$W$150,9,FALSE))</f>
        <v>Sveučilišta i veleučilišta u Republici Hrvatskoj</v>
      </c>
      <c r="C90" s="44">
        <v>43</v>
      </c>
      <c r="D90" s="39" t="str">
        <f t="shared" si="14"/>
        <v>Ostali prihodi za posebne namjene</v>
      </c>
      <c r="E90" s="44">
        <v>3132</v>
      </c>
      <c r="F90" s="39" t="str">
        <f t="shared" si="13"/>
        <v>Doprinosi za obvezno zdravstveno osiguranje</v>
      </c>
      <c r="G90" s="215" t="s">
        <v>191</v>
      </c>
      <c r="H90" s="39" t="str">
        <f t="shared" si="15"/>
        <v>REDOVNA DJELATNOST SVEUČILIŠTA U PULI (IZ EVIDENCIJSKIH PRIHODA)</v>
      </c>
      <c r="I90" s="39" t="str">
        <f t="shared" si="16"/>
        <v>0942</v>
      </c>
      <c r="J90" s="74">
        <f>71045+876</f>
        <v>71921</v>
      </c>
      <c r="K90" s="74">
        <v>71045</v>
      </c>
      <c r="L90" s="74">
        <v>71045</v>
      </c>
      <c r="M90" s="266"/>
      <c r="N90" t="str">
        <f>IF(C90="","",'OPĆI DIO'!$C$1)</f>
        <v>42024 SVEUČILIŠTE JURJA DOBRILE U PULI</v>
      </c>
      <c r="O90" t="str">
        <f t="shared" si="17"/>
        <v>313</v>
      </c>
      <c r="P90" t="str">
        <f t="shared" si="18"/>
        <v>31</v>
      </c>
      <c r="Q90" t="str">
        <f t="shared" si="19"/>
        <v>43</v>
      </c>
      <c r="R90" t="str">
        <f t="shared" si="20"/>
        <v>94</v>
      </c>
      <c r="S90" t="str">
        <f t="shared" si="21"/>
        <v>3</v>
      </c>
      <c r="W90">
        <v>4126</v>
      </c>
      <c r="X90" t="s">
        <v>156</v>
      </c>
      <c r="Z90" s="124" t="str">
        <f t="shared" si="24"/>
        <v>41</v>
      </c>
      <c r="AA90" t="str">
        <f t="shared" si="25"/>
        <v>412</v>
      </c>
      <c r="AC90" t="s">
        <v>1463</v>
      </c>
      <c r="AD90" t="s">
        <v>2098</v>
      </c>
      <c r="AE90" t="s">
        <v>2899</v>
      </c>
      <c r="AF90" t="s">
        <v>2900</v>
      </c>
      <c r="AG90" t="s">
        <v>2925</v>
      </c>
      <c r="AH90" t="s">
        <v>2935</v>
      </c>
    </row>
    <row r="91" spans="1:34">
      <c r="A91" s="39" t="str">
        <f>IF(C91="","",VLOOKUP('OPĆI DIO'!$C$1,'OPĆI DIO'!$N$4:$W$150,10,FALSE))</f>
        <v>08006</v>
      </c>
      <c r="B91" s="39" t="str">
        <f>IF(C91="","",VLOOKUP('OPĆI DIO'!$C$1,'OPĆI DIO'!$N$4:$W$150,9,FALSE))</f>
        <v>Sveučilišta i veleučilišta u Republici Hrvatskoj</v>
      </c>
      <c r="C91" s="44">
        <v>43</v>
      </c>
      <c r="D91" s="39" t="str">
        <f t="shared" si="14"/>
        <v>Ostali prihodi za posebne namjene</v>
      </c>
      <c r="E91" s="44">
        <v>3211</v>
      </c>
      <c r="F91" s="39" t="str">
        <f t="shared" si="13"/>
        <v>Službena putovanja</v>
      </c>
      <c r="G91" s="215" t="s">
        <v>191</v>
      </c>
      <c r="H91" s="39" t="str">
        <f t="shared" si="15"/>
        <v>REDOVNA DJELATNOST SVEUČILIŠTA U PULI (IZ EVIDENCIJSKIH PRIHODA)</v>
      </c>
      <c r="I91" s="39" t="str">
        <f t="shared" si="16"/>
        <v>0942</v>
      </c>
      <c r="J91" s="74">
        <f>51550+664</f>
        <v>52214</v>
      </c>
      <c r="K91" s="74">
        <v>51550</v>
      </c>
      <c r="L91" s="74">
        <v>51550</v>
      </c>
      <c r="M91" s="266"/>
      <c r="N91" t="str">
        <f>IF(C91="","",'OPĆI DIO'!$C$1)</f>
        <v>42024 SVEUČILIŠTE JURJA DOBRILE U PULI</v>
      </c>
      <c r="O91" t="str">
        <f t="shared" si="17"/>
        <v>321</v>
      </c>
      <c r="P91" t="str">
        <f t="shared" si="18"/>
        <v>32</v>
      </c>
      <c r="Q91" t="str">
        <f t="shared" si="19"/>
        <v>43</v>
      </c>
      <c r="R91" t="str">
        <f t="shared" si="20"/>
        <v>94</v>
      </c>
      <c r="S91" t="str">
        <f t="shared" si="21"/>
        <v>3</v>
      </c>
      <c r="W91">
        <v>4211</v>
      </c>
      <c r="X91" t="s">
        <v>170</v>
      </c>
      <c r="Z91" s="124" t="str">
        <f t="shared" si="24"/>
        <v>42</v>
      </c>
      <c r="AA91" t="str">
        <f t="shared" si="25"/>
        <v>421</v>
      </c>
      <c r="AC91" t="s">
        <v>1304</v>
      </c>
      <c r="AD91" t="s">
        <v>1305</v>
      </c>
      <c r="AE91" t="s">
        <v>2913</v>
      </c>
      <c r="AF91" t="s">
        <v>2914</v>
      </c>
      <c r="AG91" t="s">
        <v>2927</v>
      </c>
      <c r="AH91" t="s">
        <v>2928</v>
      </c>
    </row>
    <row r="92" spans="1:34">
      <c r="A92" s="39" t="str">
        <f>IF(C92="","",VLOOKUP('OPĆI DIO'!$C$1,'OPĆI DIO'!$N$4:$W$150,10,FALSE))</f>
        <v>08006</v>
      </c>
      <c r="B92" s="39" t="str">
        <f>IF(C92="","",VLOOKUP('OPĆI DIO'!$C$1,'OPĆI DIO'!$N$4:$W$150,9,FALSE))</f>
        <v>Sveučilišta i veleučilišta u Republici Hrvatskoj</v>
      </c>
      <c r="C92" s="44">
        <v>43</v>
      </c>
      <c r="D92" s="39" t="str">
        <f t="shared" si="14"/>
        <v>Ostali prihodi za posebne namjene</v>
      </c>
      <c r="E92" s="44">
        <v>3212</v>
      </c>
      <c r="F92" s="39" t="str">
        <f t="shared" si="13"/>
        <v>Naknade za prijevoz, za rad na terenu i odvojeni život</v>
      </c>
      <c r="G92" s="215" t="s">
        <v>191</v>
      </c>
      <c r="H92" s="39" t="str">
        <f t="shared" si="15"/>
        <v>REDOVNA DJELATNOST SVEUČILIŠTA U PULI (IZ EVIDENCIJSKIH PRIHODA)</v>
      </c>
      <c r="I92" s="39" t="str">
        <f t="shared" si="16"/>
        <v>0942</v>
      </c>
      <c r="J92" s="74">
        <v>7479</v>
      </c>
      <c r="K92" s="74">
        <v>7479</v>
      </c>
      <c r="L92" s="74">
        <v>7479</v>
      </c>
      <c r="M92" s="266"/>
      <c r="N92" t="str">
        <f>IF(C92="","",'OPĆI DIO'!$C$1)</f>
        <v>42024 SVEUČILIŠTE JURJA DOBRILE U PULI</v>
      </c>
      <c r="O92" t="str">
        <f t="shared" si="17"/>
        <v>321</v>
      </c>
      <c r="P92" t="str">
        <f t="shared" si="18"/>
        <v>32</v>
      </c>
      <c r="Q92" t="str">
        <f t="shared" si="19"/>
        <v>43</v>
      </c>
      <c r="R92" t="str">
        <f t="shared" si="20"/>
        <v>94</v>
      </c>
      <c r="S92" t="str">
        <f t="shared" si="21"/>
        <v>3</v>
      </c>
      <c r="W92">
        <v>4212</v>
      </c>
      <c r="X92" t="s">
        <v>58</v>
      </c>
      <c r="Z92" s="124" t="str">
        <f t="shared" si="24"/>
        <v>42</v>
      </c>
      <c r="AA92" t="str">
        <f t="shared" si="25"/>
        <v>421</v>
      </c>
      <c r="AC92" t="s">
        <v>1308</v>
      </c>
      <c r="AD92" t="s">
        <v>1309</v>
      </c>
      <c r="AE92" t="s">
        <v>2915</v>
      </c>
      <c r="AF92" t="s">
        <v>2916</v>
      </c>
      <c r="AG92" t="s">
        <v>2927</v>
      </c>
      <c r="AH92" t="s">
        <v>2928</v>
      </c>
    </row>
    <row r="93" spans="1:34">
      <c r="A93" s="39" t="str">
        <f>IF(C93="","",VLOOKUP('OPĆI DIO'!$C$1,'OPĆI DIO'!$N$4:$W$150,10,FALSE))</f>
        <v>08006</v>
      </c>
      <c r="B93" s="39" t="str">
        <f>IF(C93="","",VLOOKUP('OPĆI DIO'!$C$1,'OPĆI DIO'!$N$4:$W$150,9,FALSE))</f>
        <v>Sveučilišta i veleučilišta u Republici Hrvatskoj</v>
      </c>
      <c r="C93" s="44">
        <v>43</v>
      </c>
      <c r="D93" s="39" t="str">
        <f t="shared" si="14"/>
        <v>Ostali prihodi za posebne namjene</v>
      </c>
      <c r="E93" s="44">
        <v>3213</v>
      </c>
      <c r="F93" s="39" t="str">
        <f t="shared" si="13"/>
        <v>Stručno usavršavanje zaposlenika</v>
      </c>
      <c r="G93" s="215" t="s">
        <v>191</v>
      </c>
      <c r="H93" s="39" t="str">
        <f t="shared" si="15"/>
        <v>REDOVNA DJELATNOST SVEUČILIŠTA U PULI (IZ EVIDENCIJSKIH PRIHODA)</v>
      </c>
      <c r="I93" s="39" t="str">
        <f t="shared" si="16"/>
        <v>0942</v>
      </c>
      <c r="J93" s="74">
        <v>39731</v>
      </c>
      <c r="K93" s="74">
        <v>39731</v>
      </c>
      <c r="L93" s="74">
        <v>39731</v>
      </c>
      <c r="M93" s="266"/>
      <c r="N93" t="str">
        <f>IF(C93="","",'OPĆI DIO'!$C$1)</f>
        <v>42024 SVEUČILIŠTE JURJA DOBRILE U PULI</v>
      </c>
      <c r="O93" t="str">
        <f t="shared" si="17"/>
        <v>321</v>
      </c>
      <c r="P93" t="str">
        <f t="shared" si="18"/>
        <v>32</v>
      </c>
      <c r="Q93" t="str">
        <f t="shared" si="19"/>
        <v>43</v>
      </c>
      <c r="R93" t="str">
        <f t="shared" si="20"/>
        <v>94</v>
      </c>
      <c r="S93" t="str">
        <f t="shared" si="21"/>
        <v>3</v>
      </c>
      <c r="W93">
        <v>4213</v>
      </c>
      <c r="X93" t="s">
        <v>157</v>
      </c>
      <c r="Z93" s="124" t="str">
        <f t="shared" si="24"/>
        <v>42</v>
      </c>
      <c r="AA93" t="str">
        <f t="shared" si="25"/>
        <v>421</v>
      </c>
      <c r="AC93" t="s">
        <v>1310</v>
      </c>
      <c r="AD93" t="s">
        <v>735</v>
      </c>
      <c r="AE93" t="s">
        <v>2913</v>
      </c>
      <c r="AF93" t="s">
        <v>2914</v>
      </c>
      <c r="AG93" t="s">
        <v>2927</v>
      </c>
      <c r="AH93" t="s">
        <v>2928</v>
      </c>
    </row>
    <row r="94" spans="1:34">
      <c r="A94" s="39" t="str">
        <f>IF(C94="","",VLOOKUP('OPĆI DIO'!$C$1,'OPĆI DIO'!$N$4:$W$150,10,FALSE))</f>
        <v>08006</v>
      </c>
      <c r="B94" s="39" t="str">
        <f>IF(C94="","",VLOOKUP('OPĆI DIO'!$C$1,'OPĆI DIO'!$N$4:$W$150,9,FALSE))</f>
        <v>Sveučilišta i veleučilišta u Republici Hrvatskoj</v>
      </c>
      <c r="C94" s="44">
        <v>43</v>
      </c>
      <c r="D94" s="39" t="str">
        <f t="shared" si="14"/>
        <v>Ostali prihodi za posebne namjene</v>
      </c>
      <c r="E94" s="44">
        <v>3214</v>
      </c>
      <c r="F94" s="39" t="str">
        <f t="shared" si="13"/>
        <v>Ostale naknade troškova zaposlenima</v>
      </c>
      <c r="G94" s="215" t="s">
        <v>191</v>
      </c>
      <c r="H94" s="39" t="str">
        <f t="shared" si="15"/>
        <v>REDOVNA DJELATNOST SVEUČILIŠTA U PULI (IZ EVIDENCIJSKIH PRIHODA)</v>
      </c>
      <c r="I94" s="39" t="str">
        <f t="shared" si="16"/>
        <v>0942</v>
      </c>
      <c r="J94" s="74">
        <f>13697+332</f>
        <v>14029</v>
      </c>
      <c r="K94" s="74">
        <v>13697</v>
      </c>
      <c r="L94" s="74">
        <v>13697</v>
      </c>
      <c r="M94" s="266"/>
      <c r="N94" t="str">
        <f>IF(C94="","",'OPĆI DIO'!$C$1)</f>
        <v>42024 SVEUČILIŠTE JURJA DOBRILE U PULI</v>
      </c>
      <c r="O94" t="str">
        <f t="shared" si="17"/>
        <v>321</v>
      </c>
      <c r="P94" t="str">
        <f t="shared" si="18"/>
        <v>32</v>
      </c>
      <c r="Q94" t="str">
        <f t="shared" si="19"/>
        <v>43</v>
      </c>
      <c r="R94" t="str">
        <f t="shared" si="20"/>
        <v>94</v>
      </c>
      <c r="S94" t="str">
        <f t="shared" si="21"/>
        <v>3</v>
      </c>
      <c r="W94">
        <v>4214</v>
      </c>
      <c r="X94" t="s">
        <v>158</v>
      </c>
      <c r="Z94" s="124" t="str">
        <f t="shared" si="24"/>
        <v>42</v>
      </c>
      <c r="AA94" t="str">
        <f t="shared" si="25"/>
        <v>421</v>
      </c>
      <c r="AC94" t="s">
        <v>1114</v>
      </c>
      <c r="AD94" t="s">
        <v>900</v>
      </c>
      <c r="AE94" t="s">
        <v>2915</v>
      </c>
      <c r="AF94" t="s">
        <v>2916</v>
      </c>
      <c r="AG94" t="s">
        <v>2925</v>
      </c>
      <c r="AH94" t="s">
        <v>2935</v>
      </c>
    </row>
    <row r="95" spans="1:34">
      <c r="A95" s="39" t="str">
        <f>IF(C95="","",VLOOKUP('OPĆI DIO'!$C$1,'OPĆI DIO'!$N$4:$W$150,10,FALSE))</f>
        <v>08006</v>
      </c>
      <c r="B95" s="39" t="str">
        <f>IF(C95="","",VLOOKUP('OPĆI DIO'!$C$1,'OPĆI DIO'!$N$4:$W$150,9,FALSE))</f>
        <v>Sveučilišta i veleučilišta u Republici Hrvatskoj</v>
      </c>
      <c r="C95" s="44">
        <v>43</v>
      </c>
      <c r="D95" s="39" t="str">
        <f t="shared" si="14"/>
        <v>Ostali prihodi za posebne namjene</v>
      </c>
      <c r="E95" s="44">
        <v>3221</v>
      </c>
      <c r="F95" s="39" t="str">
        <f t="shared" si="13"/>
        <v>Uredski materijal i ostali materijalni rashodi</v>
      </c>
      <c r="G95" s="215" t="s">
        <v>191</v>
      </c>
      <c r="H95" s="39" t="str">
        <f t="shared" si="15"/>
        <v>REDOVNA DJELATNOST SVEUČILIŠTA U PULI (IZ EVIDENCIJSKIH PRIHODA)</v>
      </c>
      <c r="I95" s="39" t="str">
        <f t="shared" si="16"/>
        <v>0942</v>
      </c>
      <c r="J95" s="74">
        <v>42259</v>
      </c>
      <c r="K95" s="74">
        <v>42259</v>
      </c>
      <c r="L95" s="74">
        <v>42259</v>
      </c>
      <c r="M95" s="266"/>
      <c r="N95" t="str">
        <f>IF(C95="","",'OPĆI DIO'!$C$1)</f>
        <v>42024 SVEUČILIŠTE JURJA DOBRILE U PULI</v>
      </c>
      <c r="O95" t="str">
        <f t="shared" si="17"/>
        <v>322</v>
      </c>
      <c r="P95" t="str">
        <f t="shared" si="18"/>
        <v>32</v>
      </c>
      <c r="Q95" t="str">
        <f t="shared" si="19"/>
        <v>43</v>
      </c>
      <c r="R95" t="str">
        <f t="shared" si="20"/>
        <v>94</v>
      </c>
      <c r="S95" t="str">
        <f t="shared" si="21"/>
        <v>3</v>
      </c>
      <c r="W95">
        <v>4221</v>
      </c>
      <c r="X95" t="s">
        <v>93</v>
      </c>
      <c r="Z95" s="124" t="str">
        <f t="shared" si="24"/>
        <v>42</v>
      </c>
      <c r="AA95" t="str">
        <f t="shared" si="25"/>
        <v>422</v>
      </c>
      <c r="AC95" t="s">
        <v>1311</v>
      </c>
      <c r="AD95" t="s">
        <v>1312</v>
      </c>
      <c r="AE95" t="s">
        <v>2915</v>
      </c>
      <c r="AF95" t="s">
        <v>2916</v>
      </c>
      <c r="AG95" t="s">
        <v>2925</v>
      </c>
      <c r="AH95" t="s">
        <v>2935</v>
      </c>
    </row>
    <row r="96" spans="1:34">
      <c r="A96" s="39" t="str">
        <f>IF(C96="","",VLOOKUP('OPĆI DIO'!$C$1,'OPĆI DIO'!$N$4:$W$150,10,FALSE))</f>
        <v>08006</v>
      </c>
      <c r="B96" s="39" t="str">
        <f>IF(C96="","",VLOOKUP('OPĆI DIO'!$C$1,'OPĆI DIO'!$N$4:$W$150,9,FALSE))</f>
        <v>Sveučilišta i veleučilišta u Republici Hrvatskoj</v>
      </c>
      <c r="C96" s="44">
        <v>43</v>
      </c>
      <c r="D96" s="39" t="str">
        <f t="shared" si="14"/>
        <v>Ostali prihodi za posebne namjene</v>
      </c>
      <c r="E96" s="44">
        <v>3223</v>
      </c>
      <c r="F96" s="39" t="str">
        <f t="shared" si="13"/>
        <v>Energija</v>
      </c>
      <c r="G96" s="215" t="s">
        <v>191</v>
      </c>
      <c r="H96" s="39" t="str">
        <f t="shared" si="15"/>
        <v>REDOVNA DJELATNOST SVEUČILIŠTA U PULI (IZ EVIDENCIJSKIH PRIHODA)</v>
      </c>
      <c r="I96" s="39" t="str">
        <f t="shared" si="16"/>
        <v>0942</v>
      </c>
      <c r="J96" s="74">
        <v>33923</v>
      </c>
      <c r="K96" s="74">
        <v>33923</v>
      </c>
      <c r="L96" s="74">
        <v>33923</v>
      </c>
      <c r="M96" s="266"/>
      <c r="N96" t="str">
        <f>IF(C96="","",'OPĆI DIO'!$C$1)</f>
        <v>42024 SVEUČILIŠTE JURJA DOBRILE U PULI</v>
      </c>
      <c r="O96" t="str">
        <f t="shared" si="17"/>
        <v>322</v>
      </c>
      <c r="P96" t="str">
        <f t="shared" si="18"/>
        <v>32</v>
      </c>
      <c r="Q96" t="str">
        <f t="shared" si="19"/>
        <v>43</v>
      </c>
      <c r="R96" t="str">
        <f t="shared" si="20"/>
        <v>94</v>
      </c>
      <c r="S96" t="str">
        <f t="shared" si="21"/>
        <v>3</v>
      </c>
      <c r="W96">
        <v>4222</v>
      </c>
      <c r="X96" t="s">
        <v>104</v>
      </c>
      <c r="Z96" s="124" t="str">
        <f t="shared" si="24"/>
        <v>42</v>
      </c>
      <c r="AA96" t="str">
        <f t="shared" si="25"/>
        <v>422</v>
      </c>
      <c r="AC96" t="s">
        <v>1115</v>
      </c>
      <c r="AD96" t="s">
        <v>1116</v>
      </c>
      <c r="AE96" t="s">
        <v>2915</v>
      </c>
      <c r="AF96" t="s">
        <v>2916</v>
      </c>
      <c r="AG96" t="s">
        <v>2925</v>
      </c>
      <c r="AH96" t="s">
        <v>2935</v>
      </c>
    </row>
    <row r="97" spans="1:34">
      <c r="A97" s="39" t="str">
        <f>IF(C97="","",VLOOKUP('OPĆI DIO'!$C$1,'OPĆI DIO'!$N$4:$W$150,10,FALSE))</f>
        <v>08006</v>
      </c>
      <c r="B97" s="39" t="str">
        <f>IF(C97="","",VLOOKUP('OPĆI DIO'!$C$1,'OPĆI DIO'!$N$4:$W$150,9,FALSE))</f>
        <v>Sveučilišta i veleučilišta u Republici Hrvatskoj</v>
      </c>
      <c r="C97" s="44">
        <v>43</v>
      </c>
      <c r="D97" s="39" t="str">
        <f t="shared" si="14"/>
        <v>Ostali prihodi za posebne namjene</v>
      </c>
      <c r="E97" s="44">
        <v>3224</v>
      </c>
      <c r="F97" s="39" t="str">
        <f t="shared" si="13"/>
        <v>Materijal i dijelovi za tekuće i investicijsko održavanje</v>
      </c>
      <c r="G97" s="215" t="s">
        <v>191</v>
      </c>
      <c r="H97" s="39" t="str">
        <f t="shared" si="15"/>
        <v>REDOVNA DJELATNOST SVEUČILIŠTA U PULI (IZ EVIDENCIJSKIH PRIHODA)</v>
      </c>
      <c r="I97" s="39" t="str">
        <f t="shared" si="16"/>
        <v>0942</v>
      </c>
      <c r="J97" s="74">
        <v>25815</v>
      </c>
      <c r="K97" s="74">
        <v>21815</v>
      </c>
      <c r="L97" s="74">
        <v>21815</v>
      </c>
      <c r="M97" s="266"/>
      <c r="N97" t="str">
        <f>IF(C97="","",'OPĆI DIO'!$C$1)</f>
        <v>42024 SVEUČILIŠTE JURJA DOBRILE U PULI</v>
      </c>
      <c r="O97" t="str">
        <f t="shared" si="17"/>
        <v>322</v>
      </c>
      <c r="P97" t="str">
        <f t="shared" si="18"/>
        <v>32</v>
      </c>
      <c r="Q97" t="str">
        <f t="shared" si="19"/>
        <v>43</v>
      </c>
      <c r="R97" t="str">
        <f t="shared" si="20"/>
        <v>94</v>
      </c>
      <c r="S97" t="str">
        <f t="shared" si="21"/>
        <v>3</v>
      </c>
      <c r="W97">
        <v>4223</v>
      </c>
      <c r="X97" t="s">
        <v>117</v>
      </c>
      <c r="Z97" s="124" t="str">
        <f t="shared" si="24"/>
        <v>42</v>
      </c>
      <c r="AA97" t="str">
        <f t="shared" si="25"/>
        <v>422</v>
      </c>
      <c r="AC97" t="s">
        <v>1123</v>
      </c>
      <c r="AD97" t="s">
        <v>1124</v>
      </c>
      <c r="AE97" t="s">
        <v>2915</v>
      </c>
      <c r="AF97" t="s">
        <v>2916</v>
      </c>
      <c r="AG97" t="s">
        <v>2925</v>
      </c>
      <c r="AH97" t="s">
        <v>2935</v>
      </c>
    </row>
    <row r="98" spans="1:34">
      <c r="A98" s="39" t="str">
        <f>IF(C98="","",VLOOKUP('OPĆI DIO'!$C$1,'OPĆI DIO'!$N$4:$W$150,10,FALSE))</f>
        <v>08006</v>
      </c>
      <c r="B98" s="39" t="str">
        <f>IF(C98="","",VLOOKUP('OPĆI DIO'!$C$1,'OPĆI DIO'!$N$4:$W$150,9,FALSE))</f>
        <v>Sveučilišta i veleučilišta u Republici Hrvatskoj</v>
      </c>
      <c r="C98" s="44">
        <v>43</v>
      </c>
      <c r="D98" s="39" t="str">
        <f t="shared" si="14"/>
        <v>Ostali prihodi za posebne namjene</v>
      </c>
      <c r="E98" s="44">
        <v>3225</v>
      </c>
      <c r="F98" s="39" t="str">
        <f t="shared" si="13"/>
        <v>Sitni inventar i autogume</v>
      </c>
      <c r="G98" s="215" t="s">
        <v>191</v>
      </c>
      <c r="H98" s="39" t="str">
        <f t="shared" si="15"/>
        <v>REDOVNA DJELATNOST SVEUČILIŠTA U PULI (IZ EVIDENCIJSKIH PRIHODA)</v>
      </c>
      <c r="I98" s="39" t="str">
        <f t="shared" si="16"/>
        <v>0942</v>
      </c>
      <c r="J98" s="74">
        <v>8149</v>
      </c>
      <c r="K98" s="74">
        <v>8149</v>
      </c>
      <c r="L98" s="74">
        <v>8149</v>
      </c>
      <c r="M98" s="266"/>
      <c r="N98" t="str">
        <f>IF(C98="","",'OPĆI DIO'!$C$1)</f>
        <v>42024 SVEUČILIŠTE JURJA DOBRILE U PULI</v>
      </c>
      <c r="O98" t="str">
        <f t="shared" si="17"/>
        <v>322</v>
      </c>
      <c r="P98" t="str">
        <f t="shared" si="18"/>
        <v>32</v>
      </c>
      <c r="Q98" t="str">
        <f t="shared" si="19"/>
        <v>43</v>
      </c>
      <c r="R98" t="str">
        <f t="shared" si="20"/>
        <v>94</v>
      </c>
      <c r="S98" t="str">
        <f t="shared" si="21"/>
        <v>3</v>
      </c>
      <c r="W98">
        <v>4224</v>
      </c>
      <c r="X98" t="s">
        <v>110</v>
      </c>
      <c r="Z98" s="124" t="str">
        <f t="shared" si="24"/>
        <v>42</v>
      </c>
      <c r="AA98" t="str">
        <f t="shared" si="25"/>
        <v>422</v>
      </c>
      <c r="AC98" t="s">
        <v>1433</v>
      </c>
      <c r="AD98" t="s">
        <v>1434</v>
      </c>
      <c r="AE98" t="s">
        <v>2915</v>
      </c>
      <c r="AF98" t="s">
        <v>2916</v>
      </c>
      <c r="AG98" t="s">
        <v>2925</v>
      </c>
      <c r="AH98" t="s">
        <v>2935</v>
      </c>
    </row>
    <row r="99" spans="1:34">
      <c r="A99" s="39" t="str">
        <f>IF(C99="","",VLOOKUP('OPĆI DIO'!$C$1,'OPĆI DIO'!$N$4:$W$150,10,FALSE))</f>
        <v>08006</v>
      </c>
      <c r="B99" s="39" t="str">
        <f>IF(C99="","",VLOOKUP('OPĆI DIO'!$C$1,'OPĆI DIO'!$N$4:$W$150,9,FALSE))</f>
        <v>Sveučilišta i veleučilišta u Republici Hrvatskoj</v>
      </c>
      <c r="C99" s="44">
        <v>43</v>
      </c>
      <c r="D99" s="39" t="str">
        <f t="shared" si="14"/>
        <v>Ostali prihodi za posebne namjene</v>
      </c>
      <c r="E99" s="44">
        <v>3227</v>
      </c>
      <c r="F99" s="39" t="str">
        <f t="shared" si="13"/>
        <v>Službena, radna i zaštitna odjeća i obuća</v>
      </c>
      <c r="G99" s="215" t="s">
        <v>191</v>
      </c>
      <c r="H99" s="39" t="str">
        <f t="shared" si="15"/>
        <v>REDOVNA DJELATNOST SVEUČILIŠTA U PULI (IZ EVIDENCIJSKIH PRIHODA)</v>
      </c>
      <c r="I99" s="39" t="str">
        <f t="shared" si="16"/>
        <v>0942</v>
      </c>
      <c r="J99" s="74">
        <v>1725</v>
      </c>
      <c r="K99" s="74">
        <v>1725</v>
      </c>
      <c r="L99" s="74">
        <v>1725</v>
      </c>
      <c r="M99" s="266"/>
      <c r="N99" t="str">
        <f>IF(C99="","",'OPĆI DIO'!$C$1)</f>
        <v>42024 SVEUČILIŠTE JURJA DOBRILE U PULI</v>
      </c>
      <c r="O99" t="str">
        <f t="shared" si="17"/>
        <v>322</v>
      </c>
      <c r="P99" t="str">
        <f t="shared" si="18"/>
        <v>32</v>
      </c>
      <c r="Q99" t="str">
        <f t="shared" si="19"/>
        <v>43</v>
      </c>
      <c r="R99" t="str">
        <f t="shared" si="20"/>
        <v>94</v>
      </c>
      <c r="S99" t="str">
        <f t="shared" si="21"/>
        <v>3</v>
      </c>
      <c r="W99">
        <v>4225</v>
      </c>
      <c r="X99" s="274" t="s">
        <v>6615</v>
      </c>
      <c r="Z99" s="124" t="str">
        <f t="shared" si="24"/>
        <v>42</v>
      </c>
      <c r="AA99" t="str">
        <f t="shared" si="25"/>
        <v>422</v>
      </c>
      <c r="AC99" t="s">
        <v>1440</v>
      </c>
      <c r="AD99" t="s">
        <v>2089</v>
      </c>
      <c r="AE99" t="s">
        <v>2915</v>
      </c>
      <c r="AF99" t="s">
        <v>2916</v>
      </c>
      <c r="AG99" t="s">
        <v>2925</v>
      </c>
      <c r="AH99" t="s">
        <v>2935</v>
      </c>
    </row>
    <row r="100" spans="1:34">
      <c r="A100" s="39" t="str">
        <f>IF(C100="","",VLOOKUP('OPĆI DIO'!$C$1,'OPĆI DIO'!$N$4:$W$150,10,FALSE))</f>
        <v>08006</v>
      </c>
      <c r="B100" s="39" t="str">
        <f>IF(C100="","",VLOOKUP('OPĆI DIO'!$C$1,'OPĆI DIO'!$N$4:$W$150,9,FALSE))</f>
        <v>Sveučilišta i veleučilišta u Republici Hrvatskoj</v>
      </c>
      <c r="C100" s="44">
        <v>43</v>
      </c>
      <c r="D100" s="39" t="str">
        <f t="shared" si="14"/>
        <v>Ostali prihodi za posebne namjene</v>
      </c>
      <c r="E100" s="44">
        <v>3231</v>
      </c>
      <c r="F100" s="39" t="str">
        <f t="shared" si="13"/>
        <v>Usluge telefona, interneta, pošte i prijevoza</v>
      </c>
      <c r="G100" s="215" t="s">
        <v>191</v>
      </c>
      <c r="H100" s="39" t="str">
        <f t="shared" si="15"/>
        <v>REDOVNA DJELATNOST SVEUČILIŠTA U PULI (IZ EVIDENCIJSKIH PRIHODA)</v>
      </c>
      <c r="I100" s="39" t="str">
        <f t="shared" si="16"/>
        <v>0942</v>
      </c>
      <c r="J100" s="74">
        <v>11096</v>
      </c>
      <c r="K100" s="74">
        <v>11096</v>
      </c>
      <c r="L100" s="74">
        <v>11096</v>
      </c>
      <c r="M100" s="266"/>
      <c r="N100" t="str">
        <f>IF(C100="","",'OPĆI DIO'!$C$1)</f>
        <v>42024 SVEUČILIŠTE JURJA DOBRILE U PULI</v>
      </c>
      <c r="O100" t="str">
        <f t="shared" si="17"/>
        <v>323</v>
      </c>
      <c r="P100" t="str">
        <f t="shared" si="18"/>
        <v>32</v>
      </c>
      <c r="Q100" t="str">
        <f t="shared" si="19"/>
        <v>43</v>
      </c>
      <c r="R100" t="str">
        <f t="shared" si="20"/>
        <v>94</v>
      </c>
      <c r="S100" t="str">
        <f t="shared" si="21"/>
        <v>3</v>
      </c>
      <c r="W100">
        <v>4226</v>
      </c>
      <c r="X100" t="s">
        <v>159</v>
      </c>
      <c r="Z100" s="124" t="str">
        <f t="shared" si="24"/>
        <v>42</v>
      </c>
      <c r="AA100" t="str">
        <f t="shared" si="25"/>
        <v>422</v>
      </c>
      <c r="AC100" t="s">
        <v>2092</v>
      </c>
      <c r="AD100" t="s">
        <v>2093</v>
      </c>
      <c r="AE100" t="s">
        <v>2915</v>
      </c>
      <c r="AF100" t="s">
        <v>2916</v>
      </c>
      <c r="AG100" t="s">
        <v>2925</v>
      </c>
      <c r="AH100" t="s">
        <v>2935</v>
      </c>
    </row>
    <row r="101" spans="1:34">
      <c r="A101" s="39" t="str">
        <f>IF(C101="","",VLOOKUP('OPĆI DIO'!$C$1,'OPĆI DIO'!$N$4:$W$150,10,FALSE))</f>
        <v>08006</v>
      </c>
      <c r="B101" s="39" t="str">
        <f>IF(C101="","",VLOOKUP('OPĆI DIO'!$C$1,'OPĆI DIO'!$N$4:$W$150,9,FALSE))</f>
        <v>Sveučilišta i veleučilišta u Republici Hrvatskoj</v>
      </c>
      <c r="C101" s="44">
        <v>43</v>
      </c>
      <c r="D101" s="39" t="str">
        <f t="shared" si="14"/>
        <v>Ostali prihodi za posebne namjene</v>
      </c>
      <c r="E101" s="44">
        <v>3232</v>
      </c>
      <c r="F101" s="39" t="str">
        <f t="shared" si="13"/>
        <v>Usluge tekućeg i investicijskog održavanja</v>
      </c>
      <c r="G101" s="215" t="s">
        <v>191</v>
      </c>
      <c r="H101" s="39" t="str">
        <f t="shared" si="15"/>
        <v>REDOVNA DJELATNOST SVEUČILIŠTA U PULI (IZ EVIDENCIJSKIH PRIHODA)</v>
      </c>
      <c r="I101" s="39" t="str">
        <f t="shared" si="16"/>
        <v>0942</v>
      </c>
      <c r="J101" s="74">
        <v>29846</v>
      </c>
      <c r="K101" s="74">
        <v>33846</v>
      </c>
      <c r="L101" s="74">
        <v>33846</v>
      </c>
      <c r="M101" s="266"/>
      <c r="N101" t="str">
        <f>IF(C101="","",'OPĆI DIO'!$C$1)</f>
        <v>42024 SVEUČILIŠTE JURJA DOBRILE U PULI</v>
      </c>
      <c r="O101" t="str">
        <f t="shared" si="17"/>
        <v>323</v>
      </c>
      <c r="P101" t="str">
        <f t="shared" si="18"/>
        <v>32</v>
      </c>
      <c r="Q101" t="str">
        <f t="shared" si="19"/>
        <v>43</v>
      </c>
      <c r="R101" t="str">
        <f t="shared" si="20"/>
        <v>94</v>
      </c>
      <c r="S101" t="str">
        <f t="shared" si="21"/>
        <v>3</v>
      </c>
      <c r="W101">
        <v>4227</v>
      </c>
      <c r="X101" t="s">
        <v>127</v>
      </c>
      <c r="Z101" s="124" t="str">
        <f t="shared" si="24"/>
        <v>42</v>
      </c>
      <c r="AA101" t="str">
        <f t="shared" si="25"/>
        <v>422</v>
      </c>
      <c r="AC101" t="s">
        <v>1450</v>
      </c>
      <c r="AD101" t="s">
        <v>1451</v>
      </c>
      <c r="AE101" t="s">
        <v>2915</v>
      </c>
      <c r="AF101" t="s">
        <v>2916</v>
      </c>
      <c r="AG101" t="s">
        <v>2925</v>
      </c>
      <c r="AH101" t="s">
        <v>2935</v>
      </c>
    </row>
    <row r="102" spans="1:34">
      <c r="A102" s="39" t="str">
        <f>IF(C102="","",VLOOKUP('OPĆI DIO'!$C$1,'OPĆI DIO'!$N$4:$W$150,10,FALSE))</f>
        <v>08006</v>
      </c>
      <c r="B102" s="39" t="str">
        <f>IF(C102="","",VLOOKUP('OPĆI DIO'!$C$1,'OPĆI DIO'!$N$4:$W$150,9,FALSE))</f>
        <v>Sveučilišta i veleučilišta u Republici Hrvatskoj</v>
      </c>
      <c r="C102" s="44">
        <v>43</v>
      </c>
      <c r="D102" s="39" t="str">
        <f t="shared" si="14"/>
        <v>Ostali prihodi za posebne namjene</v>
      </c>
      <c r="E102" s="44">
        <v>3233</v>
      </c>
      <c r="F102" s="39" t="str">
        <f t="shared" si="13"/>
        <v>Usluge promidžbe i informiranja</v>
      </c>
      <c r="G102" s="215" t="s">
        <v>191</v>
      </c>
      <c r="H102" s="39" t="str">
        <f t="shared" si="15"/>
        <v>REDOVNA DJELATNOST SVEUČILIŠTA U PULI (IZ EVIDENCIJSKIH PRIHODA)</v>
      </c>
      <c r="I102" s="39" t="str">
        <f t="shared" si="16"/>
        <v>0942</v>
      </c>
      <c r="J102" s="74">
        <v>10612</v>
      </c>
      <c r="K102" s="74">
        <v>10612</v>
      </c>
      <c r="L102" s="74">
        <v>10612</v>
      </c>
      <c r="M102" s="266"/>
      <c r="N102" t="str">
        <f>IF(C102="","",'OPĆI DIO'!$C$1)</f>
        <v>42024 SVEUČILIŠTE JURJA DOBRILE U PULI</v>
      </c>
      <c r="O102" t="str">
        <f t="shared" si="17"/>
        <v>323</v>
      </c>
      <c r="P102" t="str">
        <f t="shared" si="18"/>
        <v>32</v>
      </c>
      <c r="Q102" t="str">
        <f t="shared" si="19"/>
        <v>43</v>
      </c>
      <c r="R102" t="str">
        <f t="shared" si="20"/>
        <v>94</v>
      </c>
      <c r="S102" t="str">
        <f t="shared" si="21"/>
        <v>3</v>
      </c>
      <c r="W102">
        <v>4231</v>
      </c>
      <c r="X102" t="s">
        <v>160</v>
      </c>
      <c r="Z102" s="124" t="str">
        <f t="shared" si="24"/>
        <v>42</v>
      </c>
      <c r="AA102" t="str">
        <f t="shared" si="25"/>
        <v>423</v>
      </c>
      <c r="AC102" t="s">
        <v>1450</v>
      </c>
      <c r="AD102" t="s">
        <v>1451</v>
      </c>
      <c r="AE102" t="s">
        <v>2903</v>
      </c>
      <c r="AF102" t="s">
        <v>2904</v>
      </c>
      <c r="AG102" t="s">
        <v>2927</v>
      </c>
      <c r="AH102" t="s">
        <v>2928</v>
      </c>
    </row>
    <row r="103" spans="1:34">
      <c r="A103" s="39" t="str">
        <f>IF(C103="","",VLOOKUP('OPĆI DIO'!$C$1,'OPĆI DIO'!$N$4:$W$150,10,FALSE))</f>
        <v>08006</v>
      </c>
      <c r="B103" s="39" t="str">
        <f>IF(C103="","",VLOOKUP('OPĆI DIO'!$C$1,'OPĆI DIO'!$N$4:$W$150,9,FALSE))</f>
        <v>Sveučilišta i veleučilišta u Republici Hrvatskoj</v>
      </c>
      <c r="C103" s="44">
        <v>43</v>
      </c>
      <c r="D103" s="39" t="str">
        <f t="shared" si="14"/>
        <v>Ostali prihodi za posebne namjene</v>
      </c>
      <c r="E103" s="44">
        <v>3234</v>
      </c>
      <c r="F103" s="39" t="str">
        <f t="shared" si="13"/>
        <v>Komunalne usluge</v>
      </c>
      <c r="G103" s="215" t="s">
        <v>191</v>
      </c>
      <c r="H103" s="39" t="str">
        <f t="shared" si="15"/>
        <v>REDOVNA DJELATNOST SVEUČILIŠTA U PULI (IZ EVIDENCIJSKIH PRIHODA)</v>
      </c>
      <c r="I103" s="39" t="str">
        <f t="shared" si="16"/>
        <v>0942</v>
      </c>
      <c r="J103" s="74">
        <v>8642</v>
      </c>
      <c r="K103" s="74">
        <v>8642</v>
      </c>
      <c r="L103" s="74">
        <v>8642</v>
      </c>
      <c r="M103" s="266"/>
      <c r="N103" t="str">
        <f>IF(C103="","",'OPĆI DIO'!$C$1)</f>
        <v>42024 SVEUČILIŠTE JURJA DOBRILE U PULI</v>
      </c>
      <c r="O103" t="str">
        <f t="shared" si="17"/>
        <v>323</v>
      </c>
      <c r="P103" t="str">
        <f t="shared" si="18"/>
        <v>32</v>
      </c>
      <c r="Q103" t="str">
        <f t="shared" si="19"/>
        <v>43</v>
      </c>
      <c r="R103" t="str">
        <f t="shared" si="20"/>
        <v>94</v>
      </c>
      <c r="S103" t="str">
        <f t="shared" si="21"/>
        <v>3</v>
      </c>
      <c r="W103">
        <v>4233</v>
      </c>
      <c r="X103" t="s">
        <v>168</v>
      </c>
      <c r="Z103" s="124" t="str">
        <f t="shared" ref="Z103:Z129" si="26">LEFT(W103,2)</f>
        <v>42</v>
      </c>
      <c r="AA103" t="str">
        <f t="shared" si="25"/>
        <v>423</v>
      </c>
      <c r="AC103" t="s">
        <v>4484</v>
      </c>
      <c r="AD103" t="s">
        <v>4485</v>
      </c>
      <c r="AE103" t="s">
        <v>2915</v>
      </c>
      <c r="AF103" t="s">
        <v>2916</v>
      </c>
      <c r="AG103" t="s">
        <v>2925</v>
      </c>
      <c r="AH103" t="s">
        <v>2936</v>
      </c>
    </row>
    <row r="104" spans="1:34">
      <c r="A104" s="39" t="str">
        <f>IF(C104="","",VLOOKUP('OPĆI DIO'!$C$1,'OPĆI DIO'!$N$4:$W$150,10,FALSE))</f>
        <v>08006</v>
      </c>
      <c r="B104" s="39" t="str">
        <f>IF(C104="","",VLOOKUP('OPĆI DIO'!$C$1,'OPĆI DIO'!$N$4:$W$150,9,FALSE))</f>
        <v>Sveučilišta i veleučilišta u Republici Hrvatskoj</v>
      </c>
      <c r="C104" s="44">
        <v>43</v>
      </c>
      <c r="D104" s="39" t="str">
        <f t="shared" si="14"/>
        <v>Ostali prihodi za posebne namjene</v>
      </c>
      <c r="E104" s="44">
        <v>3235</v>
      </c>
      <c r="F104" s="39" t="str">
        <f t="shared" si="13"/>
        <v>Zakupnine i najamnine</v>
      </c>
      <c r="G104" s="215" t="s">
        <v>191</v>
      </c>
      <c r="H104" s="39" t="str">
        <f t="shared" si="15"/>
        <v>REDOVNA DJELATNOST SVEUČILIŠTA U PULI (IZ EVIDENCIJSKIH PRIHODA)</v>
      </c>
      <c r="I104" s="39" t="str">
        <f t="shared" si="16"/>
        <v>0942</v>
      </c>
      <c r="J104" s="74">
        <v>1529</v>
      </c>
      <c r="K104" s="74">
        <v>1529</v>
      </c>
      <c r="L104" s="74">
        <v>1529</v>
      </c>
      <c r="M104" s="266"/>
      <c r="N104" t="str">
        <f>IF(C104="","",'OPĆI DIO'!$C$1)</f>
        <v>42024 SVEUČILIŠTE JURJA DOBRILE U PULI</v>
      </c>
      <c r="O104" t="str">
        <f t="shared" si="17"/>
        <v>323</v>
      </c>
      <c r="P104" t="str">
        <f t="shared" si="18"/>
        <v>32</v>
      </c>
      <c r="Q104" t="str">
        <f t="shared" si="19"/>
        <v>43</v>
      </c>
      <c r="R104" t="str">
        <f t="shared" si="20"/>
        <v>94</v>
      </c>
      <c r="S104" t="str">
        <f t="shared" si="21"/>
        <v>3</v>
      </c>
      <c r="W104">
        <v>4241</v>
      </c>
      <c r="X104" t="s">
        <v>105</v>
      </c>
      <c r="Z104" s="124" t="str">
        <f t="shared" si="26"/>
        <v>42</v>
      </c>
      <c r="AA104" t="str">
        <f t="shared" si="25"/>
        <v>424</v>
      </c>
      <c r="AC104" t="s">
        <v>1313</v>
      </c>
      <c r="AD104" t="s">
        <v>1314</v>
      </c>
      <c r="AE104" t="s">
        <v>2917</v>
      </c>
      <c r="AF104" t="s">
        <v>2918</v>
      </c>
      <c r="AG104" t="s">
        <v>2925</v>
      </c>
      <c r="AH104" t="s">
        <v>2935</v>
      </c>
    </row>
    <row r="105" spans="1:34">
      <c r="A105" s="39" t="str">
        <f>IF(C105="","",VLOOKUP('OPĆI DIO'!$C$1,'OPĆI DIO'!$N$4:$W$150,10,FALSE))</f>
        <v>08006</v>
      </c>
      <c r="B105" s="39" t="str">
        <f>IF(C105="","",VLOOKUP('OPĆI DIO'!$C$1,'OPĆI DIO'!$N$4:$W$150,9,FALSE))</f>
        <v>Sveučilišta i veleučilišta u Republici Hrvatskoj</v>
      </c>
      <c r="C105" s="44">
        <v>43</v>
      </c>
      <c r="D105" s="39" t="str">
        <f t="shared" si="14"/>
        <v>Ostali prihodi za posebne namjene</v>
      </c>
      <c r="E105" s="44">
        <v>3237</v>
      </c>
      <c r="F105" s="39" t="str">
        <f t="shared" si="13"/>
        <v>Intelektualne i osobne usluge</v>
      </c>
      <c r="G105" s="215" t="s">
        <v>191</v>
      </c>
      <c r="H105" s="39" t="str">
        <f t="shared" si="15"/>
        <v>REDOVNA DJELATNOST SVEUČILIŠTA U PULI (IZ EVIDENCIJSKIH PRIHODA)</v>
      </c>
      <c r="I105" s="39" t="str">
        <f t="shared" si="16"/>
        <v>0942</v>
      </c>
      <c r="J105" s="74">
        <v>103008</v>
      </c>
      <c r="K105" s="74">
        <v>106990</v>
      </c>
      <c r="L105" s="74">
        <v>106990</v>
      </c>
      <c r="M105" s="266"/>
      <c r="N105" t="str">
        <f>IF(C105="","",'OPĆI DIO'!$C$1)</f>
        <v>42024 SVEUČILIŠTE JURJA DOBRILE U PULI</v>
      </c>
      <c r="O105" t="str">
        <f t="shared" si="17"/>
        <v>323</v>
      </c>
      <c r="P105" t="str">
        <f t="shared" si="18"/>
        <v>32</v>
      </c>
      <c r="Q105" t="str">
        <f t="shared" si="19"/>
        <v>43</v>
      </c>
      <c r="R105" t="str">
        <f t="shared" si="20"/>
        <v>94</v>
      </c>
      <c r="S105" t="str">
        <f t="shared" si="21"/>
        <v>3</v>
      </c>
      <c r="W105">
        <v>4242</v>
      </c>
      <c r="X105" t="s">
        <v>137</v>
      </c>
      <c r="Z105" s="124" t="str">
        <f t="shared" si="26"/>
        <v>42</v>
      </c>
      <c r="AA105" t="str">
        <f t="shared" si="25"/>
        <v>424</v>
      </c>
      <c r="AC105" t="s">
        <v>1315</v>
      </c>
      <c r="AD105" t="s">
        <v>1316</v>
      </c>
      <c r="AE105" t="s">
        <v>2917</v>
      </c>
      <c r="AF105" t="s">
        <v>2918</v>
      </c>
      <c r="AG105" t="s">
        <v>2927</v>
      </c>
      <c r="AH105" t="s">
        <v>2928</v>
      </c>
    </row>
    <row r="106" spans="1:34" ht="15.75" thickBot="1">
      <c r="A106" s="39" t="str">
        <f>IF(C106="","",VLOOKUP('OPĆI DIO'!$C$1,'OPĆI DIO'!$N$4:$W$150,10,FALSE))</f>
        <v>08006</v>
      </c>
      <c r="B106" s="39" t="str">
        <f>IF(C106="","",VLOOKUP('OPĆI DIO'!$C$1,'OPĆI DIO'!$N$4:$W$150,9,FALSE))</f>
        <v>Sveučilišta i veleučilišta u Republici Hrvatskoj</v>
      </c>
      <c r="C106" s="44">
        <v>43</v>
      </c>
      <c r="D106" s="39" t="str">
        <f t="shared" si="14"/>
        <v>Ostali prihodi za posebne namjene</v>
      </c>
      <c r="E106" s="213">
        <v>3238</v>
      </c>
      <c r="F106" s="39" t="str">
        <f t="shared" si="13"/>
        <v>Računalne usluge</v>
      </c>
      <c r="G106" s="215" t="s">
        <v>191</v>
      </c>
      <c r="H106" s="39" t="str">
        <f t="shared" si="15"/>
        <v>REDOVNA DJELATNOST SVEUČILIŠTA U PULI (IZ EVIDENCIJSKIH PRIHODA)</v>
      </c>
      <c r="I106" s="39" t="str">
        <f t="shared" si="16"/>
        <v>0942</v>
      </c>
      <c r="J106" s="74">
        <v>10765</v>
      </c>
      <c r="K106" s="74">
        <v>10765</v>
      </c>
      <c r="L106" s="74">
        <v>10765</v>
      </c>
      <c r="M106" s="266"/>
      <c r="N106" t="str">
        <f>IF(C106="","",'OPĆI DIO'!$C$1)</f>
        <v>42024 SVEUČILIŠTE JURJA DOBRILE U PULI</v>
      </c>
      <c r="O106" t="str">
        <f t="shared" si="17"/>
        <v>323</v>
      </c>
      <c r="P106" t="str">
        <f t="shared" si="18"/>
        <v>32</v>
      </c>
      <c r="Q106" t="str">
        <f t="shared" si="19"/>
        <v>43</v>
      </c>
      <c r="R106" t="str">
        <f t="shared" si="20"/>
        <v>94</v>
      </c>
      <c r="S106" t="str">
        <f t="shared" si="21"/>
        <v>3</v>
      </c>
      <c r="W106">
        <v>4244</v>
      </c>
      <c r="X106" t="s">
        <v>169</v>
      </c>
      <c r="Z106" s="124" t="str">
        <f t="shared" si="26"/>
        <v>42</v>
      </c>
      <c r="AA106" t="str">
        <f t="shared" si="25"/>
        <v>424</v>
      </c>
      <c r="AC106" t="s">
        <v>1317</v>
      </c>
      <c r="AD106" t="s">
        <v>1318</v>
      </c>
      <c r="AE106" t="s">
        <v>2917</v>
      </c>
      <c r="AF106" t="s">
        <v>2918</v>
      </c>
      <c r="AG106" t="s">
        <v>2927</v>
      </c>
      <c r="AH106" t="s">
        <v>2928</v>
      </c>
    </row>
    <row r="107" spans="1:34">
      <c r="A107" s="39" t="str">
        <f>IF(C107="","",VLOOKUP('OPĆI DIO'!$C$1,'OPĆI DIO'!$N$4:$W$150,10,FALSE))</f>
        <v>08006</v>
      </c>
      <c r="B107" s="39" t="str">
        <f>IF(C107="","",VLOOKUP('OPĆI DIO'!$C$1,'OPĆI DIO'!$N$4:$W$150,9,FALSE))</f>
        <v>Sveučilišta i veleučilišta u Republici Hrvatskoj</v>
      </c>
      <c r="C107" s="44">
        <v>43</v>
      </c>
      <c r="D107" s="39" t="str">
        <f t="shared" si="14"/>
        <v>Ostali prihodi za posebne namjene</v>
      </c>
      <c r="E107" s="44">
        <v>3239</v>
      </c>
      <c r="F107" s="39" t="str">
        <f t="shared" si="13"/>
        <v>Ostale usluge</v>
      </c>
      <c r="G107" s="215" t="s">
        <v>191</v>
      </c>
      <c r="H107" s="39" t="str">
        <f t="shared" si="15"/>
        <v>REDOVNA DJELATNOST SVEUČILIŠTA U PULI (IZ EVIDENCIJSKIH PRIHODA)</v>
      </c>
      <c r="I107" s="39" t="str">
        <f t="shared" si="16"/>
        <v>0942</v>
      </c>
      <c r="J107" s="74">
        <v>18524</v>
      </c>
      <c r="K107" s="74">
        <f>18590+75</f>
        <v>18665</v>
      </c>
      <c r="L107" s="74">
        <v>18515</v>
      </c>
      <c r="M107" s="266"/>
      <c r="N107" t="str">
        <f>IF(C107="","",'OPĆI DIO'!$C$1)</f>
        <v>42024 SVEUČILIŠTE JURJA DOBRILE U PULI</v>
      </c>
      <c r="O107" t="str">
        <f t="shared" si="17"/>
        <v>323</v>
      </c>
      <c r="P107" t="str">
        <f t="shared" si="18"/>
        <v>32</v>
      </c>
      <c r="Q107" t="str">
        <f t="shared" si="19"/>
        <v>43</v>
      </c>
      <c r="R107" t="str">
        <f t="shared" si="20"/>
        <v>94</v>
      </c>
      <c r="S107" t="str">
        <f t="shared" si="21"/>
        <v>3</v>
      </c>
      <c r="W107">
        <v>4251</v>
      </c>
      <c r="X107" t="s">
        <v>161</v>
      </c>
      <c r="Z107" s="124" t="str">
        <f t="shared" si="26"/>
        <v>42</v>
      </c>
      <c r="AA107" t="str">
        <f t="shared" si="25"/>
        <v>425</v>
      </c>
      <c r="AC107" t="s">
        <v>1319</v>
      </c>
      <c r="AD107" t="s">
        <v>1320</v>
      </c>
      <c r="AE107" t="s">
        <v>2917</v>
      </c>
      <c r="AF107" t="s">
        <v>2918</v>
      </c>
      <c r="AG107" t="s">
        <v>2925</v>
      </c>
      <c r="AH107" t="s">
        <v>2935</v>
      </c>
    </row>
    <row r="108" spans="1:34">
      <c r="A108" s="39" t="str">
        <f>IF(C108="","",VLOOKUP('OPĆI DIO'!$C$1,'OPĆI DIO'!$N$4:$W$150,10,FALSE))</f>
        <v>08006</v>
      </c>
      <c r="B108" s="39" t="str">
        <f>IF(C108="","",VLOOKUP('OPĆI DIO'!$C$1,'OPĆI DIO'!$N$4:$W$150,9,FALSE))</f>
        <v>Sveučilišta i veleučilišta u Republici Hrvatskoj</v>
      </c>
      <c r="C108" s="44">
        <v>43</v>
      </c>
      <c r="D108" s="39" t="str">
        <f t="shared" si="14"/>
        <v>Ostali prihodi za posebne namjene</v>
      </c>
      <c r="E108" s="44">
        <v>3241</v>
      </c>
      <c r="F108" s="39" t="str">
        <f t="shared" si="13"/>
        <v>Naknade troškova osobama izvan radnog odnosa</v>
      </c>
      <c r="G108" s="215" t="s">
        <v>191</v>
      </c>
      <c r="H108" s="39" t="str">
        <f t="shared" si="15"/>
        <v>REDOVNA DJELATNOST SVEUČILIŠTA U PULI (IZ EVIDENCIJSKIH PRIHODA)</v>
      </c>
      <c r="I108" s="39" t="str">
        <f t="shared" si="16"/>
        <v>0942</v>
      </c>
      <c r="J108" s="74">
        <v>15993</v>
      </c>
      <c r="K108" s="74">
        <v>15993</v>
      </c>
      <c r="L108" s="74">
        <v>15993</v>
      </c>
      <c r="M108" s="266"/>
      <c r="N108" t="str">
        <f>IF(C108="","",'OPĆI DIO'!$C$1)</f>
        <v>42024 SVEUČILIŠTE JURJA DOBRILE U PULI</v>
      </c>
      <c r="O108" t="str">
        <f t="shared" si="17"/>
        <v>324</v>
      </c>
      <c r="P108" t="str">
        <f t="shared" si="18"/>
        <v>32</v>
      </c>
      <c r="Q108" t="str">
        <f t="shared" si="19"/>
        <v>43</v>
      </c>
      <c r="R108" t="str">
        <f t="shared" si="20"/>
        <v>94</v>
      </c>
      <c r="S108" t="str">
        <f t="shared" si="21"/>
        <v>3</v>
      </c>
      <c r="W108">
        <v>4252</v>
      </c>
      <c r="X108" t="s">
        <v>162</v>
      </c>
      <c r="Z108" s="124" t="str">
        <f t="shared" si="26"/>
        <v>42</v>
      </c>
      <c r="AA108" t="str">
        <f t="shared" si="25"/>
        <v>425</v>
      </c>
      <c r="AC108" t="s">
        <v>1321</v>
      </c>
      <c r="AD108" t="s">
        <v>1322</v>
      </c>
      <c r="AE108" t="s">
        <v>2917</v>
      </c>
      <c r="AF108" t="s">
        <v>2918</v>
      </c>
      <c r="AG108" t="s">
        <v>2925</v>
      </c>
      <c r="AH108" t="s">
        <v>2933</v>
      </c>
    </row>
    <row r="109" spans="1:34">
      <c r="A109" s="39" t="str">
        <f>IF(C109="","",VLOOKUP('OPĆI DIO'!$C$1,'OPĆI DIO'!$N$4:$W$150,10,FALSE))</f>
        <v>08006</v>
      </c>
      <c r="B109" s="39" t="str">
        <f>IF(C109="","",VLOOKUP('OPĆI DIO'!$C$1,'OPĆI DIO'!$N$4:$W$150,9,FALSE))</f>
        <v>Sveučilišta i veleučilišta u Republici Hrvatskoj</v>
      </c>
      <c r="C109" s="44">
        <v>43</v>
      </c>
      <c r="D109" s="39" t="str">
        <f t="shared" si="14"/>
        <v>Ostali prihodi za posebne namjene</v>
      </c>
      <c r="E109" s="214">
        <v>3292</v>
      </c>
      <c r="F109" s="39" t="str">
        <f t="shared" si="13"/>
        <v>Premije osiguranja</v>
      </c>
      <c r="G109" s="215" t="s">
        <v>191</v>
      </c>
      <c r="H109" s="39" t="str">
        <f t="shared" si="15"/>
        <v>REDOVNA DJELATNOST SVEUČILIŠTA U PULI (IZ EVIDENCIJSKIH PRIHODA)</v>
      </c>
      <c r="I109" s="39" t="str">
        <f t="shared" si="16"/>
        <v>0942</v>
      </c>
      <c r="J109" s="74">
        <v>3716</v>
      </c>
      <c r="K109" s="74">
        <v>3716</v>
      </c>
      <c r="L109" s="74">
        <v>3716</v>
      </c>
      <c r="M109" s="266"/>
      <c r="N109" t="str">
        <f>IF(C109="","",'OPĆI DIO'!$C$1)</f>
        <v>42024 SVEUČILIŠTE JURJA DOBRILE U PULI</v>
      </c>
      <c r="O109" t="str">
        <f t="shared" si="17"/>
        <v>329</v>
      </c>
      <c r="P109" t="str">
        <f t="shared" si="18"/>
        <v>32</v>
      </c>
      <c r="Q109" t="str">
        <f t="shared" si="19"/>
        <v>43</v>
      </c>
      <c r="R109" t="str">
        <f t="shared" si="20"/>
        <v>94</v>
      </c>
      <c r="S109" t="str">
        <f t="shared" si="21"/>
        <v>3</v>
      </c>
      <c r="W109">
        <v>4262</v>
      </c>
      <c r="X109" t="s">
        <v>106</v>
      </c>
      <c r="Z109" s="124" t="str">
        <f t="shared" si="26"/>
        <v>42</v>
      </c>
      <c r="AA109" t="str">
        <f t="shared" si="25"/>
        <v>426</v>
      </c>
      <c r="AC109" t="s">
        <v>1323</v>
      </c>
      <c r="AD109" t="s">
        <v>1324</v>
      </c>
      <c r="AE109" t="s">
        <v>2917</v>
      </c>
      <c r="AF109" t="s">
        <v>2918</v>
      </c>
      <c r="AG109" t="s">
        <v>2927</v>
      </c>
      <c r="AH109" t="s">
        <v>2928</v>
      </c>
    </row>
    <row r="110" spans="1:34">
      <c r="A110" s="39" t="str">
        <f>IF(C110="","",VLOOKUP('OPĆI DIO'!$C$1,'OPĆI DIO'!$N$4:$W$150,10,FALSE))</f>
        <v>08006</v>
      </c>
      <c r="B110" s="39" t="str">
        <f>IF(C110="","",VLOOKUP('OPĆI DIO'!$C$1,'OPĆI DIO'!$N$4:$W$150,9,FALSE))</f>
        <v>Sveučilišta i veleučilišta u Republici Hrvatskoj</v>
      </c>
      <c r="C110" s="44">
        <v>43</v>
      </c>
      <c r="D110" s="39" t="str">
        <f t="shared" si="14"/>
        <v>Ostali prihodi za posebne namjene</v>
      </c>
      <c r="E110" s="44">
        <v>3293</v>
      </c>
      <c r="F110" s="39" t="str">
        <f t="shared" si="13"/>
        <v>Reprezentacija</v>
      </c>
      <c r="G110" s="215" t="s">
        <v>191</v>
      </c>
      <c r="H110" s="39" t="str">
        <f t="shared" si="15"/>
        <v>REDOVNA DJELATNOST SVEUČILIŠTA U PULI (IZ EVIDENCIJSKIH PRIHODA)</v>
      </c>
      <c r="I110" s="39" t="str">
        <f t="shared" si="16"/>
        <v>0942</v>
      </c>
      <c r="J110" s="74">
        <v>18679</v>
      </c>
      <c r="K110" s="74">
        <v>18679</v>
      </c>
      <c r="L110" s="74">
        <v>18679</v>
      </c>
      <c r="M110" s="266"/>
      <c r="N110" t="str">
        <f>IF(C110="","",'OPĆI DIO'!$C$1)</f>
        <v>42024 SVEUČILIŠTE JURJA DOBRILE U PULI</v>
      </c>
      <c r="O110" t="str">
        <f t="shared" si="17"/>
        <v>329</v>
      </c>
      <c r="P110" t="str">
        <f t="shared" si="18"/>
        <v>32</v>
      </c>
      <c r="Q110" t="str">
        <f t="shared" si="19"/>
        <v>43</v>
      </c>
      <c r="R110" t="str">
        <f t="shared" si="20"/>
        <v>94</v>
      </c>
      <c r="S110" t="str">
        <f t="shared" si="21"/>
        <v>3</v>
      </c>
      <c r="W110">
        <v>4263</v>
      </c>
      <c r="X110" t="s">
        <v>163</v>
      </c>
      <c r="Z110" s="124" t="str">
        <f t="shared" si="26"/>
        <v>42</v>
      </c>
      <c r="AA110" t="str">
        <f t="shared" si="25"/>
        <v>426</v>
      </c>
      <c r="AC110" t="s">
        <v>1325</v>
      </c>
      <c r="AD110" t="s">
        <v>1326</v>
      </c>
      <c r="AE110" t="s">
        <v>2917</v>
      </c>
      <c r="AF110" t="s">
        <v>2918</v>
      </c>
      <c r="AG110" t="s">
        <v>2925</v>
      </c>
      <c r="AH110" t="s">
        <v>2935</v>
      </c>
    </row>
    <row r="111" spans="1:34">
      <c r="A111" s="39" t="str">
        <f>IF(C111="","",VLOOKUP('OPĆI DIO'!$C$1,'OPĆI DIO'!$N$4:$W$150,10,FALSE))</f>
        <v>08006</v>
      </c>
      <c r="B111" s="39" t="str">
        <f>IF(C111="","",VLOOKUP('OPĆI DIO'!$C$1,'OPĆI DIO'!$N$4:$W$150,9,FALSE))</f>
        <v>Sveučilišta i veleučilišta u Republici Hrvatskoj</v>
      </c>
      <c r="C111" s="44">
        <v>43</v>
      </c>
      <c r="D111" s="39" t="str">
        <f t="shared" si="14"/>
        <v>Ostali prihodi za posebne namjene</v>
      </c>
      <c r="E111" s="44">
        <v>3294</v>
      </c>
      <c r="F111" s="39" t="str">
        <f t="shared" si="13"/>
        <v>Članarine i norme</v>
      </c>
      <c r="G111" s="215" t="s">
        <v>191</v>
      </c>
      <c r="H111" s="39" t="str">
        <f t="shared" si="15"/>
        <v>REDOVNA DJELATNOST SVEUČILIŠTA U PULI (IZ EVIDENCIJSKIH PRIHODA)</v>
      </c>
      <c r="I111" s="39" t="str">
        <f t="shared" si="16"/>
        <v>0942</v>
      </c>
      <c r="J111" s="74">
        <v>3345</v>
      </c>
      <c r="K111" s="74">
        <v>3345</v>
      </c>
      <c r="L111" s="74">
        <v>3345</v>
      </c>
      <c r="M111" s="266"/>
      <c r="N111" t="str">
        <f>IF(C111="","",'OPĆI DIO'!$C$1)</f>
        <v>42024 SVEUČILIŠTE JURJA DOBRILE U PULI</v>
      </c>
      <c r="O111" t="str">
        <f t="shared" si="17"/>
        <v>329</v>
      </c>
      <c r="P111" t="str">
        <f t="shared" si="18"/>
        <v>32</v>
      </c>
      <c r="Q111" t="str">
        <f t="shared" si="19"/>
        <v>43</v>
      </c>
      <c r="R111" t="str">
        <f t="shared" si="20"/>
        <v>94</v>
      </c>
      <c r="S111" t="str">
        <f t="shared" si="21"/>
        <v>3</v>
      </c>
      <c r="W111">
        <v>4264</v>
      </c>
      <c r="X111" t="s">
        <v>118</v>
      </c>
      <c r="Z111" s="124" t="str">
        <f t="shared" si="26"/>
        <v>42</v>
      </c>
      <c r="AA111" t="str">
        <f t="shared" si="25"/>
        <v>426</v>
      </c>
      <c r="AC111" t="s">
        <v>1327</v>
      </c>
      <c r="AD111" t="s">
        <v>1328</v>
      </c>
      <c r="AE111" t="s">
        <v>2917</v>
      </c>
      <c r="AF111" t="s">
        <v>2918</v>
      </c>
      <c r="AG111" t="s">
        <v>2925</v>
      </c>
      <c r="AH111" t="s">
        <v>2935</v>
      </c>
    </row>
    <row r="112" spans="1:34">
      <c r="A112" s="39" t="str">
        <f>IF(C112="","",VLOOKUP('OPĆI DIO'!$C$1,'OPĆI DIO'!$N$4:$W$150,10,FALSE))</f>
        <v>08006</v>
      </c>
      <c r="B112" s="39" t="str">
        <f>IF(C112="","",VLOOKUP('OPĆI DIO'!$C$1,'OPĆI DIO'!$N$4:$W$150,9,FALSE))</f>
        <v>Sveučilišta i veleučilišta u Republici Hrvatskoj</v>
      </c>
      <c r="C112" s="44">
        <v>43</v>
      </c>
      <c r="D112" s="39" t="str">
        <f t="shared" si="14"/>
        <v>Ostali prihodi za posebne namjene</v>
      </c>
      <c r="E112" s="44">
        <v>3295</v>
      </c>
      <c r="F112" s="39" t="str">
        <f t="shared" si="13"/>
        <v>Pristojbe i naknade</v>
      </c>
      <c r="G112" s="215" t="s">
        <v>191</v>
      </c>
      <c r="H112" s="39" t="str">
        <f t="shared" si="15"/>
        <v>REDOVNA DJELATNOST SVEUČILIŠTA U PULI (IZ EVIDENCIJSKIH PRIHODA)</v>
      </c>
      <c r="I112" s="39" t="str">
        <f t="shared" si="16"/>
        <v>0942</v>
      </c>
      <c r="J112" s="74">
        <v>1433</v>
      </c>
      <c r="K112" s="74">
        <v>1433</v>
      </c>
      <c r="L112" s="74">
        <v>1433</v>
      </c>
      <c r="M112" s="266"/>
      <c r="N112" t="str">
        <f>IF(C112="","",'OPĆI DIO'!$C$1)</f>
        <v>42024 SVEUČILIŠTE JURJA DOBRILE U PULI</v>
      </c>
      <c r="O112" t="str">
        <f t="shared" si="17"/>
        <v>329</v>
      </c>
      <c r="P112" t="str">
        <f t="shared" si="18"/>
        <v>32</v>
      </c>
      <c r="Q112" t="str">
        <f t="shared" si="19"/>
        <v>43</v>
      </c>
      <c r="R112" t="str">
        <f t="shared" si="20"/>
        <v>94</v>
      </c>
      <c r="S112" t="str">
        <f t="shared" si="21"/>
        <v>3</v>
      </c>
      <c r="W112">
        <v>4312</v>
      </c>
      <c r="X112" t="s">
        <v>120</v>
      </c>
      <c r="Z112" s="124" t="str">
        <f t="shared" si="26"/>
        <v>43</v>
      </c>
      <c r="AA112" t="str">
        <f t="shared" si="25"/>
        <v>431</v>
      </c>
      <c r="AC112" t="s">
        <v>1329</v>
      </c>
      <c r="AD112" t="s">
        <v>1330</v>
      </c>
      <c r="AE112" t="s">
        <v>2917</v>
      </c>
      <c r="AF112" t="s">
        <v>2918</v>
      </c>
      <c r="AG112" t="s">
        <v>2925</v>
      </c>
      <c r="AH112" t="s">
        <v>2935</v>
      </c>
    </row>
    <row r="113" spans="1:34">
      <c r="A113" s="39" t="str">
        <f>IF(C113="","",VLOOKUP('OPĆI DIO'!$C$1,'OPĆI DIO'!$N$4:$W$150,10,FALSE))</f>
        <v>08006</v>
      </c>
      <c r="B113" s="39" t="str">
        <f>IF(C113="","",VLOOKUP('OPĆI DIO'!$C$1,'OPĆI DIO'!$N$4:$W$150,9,FALSE))</f>
        <v>Sveučilišta i veleučilišta u Republici Hrvatskoj</v>
      </c>
      <c r="C113" s="44">
        <v>43</v>
      </c>
      <c r="D113" s="39" t="str">
        <f t="shared" si="14"/>
        <v>Ostali prihodi za posebne namjene</v>
      </c>
      <c r="E113" s="44">
        <v>3299</v>
      </c>
      <c r="F113" s="39" t="str">
        <f t="shared" si="13"/>
        <v>Ostali nespomenuti rashodi poslovanja</v>
      </c>
      <c r="G113" s="215" t="s">
        <v>191</v>
      </c>
      <c r="H113" s="39" t="str">
        <f t="shared" si="15"/>
        <v>REDOVNA DJELATNOST SVEUČILIŠTA U PULI (IZ EVIDENCIJSKIH PRIHODA)</v>
      </c>
      <c r="I113" s="39" t="str">
        <f t="shared" si="16"/>
        <v>0942</v>
      </c>
      <c r="J113" s="74">
        <f>328487+11599+12728+976214</f>
        <v>1329028</v>
      </c>
      <c r="K113" s="74">
        <f>318413+11599</f>
        <v>330012</v>
      </c>
      <c r="L113" s="74">
        <f>318414+11599</f>
        <v>330013</v>
      </c>
      <c r="M113" s="266"/>
      <c r="N113" t="str">
        <f>IF(C113="","",'OPĆI DIO'!$C$1)</f>
        <v>42024 SVEUČILIŠTE JURJA DOBRILE U PULI</v>
      </c>
      <c r="O113" t="str">
        <f t="shared" si="17"/>
        <v>329</v>
      </c>
      <c r="P113" t="str">
        <f t="shared" si="18"/>
        <v>32</v>
      </c>
      <c r="Q113" t="str">
        <f t="shared" si="19"/>
        <v>43</v>
      </c>
      <c r="R113" t="str">
        <f t="shared" si="20"/>
        <v>94</v>
      </c>
      <c r="S113" t="str">
        <f t="shared" si="21"/>
        <v>3</v>
      </c>
      <c r="W113">
        <v>4411</v>
      </c>
      <c r="X113" t="s">
        <v>164</v>
      </c>
      <c r="Z113" s="124" t="str">
        <f t="shared" si="26"/>
        <v>44</v>
      </c>
      <c r="AA113" t="str">
        <f t="shared" si="25"/>
        <v>441</v>
      </c>
      <c r="AC113" t="s">
        <v>1335</v>
      </c>
      <c r="AD113" t="s">
        <v>1336</v>
      </c>
      <c r="AE113" t="s">
        <v>2907</v>
      </c>
      <c r="AF113" t="s">
        <v>2908</v>
      </c>
      <c r="AG113" t="s">
        <v>2925</v>
      </c>
      <c r="AH113" t="s">
        <v>2935</v>
      </c>
    </row>
    <row r="114" spans="1:34">
      <c r="A114" s="39" t="str">
        <f>IF(C114="","",VLOOKUP('OPĆI DIO'!$C$1,'OPĆI DIO'!$N$4:$W$150,10,FALSE))</f>
        <v>08006</v>
      </c>
      <c r="B114" s="39" t="str">
        <f>IF(C114="","",VLOOKUP('OPĆI DIO'!$C$1,'OPĆI DIO'!$N$4:$W$150,9,FALSE))</f>
        <v>Sveučilišta i veleučilišta u Republici Hrvatskoj</v>
      </c>
      <c r="C114" s="44">
        <v>43</v>
      </c>
      <c r="D114" s="39" t="str">
        <f t="shared" si="14"/>
        <v>Ostali prihodi za posebne namjene</v>
      </c>
      <c r="E114" s="44">
        <v>3432</v>
      </c>
      <c r="F114" s="39" t="str">
        <f t="shared" si="13"/>
        <v>Negativne tečajne razlike i razlike zbog primjene valutne kl</v>
      </c>
      <c r="G114" s="215" t="s">
        <v>191</v>
      </c>
      <c r="H114" s="39" t="str">
        <f t="shared" si="15"/>
        <v>REDOVNA DJELATNOST SVEUČILIŠTA U PULI (IZ EVIDENCIJSKIH PRIHODA)</v>
      </c>
      <c r="I114" s="39" t="str">
        <f t="shared" si="16"/>
        <v>0942</v>
      </c>
      <c r="J114" s="74">
        <v>53</v>
      </c>
      <c r="K114" s="74">
        <v>53</v>
      </c>
      <c r="L114" s="74">
        <v>53</v>
      </c>
      <c r="M114" s="266"/>
      <c r="N114" t="str">
        <f>IF(C114="","",'OPĆI DIO'!$C$1)</f>
        <v>42024 SVEUČILIŠTE JURJA DOBRILE U PULI</v>
      </c>
      <c r="O114" t="str">
        <f t="shared" si="17"/>
        <v>343</v>
      </c>
      <c r="P114" t="str">
        <f t="shared" si="18"/>
        <v>34</v>
      </c>
      <c r="Q114" t="str">
        <f t="shared" si="19"/>
        <v>43</v>
      </c>
      <c r="R114" t="str">
        <f t="shared" si="20"/>
        <v>94</v>
      </c>
      <c r="S114" t="str">
        <f t="shared" si="21"/>
        <v>3</v>
      </c>
      <c r="W114">
        <v>4511</v>
      </c>
      <c r="X114" t="s">
        <v>119</v>
      </c>
      <c r="Z114" s="124" t="str">
        <f t="shared" si="26"/>
        <v>45</v>
      </c>
      <c r="AA114" t="str">
        <f t="shared" si="25"/>
        <v>451</v>
      </c>
      <c r="AC114" t="s">
        <v>1337</v>
      </c>
      <c r="AD114" t="s">
        <v>1338</v>
      </c>
      <c r="AE114" t="s">
        <v>2917</v>
      </c>
      <c r="AF114" t="s">
        <v>2918</v>
      </c>
      <c r="AG114" t="s">
        <v>2925</v>
      </c>
      <c r="AH114" t="s">
        <v>2935</v>
      </c>
    </row>
    <row r="115" spans="1:34">
      <c r="A115" s="39" t="str">
        <f>IF(C115="","",VLOOKUP('OPĆI DIO'!$C$1,'OPĆI DIO'!$N$4:$W$150,10,FALSE))</f>
        <v>08006</v>
      </c>
      <c r="B115" s="39" t="str">
        <f>IF(C115="","",VLOOKUP('OPĆI DIO'!$C$1,'OPĆI DIO'!$N$4:$W$150,9,FALSE))</f>
        <v>Sveučilišta i veleučilišta u Republici Hrvatskoj</v>
      </c>
      <c r="C115" s="44">
        <v>43</v>
      </c>
      <c r="D115" s="39" t="str">
        <f t="shared" si="14"/>
        <v>Ostali prihodi za posebne namjene</v>
      </c>
      <c r="E115" s="44">
        <v>3433</v>
      </c>
      <c r="F115" s="39" t="str">
        <f t="shared" si="13"/>
        <v>Zatezne kamate</v>
      </c>
      <c r="G115" s="215" t="s">
        <v>191</v>
      </c>
      <c r="H115" s="39" t="str">
        <f t="shared" si="15"/>
        <v>REDOVNA DJELATNOST SVEUČILIŠTA U PULI (IZ EVIDENCIJSKIH PRIHODA)</v>
      </c>
      <c r="I115" s="39" t="str">
        <f t="shared" si="16"/>
        <v>0942</v>
      </c>
      <c r="J115" s="74">
        <v>134</v>
      </c>
      <c r="K115" s="74">
        <v>134</v>
      </c>
      <c r="L115" s="74">
        <v>134</v>
      </c>
      <c r="M115" s="266"/>
      <c r="N115" t="str">
        <f>IF(C115="","",'OPĆI DIO'!$C$1)</f>
        <v>42024 SVEUČILIŠTE JURJA DOBRILE U PULI</v>
      </c>
      <c r="O115" t="str">
        <f t="shared" si="17"/>
        <v>343</v>
      </c>
      <c r="P115" t="str">
        <f t="shared" si="18"/>
        <v>34</v>
      </c>
      <c r="Q115" t="str">
        <f t="shared" si="19"/>
        <v>43</v>
      </c>
      <c r="R115" t="str">
        <f t="shared" si="20"/>
        <v>94</v>
      </c>
      <c r="S115" t="str">
        <f t="shared" si="21"/>
        <v>3</v>
      </c>
      <c r="W115">
        <v>4521</v>
      </c>
      <c r="X115" t="s">
        <v>138</v>
      </c>
      <c r="Z115" s="124" t="str">
        <f t="shared" si="26"/>
        <v>45</v>
      </c>
      <c r="AA115" t="str">
        <f t="shared" si="25"/>
        <v>452</v>
      </c>
      <c r="AC115" t="s">
        <v>1340</v>
      </c>
      <c r="AD115" t="s">
        <v>1341</v>
      </c>
      <c r="AE115" t="s">
        <v>2907</v>
      </c>
      <c r="AF115" t="s">
        <v>2908</v>
      </c>
      <c r="AG115" t="s">
        <v>2925</v>
      </c>
      <c r="AH115" t="s">
        <v>2935</v>
      </c>
    </row>
    <row r="116" spans="1:34">
      <c r="A116" s="39" t="str">
        <f>IF(C116="","",VLOOKUP('OPĆI DIO'!$C$1,'OPĆI DIO'!$N$4:$W$150,10,FALSE))</f>
        <v>08006</v>
      </c>
      <c r="B116" s="39" t="str">
        <f>IF(C116="","",VLOOKUP('OPĆI DIO'!$C$1,'OPĆI DIO'!$N$4:$W$150,9,FALSE))</f>
        <v>Sveučilišta i veleučilišta u Republici Hrvatskoj</v>
      </c>
      <c r="C116" s="44">
        <v>43</v>
      </c>
      <c r="D116" s="39" t="str">
        <f t="shared" si="14"/>
        <v>Ostali prihodi za posebne namjene</v>
      </c>
      <c r="E116" s="44">
        <v>3434</v>
      </c>
      <c r="F116" s="39" t="str">
        <f t="shared" si="13"/>
        <v>Ostali nespomenuti financijski rashodi</v>
      </c>
      <c r="G116" s="215" t="s">
        <v>191</v>
      </c>
      <c r="H116" s="39" t="str">
        <f t="shared" si="15"/>
        <v>REDOVNA DJELATNOST SVEUČILIŠTA U PULI (IZ EVIDENCIJSKIH PRIHODA)</v>
      </c>
      <c r="I116" s="39" t="str">
        <f t="shared" si="16"/>
        <v>0942</v>
      </c>
      <c r="J116" s="74">
        <v>53</v>
      </c>
      <c r="K116" s="74">
        <v>53</v>
      </c>
      <c r="L116" s="74">
        <v>53</v>
      </c>
      <c r="M116" s="266"/>
      <c r="N116" t="str">
        <f>IF(C116="","",'OPĆI DIO'!$C$1)</f>
        <v>42024 SVEUČILIŠTE JURJA DOBRILE U PULI</v>
      </c>
      <c r="O116" t="str">
        <f t="shared" si="17"/>
        <v>343</v>
      </c>
      <c r="P116" t="str">
        <f t="shared" si="18"/>
        <v>34</v>
      </c>
      <c r="Q116" t="str">
        <f t="shared" si="19"/>
        <v>43</v>
      </c>
      <c r="R116" t="str">
        <f t="shared" si="20"/>
        <v>94</v>
      </c>
      <c r="S116" t="str">
        <f t="shared" si="21"/>
        <v>3</v>
      </c>
      <c r="W116">
        <v>4531</v>
      </c>
      <c r="X116" t="s">
        <v>181</v>
      </c>
      <c r="Z116" s="124" t="str">
        <f t="shared" si="26"/>
        <v>45</v>
      </c>
      <c r="AA116" t="str">
        <f t="shared" si="25"/>
        <v>453</v>
      </c>
      <c r="AC116" t="s">
        <v>1361</v>
      </c>
      <c r="AD116" t="s">
        <v>1362</v>
      </c>
      <c r="AE116" t="s">
        <v>2903</v>
      </c>
      <c r="AF116" t="s">
        <v>2904</v>
      </c>
      <c r="AG116" t="s">
        <v>2927</v>
      </c>
      <c r="AH116" t="s">
        <v>2928</v>
      </c>
    </row>
    <row r="117" spans="1:34">
      <c r="A117" s="39" t="str">
        <f>IF(C117="","",VLOOKUP('OPĆI DIO'!$C$1,'OPĆI DIO'!$N$4:$W$150,10,FALSE))</f>
        <v>08006</v>
      </c>
      <c r="B117" s="39" t="str">
        <f>IF(C117="","",VLOOKUP('OPĆI DIO'!$C$1,'OPĆI DIO'!$N$4:$W$150,9,FALSE))</f>
        <v>Sveučilišta i veleučilišta u Republici Hrvatskoj</v>
      </c>
      <c r="C117" s="44">
        <v>43</v>
      </c>
      <c r="D117" s="39" t="str">
        <f t="shared" si="14"/>
        <v>Ostali prihodi za posebne namjene</v>
      </c>
      <c r="E117" s="44">
        <v>3721</v>
      </c>
      <c r="F117" s="39" t="str">
        <f t="shared" si="13"/>
        <v>Naknade građanima i kućanstvima u novcu</v>
      </c>
      <c r="G117" s="215" t="s">
        <v>191</v>
      </c>
      <c r="H117" s="39" t="str">
        <f t="shared" si="15"/>
        <v>REDOVNA DJELATNOST SVEUČILIŠTA U PULI (IZ EVIDENCIJSKIH PRIHODA)</v>
      </c>
      <c r="I117" s="39" t="str">
        <f t="shared" si="16"/>
        <v>0942</v>
      </c>
      <c r="J117" s="74">
        <v>9795</v>
      </c>
      <c r="K117" s="74">
        <v>9795</v>
      </c>
      <c r="L117" s="74">
        <v>9795</v>
      </c>
      <c r="M117" s="266"/>
      <c r="N117" t="str">
        <f>IF(C117="","",'OPĆI DIO'!$C$1)</f>
        <v>42024 SVEUČILIŠTE JURJA DOBRILE U PULI</v>
      </c>
      <c r="O117" t="str">
        <f t="shared" si="17"/>
        <v>372</v>
      </c>
      <c r="P117" t="str">
        <f t="shared" si="18"/>
        <v>37</v>
      </c>
      <c r="Q117" t="str">
        <f t="shared" si="19"/>
        <v>43</v>
      </c>
      <c r="R117" t="str">
        <f t="shared" si="20"/>
        <v>94</v>
      </c>
      <c r="S117" t="str">
        <f t="shared" si="21"/>
        <v>3</v>
      </c>
      <c r="W117">
        <v>4541</v>
      </c>
      <c r="X117" t="s">
        <v>133</v>
      </c>
      <c r="Z117" s="124" t="str">
        <f t="shared" si="26"/>
        <v>45</v>
      </c>
      <c r="AA117" t="str">
        <f t="shared" si="25"/>
        <v>454</v>
      </c>
      <c r="AC117" t="s">
        <v>1363</v>
      </c>
      <c r="AD117" t="s">
        <v>1364</v>
      </c>
      <c r="AE117" t="s">
        <v>2907</v>
      </c>
      <c r="AF117" t="s">
        <v>2908</v>
      </c>
      <c r="AG117" t="s">
        <v>2925</v>
      </c>
      <c r="AH117" t="s">
        <v>2932</v>
      </c>
    </row>
    <row r="118" spans="1:34">
      <c r="A118" s="39" t="str">
        <f>IF(C118="","",VLOOKUP('OPĆI DIO'!$C$1,'OPĆI DIO'!$N$4:$W$150,10,FALSE))</f>
        <v>08006</v>
      </c>
      <c r="B118" s="39" t="str">
        <f>IF(C118="","",VLOOKUP('OPĆI DIO'!$C$1,'OPĆI DIO'!$N$4:$W$150,9,FALSE))</f>
        <v>Sveučilišta i veleučilišta u Republici Hrvatskoj</v>
      </c>
      <c r="C118" s="44">
        <v>43</v>
      </c>
      <c r="D118" s="39" t="str">
        <f t="shared" si="14"/>
        <v>Ostali prihodi za posebne namjene</v>
      </c>
      <c r="E118" s="44">
        <v>3811</v>
      </c>
      <c r="F118" s="39" t="str">
        <f t="shared" si="13"/>
        <v>Tekuće donacije u novcu</v>
      </c>
      <c r="G118" s="215" t="s">
        <v>191</v>
      </c>
      <c r="H118" s="39" t="str">
        <f t="shared" si="15"/>
        <v>REDOVNA DJELATNOST SVEUČILIŠTA U PULI (IZ EVIDENCIJSKIH PRIHODA)</v>
      </c>
      <c r="I118" s="39" t="str">
        <f t="shared" si="16"/>
        <v>0942</v>
      </c>
      <c r="J118" s="74">
        <v>2641</v>
      </c>
      <c r="K118" s="74">
        <v>2641</v>
      </c>
      <c r="L118" s="74">
        <v>2641</v>
      </c>
      <c r="M118" s="266"/>
      <c r="N118" t="str">
        <f>IF(C118="","",'OPĆI DIO'!$C$1)</f>
        <v>42024 SVEUČILIŠTE JURJA DOBRILE U PULI</v>
      </c>
      <c r="O118" t="str">
        <f t="shared" si="17"/>
        <v>381</v>
      </c>
      <c r="P118" t="str">
        <f t="shared" si="18"/>
        <v>38</v>
      </c>
      <c r="Q118" t="str">
        <f t="shared" si="19"/>
        <v>43</v>
      </c>
      <c r="R118" t="str">
        <f t="shared" si="20"/>
        <v>94</v>
      </c>
      <c r="S118" t="str">
        <f t="shared" si="21"/>
        <v>3</v>
      </c>
      <c r="W118">
        <v>5121</v>
      </c>
      <c r="X118" t="s">
        <v>189</v>
      </c>
      <c r="Z118" s="124" t="str">
        <f t="shared" si="26"/>
        <v>51</v>
      </c>
      <c r="AA118" t="str">
        <f t="shared" si="25"/>
        <v>512</v>
      </c>
      <c r="AC118" t="s">
        <v>1365</v>
      </c>
      <c r="AD118" t="s">
        <v>1366</v>
      </c>
      <c r="AE118" t="s">
        <v>2907</v>
      </c>
      <c r="AF118" t="s">
        <v>2908</v>
      </c>
      <c r="AG118" t="s">
        <v>2925</v>
      </c>
      <c r="AH118" t="s">
        <v>2935</v>
      </c>
    </row>
    <row r="119" spans="1:34">
      <c r="A119" s="39" t="str">
        <f>IF(C119="","",VLOOKUP('OPĆI DIO'!$C$1,'OPĆI DIO'!$N$4:$W$150,10,FALSE))</f>
        <v>08006</v>
      </c>
      <c r="B119" s="39" t="str">
        <f>IF(C119="","",VLOOKUP('OPĆI DIO'!$C$1,'OPĆI DIO'!$N$4:$W$150,9,FALSE))</f>
        <v>Sveučilišta i veleučilišta u Republici Hrvatskoj</v>
      </c>
      <c r="C119" s="44">
        <v>43</v>
      </c>
      <c r="D119" s="39" t="str">
        <f t="shared" si="14"/>
        <v>Ostali prihodi za posebne namjene</v>
      </c>
      <c r="E119" s="44">
        <v>4221</v>
      </c>
      <c r="F119" s="39" t="str">
        <f t="shared" si="13"/>
        <v>Uredska oprema i namještaj</v>
      </c>
      <c r="G119" s="215" t="s">
        <v>191</v>
      </c>
      <c r="H119" s="39" t="str">
        <f t="shared" si="15"/>
        <v>REDOVNA DJELATNOST SVEUČILIŠTA U PULI (IZ EVIDENCIJSKIH PRIHODA)</v>
      </c>
      <c r="I119" s="39" t="str">
        <f t="shared" si="16"/>
        <v>0942</v>
      </c>
      <c r="J119" s="74">
        <v>32370</v>
      </c>
      <c r="K119" s="74">
        <v>32370</v>
      </c>
      <c r="L119" s="74">
        <v>32370</v>
      </c>
      <c r="M119" s="266"/>
      <c r="N119" t="str">
        <f>IF(C119="","",'OPĆI DIO'!$C$1)</f>
        <v>42024 SVEUČILIŠTE JURJA DOBRILE U PULI</v>
      </c>
      <c r="O119" t="str">
        <f t="shared" si="17"/>
        <v>422</v>
      </c>
      <c r="P119" t="str">
        <f t="shared" si="18"/>
        <v>42</v>
      </c>
      <c r="Q119" t="str">
        <f t="shared" si="19"/>
        <v>43</v>
      </c>
      <c r="R119" t="str">
        <f t="shared" si="20"/>
        <v>94</v>
      </c>
      <c r="S119" t="str">
        <f t="shared" si="21"/>
        <v>4</v>
      </c>
      <c r="W119">
        <v>5443</v>
      </c>
      <c r="X119" t="s">
        <v>165</v>
      </c>
      <c r="Z119" s="124" t="str">
        <f t="shared" si="26"/>
        <v>54</v>
      </c>
      <c r="AA119" t="str">
        <f t="shared" si="25"/>
        <v>544</v>
      </c>
      <c r="AC119" t="s">
        <v>1367</v>
      </c>
      <c r="AD119" t="s">
        <v>1368</v>
      </c>
      <c r="AE119" t="s">
        <v>2907</v>
      </c>
      <c r="AF119" t="s">
        <v>2908</v>
      </c>
      <c r="AG119" t="s">
        <v>2925</v>
      </c>
      <c r="AH119" t="s">
        <v>2935</v>
      </c>
    </row>
    <row r="120" spans="1:34">
      <c r="A120" s="39" t="str">
        <f>IF(C120="","",VLOOKUP('OPĆI DIO'!$C$1,'OPĆI DIO'!$N$4:$W$150,10,FALSE))</f>
        <v>08006</v>
      </c>
      <c r="B120" s="39" t="str">
        <f>IF(C120="","",VLOOKUP('OPĆI DIO'!$C$1,'OPĆI DIO'!$N$4:$W$150,9,FALSE))</f>
        <v>Sveučilišta i veleučilišta u Republici Hrvatskoj</v>
      </c>
      <c r="C120" s="44">
        <v>43</v>
      </c>
      <c r="D120" s="39" t="str">
        <f t="shared" si="14"/>
        <v>Ostali prihodi za posebne namjene</v>
      </c>
      <c r="E120" s="44">
        <v>4222</v>
      </c>
      <c r="F120" s="39" t="str">
        <f t="shared" si="13"/>
        <v>Komunikacijska oprema</v>
      </c>
      <c r="G120" s="215" t="s">
        <v>191</v>
      </c>
      <c r="H120" s="39" t="str">
        <f t="shared" si="15"/>
        <v>REDOVNA DJELATNOST SVEUČILIŠTA U PULI (IZ EVIDENCIJSKIH PRIHODA)</v>
      </c>
      <c r="I120" s="39" t="str">
        <f t="shared" si="16"/>
        <v>0942</v>
      </c>
      <c r="J120" s="74">
        <v>15011</v>
      </c>
      <c r="K120" s="74">
        <v>15011</v>
      </c>
      <c r="L120" s="74">
        <v>15011</v>
      </c>
      <c r="M120" s="266"/>
      <c r="N120" t="str">
        <f>IF(C120="","",'OPĆI DIO'!$C$1)</f>
        <v>42024 SVEUČILIŠTE JURJA DOBRILE U PULI</v>
      </c>
      <c r="O120" t="str">
        <f t="shared" si="17"/>
        <v>422</v>
      </c>
      <c r="P120" t="str">
        <f t="shared" si="18"/>
        <v>42</v>
      </c>
      <c r="Q120" t="str">
        <f t="shared" si="19"/>
        <v>43</v>
      </c>
      <c r="R120" t="str">
        <f t="shared" si="20"/>
        <v>94</v>
      </c>
      <c r="S120" t="str">
        <f t="shared" si="21"/>
        <v>4</v>
      </c>
      <c r="W120">
        <v>5121</v>
      </c>
      <c r="X120" t="s">
        <v>625</v>
      </c>
      <c r="Z120" s="124" t="str">
        <f t="shared" si="26"/>
        <v>51</v>
      </c>
      <c r="AA120" t="str">
        <f t="shared" ref="AA120:AA129" si="27">LEFT(W120,3)</f>
        <v>512</v>
      </c>
      <c r="AC120" t="s">
        <v>1369</v>
      </c>
      <c r="AD120" t="s">
        <v>4486</v>
      </c>
      <c r="AE120" t="s">
        <v>2907</v>
      </c>
      <c r="AF120" t="s">
        <v>2908</v>
      </c>
      <c r="AG120" t="s">
        <v>2927</v>
      </c>
      <c r="AH120" t="s">
        <v>2928</v>
      </c>
    </row>
    <row r="121" spans="1:34">
      <c r="A121" s="39" t="str">
        <f>IF(C121="","",VLOOKUP('OPĆI DIO'!$C$1,'OPĆI DIO'!$N$4:$W$150,10,FALSE))</f>
        <v>08006</v>
      </c>
      <c r="B121" s="39" t="str">
        <f>IF(C121="","",VLOOKUP('OPĆI DIO'!$C$1,'OPĆI DIO'!$N$4:$W$150,9,FALSE))</f>
        <v>Sveučilišta i veleučilišta u Republici Hrvatskoj</v>
      </c>
      <c r="C121" s="44">
        <v>43</v>
      </c>
      <c r="D121" s="39" t="str">
        <f t="shared" si="14"/>
        <v>Ostali prihodi za posebne namjene</v>
      </c>
      <c r="E121" s="44">
        <v>4223</v>
      </c>
      <c r="F121" s="39" t="str">
        <f t="shared" si="13"/>
        <v>Oprema za održavanje i zaštitu</v>
      </c>
      <c r="G121" s="215" t="s">
        <v>191</v>
      </c>
      <c r="H121" s="39" t="str">
        <f t="shared" si="15"/>
        <v>REDOVNA DJELATNOST SVEUČILIŠTA U PULI (IZ EVIDENCIJSKIH PRIHODA)</v>
      </c>
      <c r="I121" s="39" t="str">
        <f t="shared" si="16"/>
        <v>0942</v>
      </c>
      <c r="J121" s="74">
        <v>1327</v>
      </c>
      <c r="K121" s="74">
        <v>1327</v>
      </c>
      <c r="L121" s="74">
        <v>1327</v>
      </c>
      <c r="M121" s="266"/>
      <c r="N121" t="str">
        <f>IF(C121="","",'OPĆI DIO'!$C$1)</f>
        <v>42024 SVEUČILIŠTE JURJA DOBRILE U PULI</v>
      </c>
      <c r="O121" t="str">
        <f t="shared" si="17"/>
        <v>422</v>
      </c>
      <c r="P121" t="str">
        <f t="shared" si="18"/>
        <v>42</v>
      </c>
      <c r="Q121" t="str">
        <f t="shared" si="19"/>
        <v>43</v>
      </c>
      <c r="R121" t="str">
        <f t="shared" si="20"/>
        <v>94</v>
      </c>
      <c r="S121" t="str">
        <f t="shared" si="21"/>
        <v>4</v>
      </c>
      <c r="W121">
        <v>5122</v>
      </c>
      <c r="X121" t="s">
        <v>626</v>
      </c>
      <c r="Z121" s="124" t="str">
        <f t="shared" si="26"/>
        <v>51</v>
      </c>
      <c r="AA121" t="str">
        <f t="shared" si="27"/>
        <v>512</v>
      </c>
      <c r="AC121" t="s">
        <v>1370</v>
      </c>
      <c r="AD121" t="s">
        <v>1371</v>
      </c>
      <c r="AE121" t="s">
        <v>2907</v>
      </c>
      <c r="AF121" t="s">
        <v>2908</v>
      </c>
      <c r="AG121" t="s">
        <v>2925</v>
      </c>
      <c r="AH121" t="s">
        <v>2932</v>
      </c>
    </row>
    <row r="122" spans="1:34">
      <c r="A122" s="39" t="str">
        <f>IF(C122="","",VLOOKUP('OPĆI DIO'!$C$1,'OPĆI DIO'!$N$4:$W$150,10,FALSE))</f>
        <v>08006</v>
      </c>
      <c r="B122" s="39" t="str">
        <f>IF(C122="","",VLOOKUP('OPĆI DIO'!$C$1,'OPĆI DIO'!$N$4:$W$150,9,FALSE))</f>
        <v>Sveučilišta i veleučilišta u Republici Hrvatskoj</v>
      </c>
      <c r="C122" s="44">
        <v>43</v>
      </c>
      <c r="D122" s="39" t="str">
        <f t="shared" si="14"/>
        <v>Ostali prihodi za posebne namjene</v>
      </c>
      <c r="E122" s="44">
        <v>4224</v>
      </c>
      <c r="F122" s="39" t="str">
        <f t="shared" si="13"/>
        <v>Medicinska i laboratorijska oprema</v>
      </c>
      <c r="G122" s="215" t="s">
        <v>191</v>
      </c>
      <c r="H122" s="39" t="str">
        <f t="shared" si="15"/>
        <v>REDOVNA DJELATNOST SVEUČILIŠTA U PULI (IZ EVIDENCIJSKIH PRIHODA)</v>
      </c>
      <c r="I122" s="39" t="str">
        <f t="shared" si="16"/>
        <v>0942</v>
      </c>
      <c r="J122" s="74">
        <v>35910</v>
      </c>
      <c r="K122" s="74">
        <v>35909</v>
      </c>
      <c r="L122" s="74">
        <v>35909</v>
      </c>
      <c r="M122" s="266"/>
      <c r="N122" t="str">
        <f>IF(C122="","",'OPĆI DIO'!$C$1)</f>
        <v>42024 SVEUČILIŠTE JURJA DOBRILE U PULI</v>
      </c>
      <c r="O122" t="str">
        <f t="shared" si="17"/>
        <v>422</v>
      </c>
      <c r="P122" t="str">
        <f t="shared" si="18"/>
        <v>42</v>
      </c>
      <c r="Q122" t="str">
        <f t="shared" si="19"/>
        <v>43</v>
      </c>
      <c r="R122" t="str">
        <f t="shared" si="20"/>
        <v>94</v>
      </c>
      <c r="S122" t="str">
        <f t="shared" si="21"/>
        <v>4</v>
      </c>
      <c r="W122">
        <v>5141</v>
      </c>
      <c r="X122" t="s">
        <v>627</v>
      </c>
      <c r="Z122" s="124" t="str">
        <f t="shared" si="26"/>
        <v>51</v>
      </c>
      <c r="AA122" t="str">
        <f t="shared" si="27"/>
        <v>514</v>
      </c>
      <c r="AC122" t="s">
        <v>1127</v>
      </c>
      <c r="AD122" t="s">
        <v>1128</v>
      </c>
      <c r="AE122" t="s">
        <v>2907</v>
      </c>
      <c r="AF122" t="s">
        <v>2908</v>
      </c>
      <c r="AG122" t="s">
        <v>2925</v>
      </c>
      <c r="AH122" t="s">
        <v>2936</v>
      </c>
    </row>
    <row r="123" spans="1:34">
      <c r="A123" s="39" t="str">
        <f>IF(C123="","",VLOOKUP('OPĆI DIO'!$C$1,'OPĆI DIO'!$N$4:$W$150,10,FALSE))</f>
        <v>08006</v>
      </c>
      <c r="B123" s="39" t="str">
        <f>IF(C123="","",VLOOKUP('OPĆI DIO'!$C$1,'OPĆI DIO'!$N$4:$W$150,9,FALSE))</f>
        <v>Sveučilišta i veleučilišta u Republici Hrvatskoj</v>
      </c>
      <c r="C123" s="44">
        <v>43</v>
      </c>
      <c r="D123" s="39" t="str">
        <f t="shared" si="14"/>
        <v>Ostali prihodi za posebne namjene</v>
      </c>
      <c r="E123" s="44">
        <v>4227</v>
      </c>
      <c r="F123" s="39" t="str">
        <f t="shared" si="13"/>
        <v>Uređaji, strojevi i oprema za ostale namjene</v>
      </c>
      <c r="G123" s="215" t="s">
        <v>191</v>
      </c>
      <c r="H123" s="39" t="str">
        <f t="shared" si="15"/>
        <v>REDOVNA DJELATNOST SVEUČILIŠTA U PULI (IZ EVIDENCIJSKIH PRIHODA)</v>
      </c>
      <c r="I123" s="39" t="str">
        <f t="shared" si="16"/>
        <v>0942</v>
      </c>
      <c r="J123" s="74">
        <v>13671</v>
      </c>
      <c r="K123" s="74">
        <v>13671</v>
      </c>
      <c r="L123" s="74">
        <v>13671</v>
      </c>
      <c r="M123" s="266"/>
      <c r="N123" t="str">
        <f>IF(C123="","",'OPĆI DIO'!$C$1)</f>
        <v>42024 SVEUČILIŠTE JURJA DOBRILE U PULI</v>
      </c>
      <c r="O123" t="str">
        <f t="shared" si="17"/>
        <v>422</v>
      </c>
      <c r="P123" t="str">
        <f t="shared" si="18"/>
        <v>42</v>
      </c>
      <c r="Q123" t="str">
        <f t="shared" si="19"/>
        <v>43</v>
      </c>
      <c r="R123" t="str">
        <f t="shared" si="20"/>
        <v>94</v>
      </c>
      <c r="S123" t="str">
        <f t="shared" si="21"/>
        <v>4</v>
      </c>
      <c r="W123">
        <v>5183</v>
      </c>
      <c r="X123" t="s">
        <v>629</v>
      </c>
      <c r="Z123" s="124" t="str">
        <f t="shared" si="26"/>
        <v>51</v>
      </c>
      <c r="AA123" t="str">
        <f t="shared" si="27"/>
        <v>518</v>
      </c>
      <c r="AC123" t="s">
        <v>4487</v>
      </c>
      <c r="AD123" t="s">
        <v>4488</v>
      </c>
      <c r="AE123" t="s">
        <v>2907</v>
      </c>
      <c r="AF123" t="s">
        <v>2908</v>
      </c>
      <c r="AG123" t="s">
        <v>2925</v>
      </c>
      <c r="AH123" t="s">
        <v>2934</v>
      </c>
    </row>
    <row r="124" spans="1:34">
      <c r="A124" s="39" t="str">
        <f>IF(C124="","",VLOOKUP('OPĆI DIO'!$C$1,'OPĆI DIO'!$N$4:$W$150,10,FALSE))</f>
        <v>08006</v>
      </c>
      <c r="B124" s="39" t="str">
        <f>IF(C124="","",VLOOKUP('OPĆI DIO'!$C$1,'OPĆI DIO'!$N$4:$W$150,9,FALSE))</f>
        <v>Sveučilišta i veleučilišta u Republici Hrvatskoj</v>
      </c>
      <c r="C124" s="44">
        <v>43</v>
      </c>
      <c r="D124" s="39" t="str">
        <f t="shared" si="14"/>
        <v>Ostali prihodi za posebne namjene</v>
      </c>
      <c r="E124" s="44">
        <v>4241</v>
      </c>
      <c r="F124" s="39" t="str">
        <f t="shared" si="13"/>
        <v>Knjige</v>
      </c>
      <c r="G124" s="215" t="s">
        <v>191</v>
      </c>
      <c r="H124" s="39" t="str">
        <f t="shared" si="15"/>
        <v>REDOVNA DJELATNOST SVEUČILIŠTA U PULI (IZ EVIDENCIJSKIH PRIHODA)</v>
      </c>
      <c r="I124" s="39" t="str">
        <f t="shared" si="16"/>
        <v>0942</v>
      </c>
      <c r="J124" s="74">
        <v>36731</v>
      </c>
      <c r="K124" s="74">
        <v>36731</v>
      </c>
      <c r="L124" s="74">
        <v>36731</v>
      </c>
      <c r="M124" s="266"/>
      <c r="N124" t="str">
        <f>IF(C124="","",'OPĆI DIO'!$C$1)</f>
        <v>42024 SVEUČILIŠTE JURJA DOBRILE U PULI</v>
      </c>
      <c r="O124" t="str">
        <f t="shared" si="17"/>
        <v>424</v>
      </c>
      <c r="P124" t="str">
        <f t="shared" si="18"/>
        <v>42</v>
      </c>
      <c r="Q124" t="str">
        <f t="shared" si="19"/>
        <v>43</v>
      </c>
      <c r="R124" t="str">
        <f t="shared" si="20"/>
        <v>94</v>
      </c>
      <c r="S124" t="str">
        <f t="shared" si="21"/>
        <v>4</v>
      </c>
      <c r="W124">
        <v>5422</v>
      </c>
      <c r="X124" t="s">
        <v>630</v>
      </c>
      <c r="Z124" s="124" t="str">
        <f t="shared" si="26"/>
        <v>54</v>
      </c>
      <c r="AA124" t="str">
        <f t="shared" si="27"/>
        <v>542</v>
      </c>
      <c r="AC124" t="s">
        <v>1287</v>
      </c>
      <c r="AD124" t="s">
        <v>1288</v>
      </c>
      <c r="AE124" t="s">
        <v>2901</v>
      </c>
      <c r="AF124" t="s">
        <v>2902</v>
      </c>
      <c r="AG124" t="s">
        <v>2925</v>
      </c>
      <c r="AH124" t="s">
        <v>2932</v>
      </c>
    </row>
    <row r="125" spans="1:34">
      <c r="A125" s="39" t="str">
        <f>IF(C125="","",VLOOKUP('OPĆI DIO'!$C$1,'OPĆI DIO'!$N$4:$W$150,10,FALSE))</f>
        <v>08006</v>
      </c>
      <c r="B125" s="39" t="str">
        <f>IF(C125="","",VLOOKUP('OPĆI DIO'!$C$1,'OPĆI DIO'!$N$4:$W$150,9,FALSE))</f>
        <v>Sveučilišta i veleučilišta u Republici Hrvatskoj</v>
      </c>
      <c r="C125" s="44">
        <v>43</v>
      </c>
      <c r="D125" s="39" t="str">
        <f t="shared" si="14"/>
        <v>Ostali prihodi za posebne namjene</v>
      </c>
      <c r="E125" s="44">
        <v>4262</v>
      </c>
      <c r="F125" s="39" t="str">
        <f t="shared" si="13"/>
        <v>Ulaganja u računalne programe</v>
      </c>
      <c r="G125" s="215" t="s">
        <v>191</v>
      </c>
      <c r="H125" s="39" t="str">
        <f t="shared" si="15"/>
        <v>REDOVNA DJELATNOST SVEUČILIŠTA U PULI (IZ EVIDENCIJSKIH PRIHODA)</v>
      </c>
      <c r="I125" s="39" t="str">
        <f t="shared" si="16"/>
        <v>0942</v>
      </c>
      <c r="J125" s="74">
        <v>6107</v>
      </c>
      <c r="K125" s="74">
        <v>6107</v>
      </c>
      <c r="L125" s="74">
        <v>6107</v>
      </c>
      <c r="M125" s="266"/>
      <c r="N125" t="str">
        <f>IF(C125="","",'OPĆI DIO'!$C$1)</f>
        <v>42024 SVEUČILIŠTE JURJA DOBRILE U PULI</v>
      </c>
      <c r="O125" t="str">
        <f t="shared" si="17"/>
        <v>426</v>
      </c>
      <c r="P125" t="str">
        <f t="shared" si="18"/>
        <v>42</v>
      </c>
      <c r="Q125" t="str">
        <f t="shared" si="19"/>
        <v>43</v>
      </c>
      <c r="R125" t="str">
        <f t="shared" si="20"/>
        <v>94</v>
      </c>
      <c r="S125" t="str">
        <f t="shared" si="21"/>
        <v>4</v>
      </c>
      <c r="W125">
        <v>5431</v>
      </c>
      <c r="X125" t="s">
        <v>254</v>
      </c>
      <c r="Z125" s="124" t="str">
        <f t="shared" si="26"/>
        <v>54</v>
      </c>
      <c r="AA125" t="str">
        <f t="shared" si="27"/>
        <v>543</v>
      </c>
      <c r="AC125" t="s">
        <v>1293</v>
      </c>
      <c r="AD125" t="s">
        <v>1294</v>
      </c>
      <c r="AE125" t="s">
        <v>2901</v>
      </c>
      <c r="AF125" t="s">
        <v>2902</v>
      </c>
      <c r="AG125" t="s">
        <v>2927</v>
      </c>
      <c r="AH125" t="s">
        <v>2928</v>
      </c>
    </row>
    <row r="126" spans="1:34">
      <c r="A126" s="39" t="str">
        <f>IF(C126="","",VLOOKUP('OPĆI DIO'!$C$1,'OPĆI DIO'!$N$4:$W$150,10,FALSE))</f>
        <v>08006</v>
      </c>
      <c r="B126" s="39" t="str">
        <f>IF(C126="","",VLOOKUP('OPĆI DIO'!$C$1,'OPĆI DIO'!$N$4:$W$150,9,FALSE))</f>
        <v>Sveučilišta i veleučilišta u Republici Hrvatskoj</v>
      </c>
      <c r="C126" s="44">
        <v>43</v>
      </c>
      <c r="D126" s="39" t="str">
        <f t="shared" si="14"/>
        <v>Ostali prihodi za posebne namjene</v>
      </c>
      <c r="E126" s="44">
        <v>4511</v>
      </c>
      <c r="F126" s="39" t="str">
        <f t="shared" si="13"/>
        <v>Dodatna ulaganja na građevinskim objektima</v>
      </c>
      <c r="G126" s="215" t="s">
        <v>191</v>
      </c>
      <c r="H126" s="39" t="str">
        <f t="shared" si="15"/>
        <v>REDOVNA DJELATNOST SVEUČILIŠTA U PULI (IZ EVIDENCIJSKIH PRIHODA)</v>
      </c>
      <c r="I126" s="39" t="str">
        <f t="shared" si="16"/>
        <v>0942</v>
      </c>
      <c r="J126" s="74">
        <v>8415</v>
      </c>
      <c r="K126" s="74">
        <v>8415</v>
      </c>
      <c r="L126" s="74">
        <v>8415</v>
      </c>
      <c r="M126" s="266"/>
      <c r="N126" t="str">
        <f>IF(C126="","",'OPĆI DIO'!$C$1)</f>
        <v>42024 SVEUČILIŠTE JURJA DOBRILE U PULI</v>
      </c>
      <c r="O126" t="str">
        <f t="shared" si="17"/>
        <v>451</v>
      </c>
      <c r="P126" t="str">
        <f t="shared" si="18"/>
        <v>45</v>
      </c>
      <c r="Q126" t="str">
        <f t="shared" si="19"/>
        <v>43</v>
      </c>
      <c r="R126" t="str">
        <f t="shared" si="20"/>
        <v>94</v>
      </c>
      <c r="S126" t="str">
        <f t="shared" si="21"/>
        <v>4</v>
      </c>
      <c r="W126">
        <v>5443</v>
      </c>
      <c r="X126" t="s">
        <v>631</v>
      </c>
      <c r="Z126" s="124" t="str">
        <f t="shared" si="26"/>
        <v>54</v>
      </c>
      <c r="AA126" t="str">
        <f t="shared" si="27"/>
        <v>544</v>
      </c>
      <c r="AC126" t="s">
        <v>1331</v>
      </c>
      <c r="AD126" t="s">
        <v>1332</v>
      </c>
      <c r="AE126" t="s">
        <v>2907</v>
      </c>
      <c r="AF126" t="s">
        <v>2908</v>
      </c>
      <c r="AG126" t="s">
        <v>2925</v>
      </c>
      <c r="AH126" t="s">
        <v>2935</v>
      </c>
    </row>
    <row r="127" spans="1:34">
      <c r="A127" s="39" t="str">
        <f>IF(C127="","",VLOOKUP('OPĆI DIO'!$C$1,'OPĆI DIO'!$N$4:$W$150,10,FALSE))</f>
        <v>08006</v>
      </c>
      <c r="B127" s="39" t="str">
        <f>IF(C127="","",VLOOKUP('OPĆI DIO'!$C$1,'OPĆI DIO'!$N$4:$W$150,9,FALSE))</f>
        <v>Sveučilišta i veleučilišta u Republici Hrvatskoj</v>
      </c>
      <c r="C127" s="44">
        <v>52</v>
      </c>
      <c r="D127" s="39" t="str">
        <f t="shared" si="14"/>
        <v>Ostale pomoći</v>
      </c>
      <c r="E127" s="44">
        <v>3211</v>
      </c>
      <c r="F127" s="39" t="str">
        <f t="shared" si="13"/>
        <v>Službena putovanja</v>
      </c>
      <c r="G127" s="215" t="s">
        <v>191</v>
      </c>
      <c r="H127" s="39" t="str">
        <f t="shared" si="15"/>
        <v>REDOVNA DJELATNOST SVEUČILIŠTA U PULI (IZ EVIDENCIJSKIH PRIHODA)</v>
      </c>
      <c r="I127" s="39" t="str">
        <f t="shared" si="16"/>
        <v>0942</v>
      </c>
      <c r="J127" s="74">
        <v>21785</v>
      </c>
      <c r="K127" s="74">
        <v>21345</v>
      </c>
      <c r="L127" s="74">
        <v>2300</v>
      </c>
      <c r="M127" s="266"/>
      <c r="N127" t="str">
        <f>IF(C127="","",'OPĆI DIO'!$C$1)</f>
        <v>42024 SVEUČILIŠTE JURJA DOBRILE U PULI</v>
      </c>
      <c r="O127" t="str">
        <f t="shared" si="17"/>
        <v>321</v>
      </c>
      <c r="P127" t="str">
        <f t="shared" si="18"/>
        <v>32</v>
      </c>
      <c r="Q127" t="str">
        <f t="shared" si="19"/>
        <v>52</v>
      </c>
      <c r="R127" t="str">
        <f t="shared" si="20"/>
        <v>94</v>
      </c>
      <c r="S127" t="str">
        <f t="shared" si="21"/>
        <v>3</v>
      </c>
      <c r="W127">
        <v>5445</v>
      </c>
      <c r="X127" t="s">
        <v>632</v>
      </c>
      <c r="Z127" s="124" t="str">
        <f t="shared" si="26"/>
        <v>54</v>
      </c>
      <c r="AA127" t="str">
        <f t="shared" si="27"/>
        <v>544</v>
      </c>
      <c r="AC127" t="s">
        <v>828</v>
      </c>
      <c r="AD127" t="s">
        <v>3043</v>
      </c>
      <c r="AE127" t="s">
        <v>2901</v>
      </c>
      <c r="AF127" t="s">
        <v>2902</v>
      </c>
      <c r="AG127" t="s">
        <v>2925</v>
      </c>
      <c r="AH127" t="s">
        <v>2932</v>
      </c>
    </row>
    <row r="128" spans="1:34">
      <c r="A128" s="39" t="str">
        <f>IF(C128="","",VLOOKUP('OPĆI DIO'!$C$1,'OPĆI DIO'!$N$4:$W$150,10,FALSE))</f>
        <v>08006</v>
      </c>
      <c r="B128" s="39" t="str">
        <f>IF(C128="","",VLOOKUP('OPĆI DIO'!$C$1,'OPĆI DIO'!$N$4:$W$150,9,FALSE))</f>
        <v>Sveučilišta i veleučilišta u Republici Hrvatskoj</v>
      </c>
      <c r="C128" s="44">
        <v>52</v>
      </c>
      <c r="D128" s="39" t="str">
        <f t="shared" si="14"/>
        <v>Ostale pomoći</v>
      </c>
      <c r="E128" s="44">
        <v>3212</v>
      </c>
      <c r="F128" s="39" t="str">
        <f t="shared" si="13"/>
        <v>Naknade za prijevoz, za rad na terenu i odvojeni život</v>
      </c>
      <c r="G128" s="215" t="s">
        <v>191</v>
      </c>
      <c r="H128" s="39" t="str">
        <f t="shared" si="15"/>
        <v>REDOVNA DJELATNOST SVEUČILIŠTA U PULI (IZ EVIDENCIJSKIH PRIHODA)</v>
      </c>
      <c r="I128" s="39" t="str">
        <f t="shared" si="16"/>
        <v>0942</v>
      </c>
      <c r="J128" s="74">
        <v>11279</v>
      </c>
      <c r="K128" s="74">
        <v>11379</v>
      </c>
      <c r="L128" s="74">
        <v>9589</v>
      </c>
      <c r="M128" s="266"/>
      <c r="N128" t="str">
        <f>IF(C128="","",'OPĆI DIO'!$C$1)</f>
        <v>42024 SVEUČILIŠTE JURJA DOBRILE U PULI</v>
      </c>
      <c r="O128" t="str">
        <f t="shared" si="17"/>
        <v>321</v>
      </c>
      <c r="P128" t="str">
        <f t="shared" si="18"/>
        <v>32</v>
      </c>
      <c r="Q128" t="str">
        <f t="shared" si="19"/>
        <v>52</v>
      </c>
      <c r="R128" t="str">
        <f t="shared" si="20"/>
        <v>94</v>
      </c>
      <c r="S128" t="str">
        <f t="shared" si="21"/>
        <v>3</v>
      </c>
      <c r="W128">
        <v>5453</v>
      </c>
      <c r="X128" t="s">
        <v>633</v>
      </c>
      <c r="Z128" s="124" t="str">
        <f t="shared" si="26"/>
        <v>54</v>
      </c>
      <c r="AA128" t="str">
        <f t="shared" si="27"/>
        <v>545</v>
      </c>
      <c r="AC128" t="s">
        <v>1342</v>
      </c>
      <c r="AD128" t="s">
        <v>1343</v>
      </c>
      <c r="AE128" t="s">
        <v>2901</v>
      </c>
      <c r="AF128" t="s">
        <v>2902</v>
      </c>
      <c r="AG128" t="s">
        <v>2925</v>
      </c>
      <c r="AH128" t="s">
        <v>2936</v>
      </c>
    </row>
    <row r="129" spans="1:34">
      <c r="A129" s="39" t="str">
        <f>IF(C129="","",VLOOKUP('OPĆI DIO'!$C$1,'OPĆI DIO'!$N$4:$W$150,10,FALSE))</f>
        <v>08006</v>
      </c>
      <c r="B129" s="39" t="str">
        <f>IF(C129="","",VLOOKUP('OPĆI DIO'!$C$1,'OPĆI DIO'!$N$4:$W$150,9,FALSE))</f>
        <v>Sveučilišta i veleučilišta u Republici Hrvatskoj</v>
      </c>
      <c r="C129" s="44">
        <v>52</v>
      </c>
      <c r="D129" s="39" t="str">
        <f t="shared" si="14"/>
        <v>Ostale pomoći</v>
      </c>
      <c r="E129" s="44">
        <v>3213</v>
      </c>
      <c r="F129" s="39" t="str">
        <f t="shared" si="13"/>
        <v>Stručno usavršavanje zaposlenika</v>
      </c>
      <c r="G129" s="215" t="s">
        <v>191</v>
      </c>
      <c r="H129" s="39" t="str">
        <f t="shared" si="15"/>
        <v>REDOVNA DJELATNOST SVEUČILIŠTA U PULI (IZ EVIDENCIJSKIH PRIHODA)</v>
      </c>
      <c r="I129" s="39" t="str">
        <f t="shared" si="16"/>
        <v>0942</v>
      </c>
      <c r="J129" s="74">
        <v>5773</v>
      </c>
      <c r="K129" s="74">
        <v>6437</v>
      </c>
      <c r="L129" s="74">
        <v>0</v>
      </c>
      <c r="M129" s="266"/>
      <c r="N129" t="str">
        <f>IF(C129="","",'OPĆI DIO'!$C$1)</f>
        <v>42024 SVEUČILIŠTE JURJA DOBRILE U PULI</v>
      </c>
      <c r="O129" t="str">
        <f t="shared" si="17"/>
        <v>321</v>
      </c>
      <c r="P129" t="str">
        <f t="shared" si="18"/>
        <v>32</v>
      </c>
      <c r="Q129" t="str">
        <f t="shared" si="19"/>
        <v>52</v>
      </c>
      <c r="R129" t="str">
        <f t="shared" si="20"/>
        <v>94</v>
      </c>
      <c r="S129" t="str">
        <f t="shared" si="21"/>
        <v>3</v>
      </c>
      <c r="W129">
        <v>5472</v>
      </c>
      <c r="X129" t="s">
        <v>634</v>
      </c>
      <c r="Z129" s="124" t="str">
        <f t="shared" si="26"/>
        <v>54</v>
      </c>
      <c r="AA129" t="str">
        <f t="shared" si="27"/>
        <v>547</v>
      </c>
      <c r="AC129" t="s">
        <v>1344</v>
      </c>
      <c r="AD129" t="s">
        <v>1345</v>
      </c>
      <c r="AE129" t="s">
        <v>2901</v>
      </c>
      <c r="AF129" t="s">
        <v>2902</v>
      </c>
      <c r="AG129" t="s">
        <v>2927</v>
      </c>
      <c r="AH129" t="s">
        <v>2928</v>
      </c>
    </row>
    <row r="130" spans="1:34">
      <c r="A130" s="39" t="str">
        <f>IF(C130="","",VLOOKUP('OPĆI DIO'!$C$1,'OPĆI DIO'!$N$4:$W$150,10,FALSE))</f>
        <v>08006</v>
      </c>
      <c r="B130" s="39" t="str">
        <f>IF(C130="","",VLOOKUP('OPĆI DIO'!$C$1,'OPĆI DIO'!$N$4:$W$150,9,FALSE))</f>
        <v>Sveučilišta i veleučilišta u Republici Hrvatskoj</v>
      </c>
      <c r="C130" s="44">
        <v>52</v>
      </c>
      <c r="D130" s="39" t="str">
        <f t="shared" si="14"/>
        <v>Ostale pomoći</v>
      </c>
      <c r="E130" s="44">
        <v>3221</v>
      </c>
      <c r="F130" s="39" t="str">
        <f t="shared" si="13"/>
        <v>Uredski materijal i ostali materijalni rashodi</v>
      </c>
      <c r="G130" s="215" t="s">
        <v>191</v>
      </c>
      <c r="H130" s="39" t="str">
        <f t="shared" si="15"/>
        <v>REDOVNA DJELATNOST SVEUČILIŠTA U PULI (IZ EVIDENCIJSKIH PRIHODA)</v>
      </c>
      <c r="I130" s="39" t="str">
        <f t="shared" si="16"/>
        <v>0942</v>
      </c>
      <c r="J130" s="74">
        <v>3750</v>
      </c>
      <c r="K130" s="74">
        <v>3849</v>
      </c>
      <c r="L130" s="74">
        <v>3650</v>
      </c>
      <c r="M130" s="266"/>
      <c r="N130" t="str">
        <f>IF(C130="","",'OPĆI DIO'!$C$1)</f>
        <v>42024 SVEUČILIŠTE JURJA DOBRILE U PULI</v>
      </c>
      <c r="O130" t="str">
        <f t="shared" si="17"/>
        <v>322</v>
      </c>
      <c r="P130" t="str">
        <f t="shared" si="18"/>
        <v>32</v>
      </c>
      <c r="Q130" t="str">
        <f t="shared" si="19"/>
        <v>52</v>
      </c>
      <c r="R130" t="str">
        <f t="shared" si="20"/>
        <v>94</v>
      </c>
      <c r="S130" t="str">
        <f t="shared" si="21"/>
        <v>3</v>
      </c>
      <c r="AC130" t="s">
        <v>1346</v>
      </c>
      <c r="AD130" t="s">
        <v>1347</v>
      </c>
      <c r="AE130" t="s">
        <v>2901</v>
      </c>
      <c r="AF130" t="s">
        <v>2902</v>
      </c>
      <c r="AG130" t="s">
        <v>2925</v>
      </c>
      <c r="AH130" t="s">
        <v>2935</v>
      </c>
    </row>
    <row r="131" spans="1:34">
      <c r="A131" s="39" t="str">
        <f>IF(C131="","",VLOOKUP('OPĆI DIO'!$C$1,'OPĆI DIO'!$N$4:$W$150,10,FALSE))</f>
        <v>08006</v>
      </c>
      <c r="B131" s="39" t="str">
        <f>IF(C131="","",VLOOKUP('OPĆI DIO'!$C$1,'OPĆI DIO'!$N$4:$W$150,9,FALSE))</f>
        <v>Sveučilišta i veleučilišta u Republici Hrvatskoj</v>
      </c>
      <c r="C131" s="44">
        <v>52</v>
      </c>
      <c r="D131" s="39" t="str">
        <f t="shared" si="14"/>
        <v>Ostale pomoći</v>
      </c>
      <c r="E131" s="44">
        <v>3223</v>
      </c>
      <c r="F131" s="39" t="str">
        <f t="shared" ref="F131:F194" si="28">IFERROR(VLOOKUP(E131,$W$5:$Y$129,2,FALSE),"")</f>
        <v>Energija</v>
      </c>
      <c r="G131" s="215" t="s">
        <v>191</v>
      </c>
      <c r="H131" s="39" t="str">
        <f t="shared" si="15"/>
        <v>REDOVNA DJELATNOST SVEUČILIŠTA U PULI (IZ EVIDENCIJSKIH PRIHODA)</v>
      </c>
      <c r="I131" s="39" t="str">
        <f t="shared" si="16"/>
        <v>0942</v>
      </c>
      <c r="J131" s="74">
        <v>19696</v>
      </c>
      <c r="K131" s="74">
        <v>19696</v>
      </c>
      <c r="L131" s="74">
        <v>19696</v>
      </c>
      <c r="M131" s="266"/>
      <c r="N131" t="str">
        <f>IF(C131="","",'OPĆI DIO'!$C$1)</f>
        <v>42024 SVEUČILIŠTE JURJA DOBRILE U PULI</v>
      </c>
      <c r="O131" t="str">
        <f t="shared" si="17"/>
        <v>322</v>
      </c>
      <c r="P131" t="str">
        <f t="shared" si="18"/>
        <v>32</v>
      </c>
      <c r="Q131" t="str">
        <f t="shared" si="19"/>
        <v>52</v>
      </c>
      <c r="R131" t="str">
        <f t="shared" si="20"/>
        <v>94</v>
      </c>
      <c r="S131" t="str">
        <f t="shared" si="21"/>
        <v>3</v>
      </c>
      <c r="AC131" t="s">
        <v>1348</v>
      </c>
      <c r="AD131" t="s">
        <v>1349</v>
      </c>
      <c r="AE131" t="s">
        <v>2901</v>
      </c>
      <c r="AF131" t="s">
        <v>2902</v>
      </c>
      <c r="AG131" t="s">
        <v>2925</v>
      </c>
      <c r="AH131" t="s">
        <v>2933</v>
      </c>
    </row>
    <row r="132" spans="1:34">
      <c r="A132" s="39" t="str">
        <f>IF(C132="","",VLOOKUP('OPĆI DIO'!$C$1,'OPĆI DIO'!$N$4:$W$150,10,FALSE))</f>
        <v>08006</v>
      </c>
      <c r="B132" s="39" t="str">
        <f>IF(C132="","",VLOOKUP('OPĆI DIO'!$C$1,'OPĆI DIO'!$N$4:$W$150,9,FALSE))</f>
        <v>Sveučilišta i veleučilišta u Republici Hrvatskoj</v>
      </c>
      <c r="C132" s="44">
        <v>52</v>
      </c>
      <c r="D132" s="39" t="str">
        <f t="shared" ref="D132:D195" si="29">IFERROR(VLOOKUP(C132,$T$6:$U$23,2,FALSE),"")</f>
        <v>Ostale pomoći</v>
      </c>
      <c r="E132" s="44">
        <v>3224</v>
      </c>
      <c r="F132" s="39" t="str">
        <f t="shared" si="28"/>
        <v>Materijal i dijelovi za tekuće i investicijsko održavanje</v>
      </c>
      <c r="G132" s="215" t="s">
        <v>191</v>
      </c>
      <c r="H132" s="39" t="str">
        <f t="shared" ref="H132:H195" si="30">IFERROR(VLOOKUP(G132,$AC$6:$AD$353,2,FALSE),"")</f>
        <v>REDOVNA DJELATNOST SVEUČILIŠTA U PULI (IZ EVIDENCIJSKIH PRIHODA)</v>
      </c>
      <c r="I132" s="39" t="str">
        <f t="shared" ref="I132:I195" si="31">IFERROR(VLOOKUP(G132,$AC$6:$AG$353,3,FALSE),"")</f>
        <v>0942</v>
      </c>
      <c r="J132" s="74">
        <v>133</v>
      </c>
      <c r="K132" s="74">
        <v>133</v>
      </c>
      <c r="L132" s="74">
        <v>132</v>
      </c>
      <c r="M132" s="266"/>
      <c r="N132" t="str">
        <f>IF(C132="","",'OPĆI DIO'!$C$1)</f>
        <v>42024 SVEUČILIŠTE JURJA DOBRILE U PULI</v>
      </c>
      <c r="O132" t="str">
        <f t="shared" ref="O132:O195" si="32">LEFT(E132,3)</f>
        <v>322</v>
      </c>
      <c r="P132" t="str">
        <f t="shared" ref="P132:P195" si="33">LEFT(E132,2)</f>
        <v>32</v>
      </c>
      <c r="Q132" t="str">
        <f t="shared" ref="Q132:Q195" si="34">LEFT(C132,3)</f>
        <v>52</v>
      </c>
      <c r="R132" t="str">
        <f t="shared" ref="R132:R195" si="35">IF(S132="5",0,MID(I132,2,2))</f>
        <v>94</v>
      </c>
      <c r="S132" t="str">
        <f t="shared" ref="S132:S195" si="36">LEFT(E132,1)</f>
        <v>3</v>
      </c>
      <c r="AC132" t="s">
        <v>1350</v>
      </c>
      <c r="AD132" t="s">
        <v>4489</v>
      </c>
      <c r="AE132" t="s">
        <v>2901</v>
      </c>
      <c r="AF132" t="s">
        <v>2902</v>
      </c>
      <c r="AG132" t="s">
        <v>2927</v>
      </c>
      <c r="AH132" t="s">
        <v>2928</v>
      </c>
    </row>
    <row r="133" spans="1:34">
      <c r="A133" s="39" t="str">
        <f>IF(C133="","",VLOOKUP('OPĆI DIO'!$C$1,'OPĆI DIO'!$N$4:$W$150,10,FALSE))</f>
        <v>08006</v>
      </c>
      <c r="B133" s="39" t="str">
        <f>IF(C133="","",VLOOKUP('OPĆI DIO'!$C$1,'OPĆI DIO'!$N$4:$W$150,9,FALSE))</f>
        <v>Sveučilišta i veleučilišta u Republici Hrvatskoj</v>
      </c>
      <c r="C133" s="44">
        <v>52</v>
      </c>
      <c r="D133" s="39" t="str">
        <f t="shared" si="29"/>
        <v>Ostale pomoći</v>
      </c>
      <c r="E133" s="44">
        <v>3227</v>
      </c>
      <c r="F133" s="39" t="str">
        <f t="shared" si="28"/>
        <v>Službena, radna i zaštitna odjeća i obuća</v>
      </c>
      <c r="G133" s="215" t="s">
        <v>191</v>
      </c>
      <c r="H133" s="39" t="str">
        <f t="shared" si="30"/>
        <v>REDOVNA DJELATNOST SVEUČILIŠTA U PULI (IZ EVIDENCIJSKIH PRIHODA)</v>
      </c>
      <c r="I133" s="39" t="str">
        <f t="shared" si="31"/>
        <v>0942</v>
      </c>
      <c r="J133" s="74">
        <v>66</v>
      </c>
      <c r="K133" s="74">
        <v>66</v>
      </c>
      <c r="L133" s="74">
        <v>66</v>
      </c>
      <c r="M133" s="266"/>
      <c r="N133" t="str">
        <f>IF(C133="","",'OPĆI DIO'!$C$1)</f>
        <v>42024 SVEUČILIŠTE JURJA DOBRILE U PULI</v>
      </c>
      <c r="O133" t="str">
        <f t="shared" si="32"/>
        <v>322</v>
      </c>
      <c r="P133" t="str">
        <f t="shared" si="33"/>
        <v>32</v>
      </c>
      <c r="Q133" t="str">
        <f t="shared" si="34"/>
        <v>52</v>
      </c>
      <c r="R133" t="str">
        <f t="shared" si="35"/>
        <v>94</v>
      </c>
      <c r="S133" t="str">
        <f t="shared" si="36"/>
        <v>3</v>
      </c>
      <c r="AC133" t="s">
        <v>1355</v>
      </c>
      <c r="AD133" t="s">
        <v>1356</v>
      </c>
      <c r="AE133" t="s">
        <v>2901</v>
      </c>
      <c r="AF133" t="s">
        <v>2902</v>
      </c>
      <c r="AG133" t="s">
        <v>2925</v>
      </c>
      <c r="AH133" t="s">
        <v>2936</v>
      </c>
    </row>
    <row r="134" spans="1:34">
      <c r="A134" s="39" t="str">
        <f>IF(C134="","",VLOOKUP('OPĆI DIO'!$C$1,'OPĆI DIO'!$N$4:$W$150,10,FALSE))</f>
        <v>08006</v>
      </c>
      <c r="B134" s="39" t="str">
        <f>IF(C134="","",VLOOKUP('OPĆI DIO'!$C$1,'OPĆI DIO'!$N$4:$W$150,9,FALSE))</f>
        <v>Sveučilišta i veleučilišta u Republici Hrvatskoj</v>
      </c>
      <c r="C134" s="44">
        <v>52</v>
      </c>
      <c r="D134" s="39" t="str">
        <f t="shared" si="29"/>
        <v>Ostale pomoći</v>
      </c>
      <c r="E134" s="44">
        <v>3231</v>
      </c>
      <c r="F134" s="39" t="str">
        <f t="shared" si="28"/>
        <v>Usluge telefona, interneta, pošte i prijevoza</v>
      </c>
      <c r="G134" s="215" t="s">
        <v>191</v>
      </c>
      <c r="H134" s="39" t="str">
        <f t="shared" si="30"/>
        <v>REDOVNA DJELATNOST SVEUČILIŠTA U PULI (IZ EVIDENCIJSKIH PRIHODA)</v>
      </c>
      <c r="I134" s="39" t="str">
        <f t="shared" si="31"/>
        <v>0942</v>
      </c>
      <c r="J134" s="74">
        <v>398</v>
      </c>
      <c r="K134" s="74">
        <v>398</v>
      </c>
      <c r="L134" s="74">
        <v>398</v>
      </c>
      <c r="M134" s="266"/>
      <c r="N134" t="str">
        <f>IF(C134="","",'OPĆI DIO'!$C$1)</f>
        <v>42024 SVEUČILIŠTE JURJA DOBRILE U PULI</v>
      </c>
      <c r="O134" t="str">
        <f t="shared" si="32"/>
        <v>323</v>
      </c>
      <c r="P134" t="str">
        <f t="shared" si="33"/>
        <v>32</v>
      </c>
      <c r="Q134" t="str">
        <f t="shared" si="34"/>
        <v>52</v>
      </c>
      <c r="R134" t="str">
        <f t="shared" si="35"/>
        <v>94</v>
      </c>
      <c r="S134" t="str">
        <f t="shared" si="36"/>
        <v>3</v>
      </c>
      <c r="AC134" t="s">
        <v>1119</v>
      </c>
      <c r="AD134" t="s">
        <v>1120</v>
      </c>
      <c r="AE134" t="s">
        <v>2901</v>
      </c>
      <c r="AF134" t="s">
        <v>2902</v>
      </c>
      <c r="AG134" t="s">
        <v>2925</v>
      </c>
      <c r="AH134" t="s">
        <v>2936</v>
      </c>
    </row>
    <row r="135" spans="1:34">
      <c r="A135" s="39" t="str">
        <f>IF(C135="","",VLOOKUP('OPĆI DIO'!$C$1,'OPĆI DIO'!$N$4:$W$150,10,FALSE))</f>
        <v>08006</v>
      </c>
      <c r="B135" s="39" t="str">
        <f>IF(C135="","",VLOOKUP('OPĆI DIO'!$C$1,'OPĆI DIO'!$N$4:$W$150,9,FALSE))</f>
        <v>Sveučilišta i veleučilišta u Republici Hrvatskoj</v>
      </c>
      <c r="C135" s="44">
        <v>52</v>
      </c>
      <c r="D135" s="39" t="str">
        <f t="shared" si="29"/>
        <v>Ostale pomoći</v>
      </c>
      <c r="E135" s="44">
        <v>3232</v>
      </c>
      <c r="F135" s="39" t="str">
        <f t="shared" si="28"/>
        <v>Usluge tekućeg i investicijskog održavanja</v>
      </c>
      <c r="G135" s="215" t="s">
        <v>191</v>
      </c>
      <c r="H135" s="39" t="str">
        <f t="shared" si="30"/>
        <v>REDOVNA DJELATNOST SVEUČILIŠTA U PULI (IZ EVIDENCIJSKIH PRIHODA)</v>
      </c>
      <c r="I135" s="39" t="str">
        <f t="shared" si="31"/>
        <v>0942</v>
      </c>
      <c r="J135" s="74">
        <v>9954</v>
      </c>
      <c r="K135" s="74">
        <v>9954</v>
      </c>
      <c r="L135" s="74">
        <v>9954</v>
      </c>
      <c r="M135" s="266"/>
      <c r="N135" t="str">
        <f>IF(C135="","",'OPĆI DIO'!$C$1)</f>
        <v>42024 SVEUČILIŠTE JURJA DOBRILE U PULI</v>
      </c>
      <c r="O135" t="str">
        <f t="shared" si="32"/>
        <v>323</v>
      </c>
      <c r="P135" t="str">
        <f t="shared" si="33"/>
        <v>32</v>
      </c>
      <c r="Q135" t="str">
        <f t="shared" si="34"/>
        <v>52</v>
      </c>
      <c r="R135" t="str">
        <f t="shared" si="35"/>
        <v>94</v>
      </c>
      <c r="S135" t="str">
        <f t="shared" si="36"/>
        <v>3</v>
      </c>
      <c r="AC135" t="s">
        <v>1121</v>
      </c>
      <c r="AD135" t="s">
        <v>1122</v>
      </c>
      <c r="AE135" t="s">
        <v>2901</v>
      </c>
      <c r="AF135" t="s">
        <v>2902</v>
      </c>
      <c r="AG135" t="s">
        <v>2925</v>
      </c>
      <c r="AH135" t="s">
        <v>2935</v>
      </c>
    </row>
    <row r="136" spans="1:34">
      <c r="A136" s="39" t="str">
        <f>IF(C136="","",VLOOKUP('OPĆI DIO'!$C$1,'OPĆI DIO'!$N$4:$W$150,10,FALSE))</f>
        <v>08006</v>
      </c>
      <c r="B136" s="39" t="str">
        <f>IF(C136="","",VLOOKUP('OPĆI DIO'!$C$1,'OPĆI DIO'!$N$4:$W$150,9,FALSE))</f>
        <v>Sveučilišta i veleučilišta u Republici Hrvatskoj</v>
      </c>
      <c r="C136" s="44">
        <v>52</v>
      </c>
      <c r="D136" s="39" t="str">
        <f t="shared" si="29"/>
        <v>Ostale pomoći</v>
      </c>
      <c r="E136" s="44">
        <v>3233</v>
      </c>
      <c r="F136" s="39" t="str">
        <f t="shared" si="28"/>
        <v>Usluge promidžbe i informiranja</v>
      </c>
      <c r="G136" s="215" t="s">
        <v>191</v>
      </c>
      <c r="H136" s="39" t="str">
        <f t="shared" si="30"/>
        <v>REDOVNA DJELATNOST SVEUČILIŠTA U PULI (IZ EVIDENCIJSKIH PRIHODA)</v>
      </c>
      <c r="I136" s="39" t="str">
        <f t="shared" si="31"/>
        <v>0942</v>
      </c>
      <c r="J136" s="74">
        <v>3450</v>
      </c>
      <c r="K136" s="74">
        <v>4778</v>
      </c>
      <c r="L136" s="74">
        <v>6849</v>
      </c>
      <c r="M136" s="266"/>
      <c r="N136" t="str">
        <f>IF(C136="","",'OPĆI DIO'!$C$1)</f>
        <v>42024 SVEUČILIŠTE JURJA DOBRILE U PULI</v>
      </c>
      <c r="O136" t="str">
        <f t="shared" si="32"/>
        <v>323</v>
      </c>
      <c r="P136" t="str">
        <f t="shared" si="33"/>
        <v>32</v>
      </c>
      <c r="Q136" t="str">
        <f t="shared" si="34"/>
        <v>52</v>
      </c>
      <c r="R136" t="str">
        <f t="shared" si="35"/>
        <v>94</v>
      </c>
      <c r="S136" t="str">
        <f t="shared" si="36"/>
        <v>3</v>
      </c>
      <c r="AC136" t="s">
        <v>1398</v>
      </c>
      <c r="AD136" t="s">
        <v>1399</v>
      </c>
      <c r="AE136" t="s">
        <v>2901</v>
      </c>
      <c r="AF136" t="s">
        <v>2902</v>
      </c>
      <c r="AG136" t="s">
        <v>2925</v>
      </c>
      <c r="AH136" t="s">
        <v>2935</v>
      </c>
    </row>
    <row r="137" spans="1:34">
      <c r="A137" s="39" t="str">
        <f>IF(C137="","",VLOOKUP('OPĆI DIO'!$C$1,'OPĆI DIO'!$N$4:$W$150,10,FALSE))</f>
        <v>08006</v>
      </c>
      <c r="B137" s="39" t="str">
        <f>IF(C137="","",VLOOKUP('OPĆI DIO'!$C$1,'OPĆI DIO'!$N$4:$W$150,9,FALSE))</f>
        <v>Sveučilišta i veleučilišta u Republici Hrvatskoj</v>
      </c>
      <c r="C137" s="44">
        <v>52</v>
      </c>
      <c r="D137" s="39" t="str">
        <f t="shared" si="29"/>
        <v>Ostale pomoći</v>
      </c>
      <c r="E137" s="44">
        <v>3234</v>
      </c>
      <c r="F137" s="39" t="str">
        <f t="shared" si="28"/>
        <v>Komunalne usluge</v>
      </c>
      <c r="G137" s="215" t="s">
        <v>191</v>
      </c>
      <c r="H137" s="39" t="str">
        <f t="shared" si="30"/>
        <v>REDOVNA DJELATNOST SVEUČILIŠTA U PULI (IZ EVIDENCIJSKIH PRIHODA)</v>
      </c>
      <c r="I137" s="39" t="str">
        <f t="shared" si="31"/>
        <v>0942</v>
      </c>
      <c r="J137" s="74">
        <v>6636</v>
      </c>
      <c r="K137" s="74">
        <v>6636</v>
      </c>
      <c r="L137" s="74">
        <v>6636</v>
      </c>
      <c r="M137" s="266"/>
      <c r="N137" t="str">
        <f>IF(C137="","",'OPĆI DIO'!$C$1)</f>
        <v>42024 SVEUČILIŠTE JURJA DOBRILE U PULI</v>
      </c>
      <c r="O137" t="str">
        <f t="shared" si="32"/>
        <v>323</v>
      </c>
      <c r="P137" t="str">
        <f t="shared" si="33"/>
        <v>32</v>
      </c>
      <c r="Q137" t="str">
        <f t="shared" si="34"/>
        <v>52</v>
      </c>
      <c r="R137" t="str">
        <f t="shared" si="35"/>
        <v>94</v>
      </c>
      <c r="S137" t="str">
        <f t="shared" si="36"/>
        <v>3</v>
      </c>
      <c r="AC137" t="s">
        <v>1125</v>
      </c>
      <c r="AD137" t="s">
        <v>1126</v>
      </c>
      <c r="AE137" t="s">
        <v>2901</v>
      </c>
      <c r="AF137" t="s">
        <v>2902</v>
      </c>
      <c r="AG137" t="s">
        <v>2925</v>
      </c>
      <c r="AH137" t="s">
        <v>2932</v>
      </c>
    </row>
    <row r="138" spans="1:34">
      <c r="A138" s="39" t="str">
        <f>IF(C138="","",VLOOKUP('OPĆI DIO'!$C$1,'OPĆI DIO'!$N$4:$W$150,10,FALSE))</f>
        <v>08006</v>
      </c>
      <c r="B138" s="39" t="str">
        <f>IF(C138="","",VLOOKUP('OPĆI DIO'!$C$1,'OPĆI DIO'!$N$4:$W$150,9,FALSE))</f>
        <v>Sveučilišta i veleučilišta u Republici Hrvatskoj</v>
      </c>
      <c r="C138" s="44">
        <v>52</v>
      </c>
      <c r="D138" s="39" t="str">
        <f t="shared" si="29"/>
        <v>Ostale pomoći</v>
      </c>
      <c r="E138" s="44">
        <v>3235</v>
      </c>
      <c r="F138" s="39" t="str">
        <f t="shared" si="28"/>
        <v>Zakupnine i najamnine</v>
      </c>
      <c r="G138" s="215" t="s">
        <v>191</v>
      </c>
      <c r="H138" s="39" t="str">
        <f t="shared" si="30"/>
        <v>REDOVNA DJELATNOST SVEUČILIŠTA U PULI (IZ EVIDENCIJSKIH PRIHODA)</v>
      </c>
      <c r="I138" s="39" t="str">
        <f t="shared" si="31"/>
        <v>0942</v>
      </c>
      <c r="J138" s="74">
        <v>13873</v>
      </c>
      <c r="K138" s="74">
        <v>13973</v>
      </c>
      <c r="L138" s="74">
        <v>14173</v>
      </c>
      <c r="M138" s="266"/>
      <c r="N138" t="str">
        <f>IF(C138="","",'OPĆI DIO'!$C$1)</f>
        <v>42024 SVEUČILIŠTE JURJA DOBRILE U PULI</v>
      </c>
      <c r="O138" t="str">
        <f t="shared" si="32"/>
        <v>323</v>
      </c>
      <c r="P138" t="str">
        <f t="shared" si="33"/>
        <v>32</v>
      </c>
      <c r="Q138" t="str">
        <f t="shared" si="34"/>
        <v>52</v>
      </c>
      <c r="R138" t="str">
        <f t="shared" si="35"/>
        <v>94</v>
      </c>
      <c r="S138" t="str">
        <f t="shared" si="36"/>
        <v>3</v>
      </c>
      <c r="AC138" t="s">
        <v>759</v>
      </c>
      <c r="AD138" t="s">
        <v>760</v>
      </c>
      <c r="AE138" t="s">
        <v>2901</v>
      </c>
      <c r="AF138" t="s">
        <v>2902</v>
      </c>
      <c r="AG138" t="s">
        <v>2927</v>
      </c>
      <c r="AH138" t="s">
        <v>2928</v>
      </c>
    </row>
    <row r="139" spans="1:34">
      <c r="A139" s="39" t="str">
        <f>IF(C139="","",VLOOKUP('OPĆI DIO'!$C$1,'OPĆI DIO'!$N$4:$W$150,10,FALSE))</f>
        <v>08006</v>
      </c>
      <c r="B139" s="39" t="str">
        <f>IF(C139="","",VLOOKUP('OPĆI DIO'!$C$1,'OPĆI DIO'!$N$4:$W$150,9,FALSE))</f>
        <v>Sveučilišta i veleučilišta u Republici Hrvatskoj</v>
      </c>
      <c r="C139" s="44">
        <v>52</v>
      </c>
      <c r="D139" s="39" t="str">
        <f t="shared" si="29"/>
        <v>Ostale pomoći</v>
      </c>
      <c r="E139" s="44">
        <v>3237</v>
      </c>
      <c r="F139" s="39" t="str">
        <f t="shared" si="28"/>
        <v>Intelektualne i osobne usluge</v>
      </c>
      <c r="G139" s="215" t="s">
        <v>191</v>
      </c>
      <c r="H139" s="39" t="str">
        <f t="shared" si="30"/>
        <v>REDOVNA DJELATNOST SVEUČILIŠTA U PULI (IZ EVIDENCIJSKIH PRIHODA)</v>
      </c>
      <c r="I139" s="39" t="str">
        <f t="shared" si="31"/>
        <v>0942</v>
      </c>
      <c r="J139" s="74">
        <v>145285</v>
      </c>
      <c r="K139" s="74">
        <v>9915</v>
      </c>
      <c r="L139" s="74">
        <v>9086</v>
      </c>
      <c r="M139" s="266"/>
      <c r="N139" t="str">
        <f>IF(C139="","",'OPĆI DIO'!$C$1)</f>
        <v>42024 SVEUČILIŠTE JURJA DOBRILE U PULI</v>
      </c>
      <c r="O139" t="str">
        <f t="shared" si="32"/>
        <v>323</v>
      </c>
      <c r="P139" t="str">
        <f t="shared" si="33"/>
        <v>32</v>
      </c>
      <c r="Q139" t="str">
        <f t="shared" si="34"/>
        <v>52</v>
      </c>
      <c r="R139" t="str">
        <f t="shared" si="35"/>
        <v>94</v>
      </c>
      <c r="S139" t="str">
        <f t="shared" si="36"/>
        <v>3</v>
      </c>
      <c r="AC139" t="s">
        <v>1172</v>
      </c>
      <c r="AD139" t="s">
        <v>1173</v>
      </c>
      <c r="AE139" t="s">
        <v>2901</v>
      </c>
      <c r="AF139" t="s">
        <v>2902</v>
      </c>
      <c r="AG139" t="s">
        <v>2925</v>
      </c>
      <c r="AH139" t="s">
        <v>2932</v>
      </c>
    </row>
    <row r="140" spans="1:34">
      <c r="A140" s="39" t="str">
        <f>IF(C140="","",VLOOKUP('OPĆI DIO'!$C$1,'OPĆI DIO'!$N$4:$W$150,10,FALSE))</f>
        <v>08006</v>
      </c>
      <c r="B140" s="39" t="str">
        <f>IF(C140="","",VLOOKUP('OPĆI DIO'!$C$1,'OPĆI DIO'!$N$4:$W$150,9,FALSE))</f>
        <v>Sveučilišta i veleučilišta u Republici Hrvatskoj</v>
      </c>
      <c r="C140" s="44">
        <v>52</v>
      </c>
      <c r="D140" s="39" t="str">
        <f t="shared" si="29"/>
        <v>Ostale pomoći</v>
      </c>
      <c r="E140" s="44">
        <v>3238</v>
      </c>
      <c r="F140" s="39" t="str">
        <f t="shared" si="28"/>
        <v>Računalne usluge</v>
      </c>
      <c r="G140" s="215" t="s">
        <v>191</v>
      </c>
      <c r="H140" s="39" t="str">
        <f t="shared" si="30"/>
        <v>REDOVNA DJELATNOST SVEUČILIŠTA U PULI (IZ EVIDENCIJSKIH PRIHODA)</v>
      </c>
      <c r="I140" s="39" t="str">
        <f t="shared" si="31"/>
        <v>0942</v>
      </c>
      <c r="J140" s="74">
        <v>3982</v>
      </c>
      <c r="K140" s="74">
        <v>3982</v>
      </c>
      <c r="L140" s="74">
        <v>3982</v>
      </c>
      <c r="M140" s="266"/>
      <c r="N140" t="str">
        <f>IF(C140="","",'OPĆI DIO'!$C$1)</f>
        <v>42024 SVEUČILIŠTE JURJA DOBRILE U PULI</v>
      </c>
      <c r="O140" t="str">
        <f t="shared" si="32"/>
        <v>323</v>
      </c>
      <c r="P140" t="str">
        <f t="shared" si="33"/>
        <v>32</v>
      </c>
      <c r="Q140" t="str">
        <f t="shared" si="34"/>
        <v>52</v>
      </c>
      <c r="R140" t="str">
        <f t="shared" si="35"/>
        <v>94</v>
      </c>
      <c r="S140" t="str">
        <f t="shared" si="36"/>
        <v>3</v>
      </c>
      <c r="AC140" t="s">
        <v>2086</v>
      </c>
      <c r="AD140" t="s">
        <v>2087</v>
      </c>
      <c r="AE140" t="s">
        <v>2901</v>
      </c>
      <c r="AF140" t="s">
        <v>2902</v>
      </c>
      <c r="AG140" t="s">
        <v>2925</v>
      </c>
      <c r="AH140" t="s">
        <v>2937</v>
      </c>
    </row>
    <row r="141" spans="1:34">
      <c r="A141" s="39" t="str">
        <f>IF(C141="","",VLOOKUP('OPĆI DIO'!$C$1,'OPĆI DIO'!$N$4:$W$150,10,FALSE))</f>
        <v>08006</v>
      </c>
      <c r="B141" s="39" t="str">
        <f>IF(C141="","",VLOOKUP('OPĆI DIO'!$C$1,'OPĆI DIO'!$N$4:$W$150,9,FALSE))</f>
        <v>Sveučilišta i veleučilišta u Republici Hrvatskoj</v>
      </c>
      <c r="C141" s="44">
        <v>52</v>
      </c>
      <c r="D141" s="39" t="str">
        <f t="shared" si="29"/>
        <v>Ostale pomoći</v>
      </c>
      <c r="E141" s="44">
        <v>3239</v>
      </c>
      <c r="F141" s="39" t="str">
        <f t="shared" si="28"/>
        <v>Ostale usluge</v>
      </c>
      <c r="G141" s="215" t="s">
        <v>191</v>
      </c>
      <c r="H141" s="39" t="str">
        <f t="shared" si="30"/>
        <v>REDOVNA DJELATNOST SVEUČILIŠTA U PULI (IZ EVIDENCIJSKIH PRIHODA)</v>
      </c>
      <c r="I141" s="39" t="str">
        <f t="shared" si="31"/>
        <v>0942</v>
      </c>
      <c r="J141" s="74">
        <v>8953</v>
      </c>
      <c r="K141" s="74">
        <v>6802</v>
      </c>
      <c r="L141" s="74">
        <v>7458</v>
      </c>
      <c r="M141" s="266"/>
      <c r="N141" t="str">
        <f>IF(C141="","",'OPĆI DIO'!$C$1)</f>
        <v>42024 SVEUČILIŠTE JURJA DOBRILE U PULI</v>
      </c>
      <c r="O141" t="str">
        <f t="shared" si="32"/>
        <v>323</v>
      </c>
      <c r="P141" t="str">
        <f t="shared" si="33"/>
        <v>32</v>
      </c>
      <c r="Q141" t="str">
        <f t="shared" si="34"/>
        <v>52</v>
      </c>
      <c r="R141" t="str">
        <f t="shared" si="35"/>
        <v>94</v>
      </c>
      <c r="S141" t="str">
        <f t="shared" si="36"/>
        <v>3</v>
      </c>
      <c r="AC141" t="s">
        <v>761</v>
      </c>
      <c r="AD141" t="s">
        <v>1133</v>
      </c>
      <c r="AE141" t="s">
        <v>2901</v>
      </c>
      <c r="AF141" t="s">
        <v>2902</v>
      </c>
      <c r="AG141" t="s">
        <v>2925</v>
      </c>
      <c r="AH141" t="s">
        <v>2932</v>
      </c>
    </row>
    <row r="142" spans="1:34">
      <c r="A142" s="39" t="str">
        <f>IF(C142="","",VLOOKUP('OPĆI DIO'!$C$1,'OPĆI DIO'!$N$4:$W$150,10,FALSE))</f>
        <v>08006</v>
      </c>
      <c r="B142" s="39" t="str">
        <f>IF(C142="","",VLOOKUP('OPĆI DIO'!$C$1,'OPĆI DIO'!$N$4:$W$150,9,FALSE))</f>
        <v>Sveučilišta i veleučilišta u Republici Hrvatskoj</v>
      </c>
      <c r="C142" s="44">
        <v>52</v>
      </c>
      <c r="D142" s="39" t="str">
        <f t="shared" si="29"/>
        <v>Ostale pomoći</v>
      </c>
      <c r="E142" s="44">
        <v>3299</v>
      </c>
      <c r="F142" s="39" t="str">
        <f t="shared" si="28"/>
        <v>Ostali nespomenuti rashodi poslovanja</v>
      </c>
      <c r="G142" s="215" t="s">
        <v>191</v>
      </c>
      <c r="H142" s="39" t="str">
        <f t="shared" si="30"/>
        <v>REDOVNA DJELATNOST SVEUČILIŠTA U PULI (IZ EVIDENCIJSKIH PRIHODA)</v>
      </c>
      <c r="I142" s="39" t="str">
        <f t="shared" si="31"/>
        <v>0942</v>
      </c>
      <c r="J142" s="74">
        <f>128996+29863</f>
        <v>158859</v>
      </c>
      <c r="K142" s="74">
        <f>110045+29365-1</f>
        <v>139409</v>
      </c>
      <c r="L142" s="74">
        <f>107952+52245+1</f>
        <v>160198</v>
      </c>
      <c r="M142" s="266"/>
      <c r="N142" t="str">
        <f>IF(C142="","",'OPĆI DIO'!$C$1)</f>
        <v>42024 SVEUČILIŠTE JURJA DOBRILE U PULI</v>
      </c>
      <c r="O142" t="str">
        <f t="shared" si="32"/>
        <v>329</v>
      </c>
      <c r="P142" t="str">
        <f t="shared" si="33"/>
        <v>32</v>
      </c>
      <c r="Q142" t="str">
        <f t="shared" si="34"/>
        <v>52</v>
      </c>
      <c r="R142" t="str">
        <f t="shared" si="35"/>
        <v>94</v>
      </c>
      <c r="S142" t="str">
        <f t="shared" si="36"/>
        <v>3</v>
      </c>
      <c r="AC142" t="s">
        <v>2090</v>
      </c>
      <c r="AD142" t="s">
        <v>2091</v>
      </c>
      <c r="AE142" t="s">
        <v>2901</v>
      </c>
      <c r="AF142" t="s">
        <v>2902</v>
      </c>
      <c r="AG142" t="s">
        <v>2925</v>
      </c>
      <c r="AH142" t="s">
        <v>2936</v>
      </c>
    </row>
    <row r="143" spans="1:34">
      <c r="A143" s="39" t="str">
        <f>IF(C143="","",VLOOKUP('OPĆI DIO'!$C$1,'OPĆI DIO'!$N$4:$W$150,10,FALSE))</f>
        <v>08006</v>
      </c>
      <c r="B143" s="39" t="str">
        <f>IF(C143="","",VLOOKUP('OPĆI DIO'!$C$1,'OPĆI DIO'!$N$4:$W$150,9,FALSE))</f>
        <v>Sveučilišta i veleučilišta u Republici Hrvatskoj</v>
      </c>
      <c r="C143" s="44">
        <v>52</v>
      </c>
      <c r="D143" s="39" t="str">
        <f t="shared" si="29"/>
        <v>Ostale pomoći</v>
      </c>
      <c r="E143" s="44">
        <v>3721</v>
      </c>
      <c r="F143" s="39" t="str">
        <f t="shared" si="28"/>
        <v>Naknade građanima i kućanstvima u novcu</v>
      </c>
      <c r="G143" s="215" t="s">
        <v>191</v>
      </c>
      <c r="H143" s="39" t="str">
        <f t="shared" si="30"/>
        <v>REDOVNA DJELATNOST SVEUČILIŠTA U PULI (IZ EVIDENCIJSKIH PRIHODA)</v>
      </c>
      <c r="I143" s="39" t="str">
        <f t="shared" si="31"/>
        <v>0942</v>
      </c>
      <c r="J143" s="74">
        <v>2654</v>
      </c>
      <c r="K143" s="74">
        <v>2655</v>
      </c>
      <c r="L143" s="74">
        <v>0</v>
      </c>
      <c r="M143" s="266"/>
      <c r="N143" t="str">
        <f>IF(C143="","",'OPĆI DIO'!$C$1)</f>
        <v>42024 SVEUČILIŠTE JURJA DOBRILE U PULI</v>
      </c>
      <c r="O143" t="str">
        <f t="shared" si="32"/>
        <v>372</v>
      </c>
      <c r="P143" t="str">
        <f t="shared" si="33"/>
        <v>37</v>
      </c>
      <c r="Q143" t="str">
        <f t="shared" si="34"/>
        <v>52</v>
      </c>
      <c r="R143" t="str">
        <f t="shared" si="35"/>
        <v>94</v>
      </c>
      <c r="S143" t="str">
        <f t="shared" si="36"/>
        <v>3</v>
      </c>
      <c r="AC143" t="s">
        <v>4490</v>
      </c>
      <c r="AD143" t="s">
        <v>4491</v>
      </c>
      <c r="AE143" t="s">
        <v>2901</v>
      </c>
      <c r="AF143" t="s">
        <v>2902</v>
      </c>
      <c r="AG143" t="s">
        <v>2925</v>
      </c>
      <c r="AH143" t="s">
        <v>2935</v>
      </c>
    </row>
    <row r="144" spans="1:34">
      <c r="A144" s="39" t="str">
        <f>IF(C144="","",VLOOKUP('OPĆI DIO'!$C$1,'OPĆI DIO'!$N$4:$W$150,10,FALSE))</f>
        <v>08006</v>
      </c>
      <c r="B144" s="39" t="str">
        <f>IF(C144="","",VLOOKUP('OPĆI DIO'!$C$1,'OPĆI DIO'!$N$4:$W$150,9,FALSE))</f>
        <v>Sveučilišta i veleučilišta u Republici Hrvatskoj</v>
      </c>
      <c r="C144" s="44">
        <v>52</v>
      </c>
      <c r="D144" s="39" t="str">
        <f t="shared" si="29"/>
        <v>Ostale pomoći</v>
      </c>
      <c r="E144" s="44">
        <v>4221</v>
      </c>
      <c r="F144" s="39" t="str">
        <f t="shared" si="28"/>
        <v>Uredska oprema i namještaj</v>
      </c>
      <c r="G144" s="215" t="s">
        <v>191</v>
      </c>
      <c r="H144" s="39" t="str">
        <f t="shared" si="30"/>
        <v>REDOVNA DJELATNOST SVEUČILIŠTA U PULI (IZ EVIDENCIJSKIH PRIHODA)</v>
      </c>
      <c r="I144" s="39" t="str">
        <f t="shared" si="31"/>
        <v>0942</v>
      </c>
      <c r="J144" s="74">
        <v>83162</v>
      </c>
      <c r="K144" s="74">
        <v>796</v>
      </c>
      <c r="L144" s="74">
        <v>796</v>
      </c>
      <c r="M144" s="266"/>
      <c r="N144" t="str">
        <f>IF(C144="","",'OPĆI DIO'!$C$1)</f>
        <v>42024 SVEUČILIŠTE JURJA DOBRILE U PULI</v>
      </c>
      <c r="O144" t="str">
        <f t="shared" si="32"/>
        <v>422</v>
      </c>
      <c r="P144" t="str">
        <f t="shared" si="33"/>
        <v>42</v>
      </c>
      <c r="Q144" t="str">
        <f t="shared" si="34"/>
        <v>52</v>
      </c>
      <c r="R144" t="str">
        <f t="shared" si="35"/>
        <v>94</v>
      </c>
      <c r="S144" t="str">
        <f t="shared" si="36"/>
        <v>4</v>
      </c>
      <c r="AC144" t="s">
        <v>1445</v>
      </c>
      <c r="AD144" t="s">
        <v>1446</v>
      </c>
      <c r="AE144" t="s">
        <v>2901</v>
      </c>
      <c r="AF144" t="s">
        <v>2902</v>
      </c>
      <c r="AG144" t="s">
        <v>2925</v>
      </c>
      <c r="AH144" t="s">
        <v>2932</v>
      </c>
    </row>
    <row r="145" spans="1:34">
      <c r="A145" s="39" t="str">
        <f>IF(C145="","",VLOOKUP('OPĆI DIO'!$C$1,'OPĆI DIO'!$N$4:$W$150,10,FALSE))</f>
        <v>08006</v>
      </c>
      <c r="B145" s="39" t="str">
        <f>IF(C145="","",VLOOKUP('OPĆI DIO'!$C$1,'OPĆI DIO'!$N$4:$W$150,9,FALSE))</f>
        <v>Sveučilišta i veleučilišta u Republici Hrvatskoj</v>
      </c>
      <c r="C145" s="44">
        <v>52</v>
      </c>
      <c r="D145" s="39" t="str">
        <f t="shared" si="29"/>
        <v>Ostale pomoći</v>
      </c>
      <c r="E145" s="44">
        <v>4226</v>
      </c>
      <c r="F145" s="39" t="str">
        <f t="shared" si="28"/>
        <v>Sportska i glazbena oprema</v>
      </c>
      <c r="G145" s="215" t="s">
        <v>191</v>
      </c>
      <c r="H145" s="39" t="str">
        <f t="shared" si="30"/>
        <v>REDOVNA DJELATNOST SVEUČILIŠTA U PULI (IZ EVIDENCIJSKIH PRIHODA)</v>
      </c>
      <c r="I145" s="39" t="str">
        <f t="shared" si="31"/>
        <v>0942</v>
      </c>
      <c r="J145" s="74">
        <v>60000</v>
      </c>
      <c r="K145" s="74">
        <v>0</v>
      </c>
      <c r="L145" s="74">
        <v>0</v>
      </c>
      <c r="M145" s="266"/>
      <c r="N145" t="str">
        <f>IF(C145="","",'OPĆI DIO'!$C$1)</f>
        <v>42024 SVEUČILIŠTE JURJA DOBRILE U PULI</v>
      </c>
      <c r="O145" t="str">
        <f t="shared" si="32"/>
        <v>422</v>
      </c>
      <c r="P145" t="str">
        <f t="shared" si="33"/>
        <v>42</v>
      </c>
      <c r="Q145" t="str">
        <f t="shared" si="34"/>
        <v>52</v>
      </c>
      <c r="R145" t="str">
        <f t="shared" si="35"/>
        <v>94</v>
      </c>
      <c r="S145" t="str">
        <f t="shared" si="36"/>
        <v>4</v>
      </c>
      <c r="AC145" t="s">
        <v>3044</v>
      </c>
      <c r="AD145" t="s">
        <v>4492</v>
      </c>
      <c r="AE145" t="s">
        <v>2901</v>
      </c>
      <c r="AF145" t="s">
        <v>2902</v>
      </c>
      <c r="AG145" t="s">
        <v>2927</v>
      </c>
      <c r="AH145" t="s">
        <v>2928</v>
      </c>
    </row>
    <row r="146" spans="1:34">
      <c r="A146" s="39" t="str">
        <f>IF(C146="","",VLOOKUP('OPĆI DIO'!$C$1,'OPĆI DIO'!$N$4:$W$150,10,FALSE))</f>
        <v>08006</v>
      </c>
      <c r="B146" s="39" t="str">
        <f>IF(C146="","",VLOOKUP('OPĆI DIO'!$C$1,'OPĆI DIO'!$N$4:$W$150,9,FALSE))</f>
        <v>Sveučilišta i veleučilišta u Republici Hrvatskoj</v>
      </c>
      <c r="C146" s="44">
        <v>52</v>
      </c>
      <c r="D146" s="39" t="str">
        <f t="shared" si="29"/>
        <v>Ostale pomoći</v>
      </c>
      <c r="E146" s="44">
        <v>4227</v>
      </c>
      <c r="F146" s="39" t="str">
        <f t="shared" si="28"/>
        <v>Uređaji, strojevi i oprema za ostale namjene</v>
      </c>
      <c r="G146" s="215" t="s">
        <v>191</v>
      </c>
      <c r="H146" s="39" t="str">
        <f t="shared" si="30"/>
        <v>REDOVNA DJELATNOST SVEUČILIŠTA U PULI (IZ EVIDENCIJSKIH PRIHODA)</v>
      </c>
      <c r="I146" s="39" t="str">
        <f t="shared" si="31"/>
        <v>0942</v>
      </c>
      <c r="J146" s="74">
        <v>151991</v>
      </c>
      <c r="K146" s="74">
        <v>0</v>
      </c>
      <c r="L146" s="74">
        <v>0</v>
      </c>
      <c r="M146" s="266"/>
      <c r="N146" t="str">
        <f>IF(C146="","",'OPĆI DIO'!$C$1)</f>
        <v>42024 SVEUČILIŠTE JURJA DOBRILE U PULI</v>
      </c>
      <c r="O146" t="str">
        <f t="shared" si="32"/>
        <v>422</v>
      </c>
      <c r="P146" t="str">
        <f t="shared" si="33"/>
        <v>42</v>
      </c>
      <c r="Q146" t="str">
        <f t="shared" si="34"/>
        <v>52</v>
      </c>
      <c r="R146" t="str">
        <f t="shared" si="35"/>
        <v>94</v>
      </c>
      <c r="S146" t="str">
        <f t="shared" si="36"/>
        <v>4</v>
      </c>
      <c r="AC146" t="s">
        <v>2096</v>
      </c>
      <c r="AD146" t="s">
        <v>2097</v>
      </c>
      <c r="AE146" t="s">
        <v>2901</v>
      </c>
      <c r="AF146" t="s">
        <v>2902</v>
      </c>
      <c r="AG146" t="s">
        <v>2925</v>
      </c>
      <c r="AH146" t="s">
        <v>2935</v>
      </c>
    </row>
    <row r="147" spans="1:34">
      <c r="A147" s="39" t="str">
        <f>IF(C147="","",VLOOKUP('OPĆI DIO'!$C$1,'OPĆI DIO'!$N$4:$W$150,10,FALSE))</f>
        <v>08006</v>
      </c>
      <c r="B147" s="39" t="str">
        <f>IF(C147="","",VLOOKUP('OPĆI DIO'!$C$1,'OPĆI DIO'!$N$4:$W$150,9,FALSE))</f>
        <v>Sveučilišta i veleučilišta u Republici Hrvatskoj</v>
      </c>
      <c r="C147" s="44">
        <v>52</v>
      </c>
      <c r="D147" s="39" t="str">
        <f t="shared" si="29"/>
        <v>Ostale pomoći</v>
      </c>
      <c r="E147" s="44">
        <v>4241</v>
      </c>
      <c r="F147" s="39" t="str">
        <f t="shared" si="28"/>
        <v>Knjige</v>
      </c>
      <c r="G147" s="215" t="s">
        <v>191</v>
      </c>
      <c r="H147" s="39" t="str">
        <f t="shared" si="30"/>
        <v>REDOVNA DJELATNOST SVEUČILIŠTA U PULI (IZ EVIDENCIJSKIH PRIHODA)</v>
      </c>
      <c r="I147" s="39" t="str">
        <f t="shared" si="31"/>
        <v>0942</v>
      </c>
      <c r="J147" s="74">
        <v>2654</v>
      </c>
      <c r="K147" s="74">
        <v>2654</v>
      </c>
      <c r="L147" s="74">
        <v>0</v>
      </c>
      <c r="M147" s="266"/>
      <c r="N147" t="str">
        <f>IF(C147="","",'OPĆI DIO'!$C$1)</f>
        <v>42024 SVEUČILIŠTE JURJA DOBRILE U PULI</v>
      </c>
      <c r="O147" t="str">
        <f t="shared" si="32"/>
        <v>424</v>
      </c>
      <c r="P147" t="str">
        <f t="shared" si="33"/>
        <v>42</v>
      </c>
      <c r="Q147" t="str">
        <f t="shared" si="34"/>
        <v>52</v>
      </c>
      <c r="R147" t="str">
        <f t="shared" si="35"/>
        <v>94</v>
      </c>
      <c r="S147" t="str">
        <f t="shared" si="36"/>
        <v>4</v>
      </c>
      <c r="AC147" t="s">
        <v>4493</v>
      </c>
      <c r="AD147" t="s">
        <v>4494</v>
      </c>
      <c r="AE147" t="s">
        <v>2901</v>
      </c>
      <c r="AF147" t="s">
        <v>2902</v>
      </c>
      <c r="AG147" t="s">
        <v>2925</v>
      </c>
      <c r="AH147" t="s">
        <v>2937</v>
      </c>
    </row>
    <row r="148" spans="1:34">
      <c r="A148" s="39" t="str">
        <f>IF(C148="","",VLOOKUP('OPĆI DIO'!$C$1,'OPĆI DIO'!$N$4:$W$150,10,FALSE))</f>
        <v>08006</v>
      </c>
      <c r="B148" s="39" t="str">
        <f>IF(C148="","",VLOOKUP('OPĆI DIO'!$C$1,'OPĆI DIO'!$N$4:$W$150,9,FALSE))</f>
        <v>Sveučilišta i veleučilišta u Republici Hrvatskoj</v>
      </c>
      <c r="C148" s="44">
        <v>61</v>
      </c>
      <c r="D148" s="39" t="str">
        <f t="shared" si="29"/>
        <v>Donacije</v>
      </c>
      <c r="E148" s="44">
        <v>3111</v>
      </c>
      <c r="F148" s="39" t="str">
        <f t="shared" si="28"/>
        <v>Plaće za redovan rad</v>
      </c>
      <c r="G148" s="215" t="s">
        <v>191</v>
      </c>
      <c r="H148" s="39" t="str">
        <f t="shared" si="30"/>
        <v>REDOVNA DJELATNOST SVEUČILIŠTA U PULI (IZ EVIDENCIJSKIH PRIHODA)</v>
      </c>
      <c r="I148" s="39" t="str">
        <f t="shared" si="31"/>
        <v>0942</v>
      </c>
      <c r="J148" s="74">
        <v>4513</v>
      </c>
      <c r="K148" s="74">
        <v>4513</v>
      </c>
      <c r="L148" s="74">
        <v>4513</v>
      </c>
      <c r="M148" s="266"/>
      <c r="N148" t="str">
        <f>IF(C148="","",'OPĆI DIO'!$C$1)</f>
        <v>42024 SVEUČILIŠTE JURJA DOBRILE U PULI</v>
      </c>
      <c r="O148" t="str">
        <f t="shared" si="32"/>
        <v>311</v>
      </c>
      <c r="P148" t="str">
        <f t="shared" si="33"/>
        <v>31</v>
      </c>
      <c r="Q148" t="str">
        <f t="shared" si="34"/>
        <v>61</v>
      </c>
      <c r="R148" t="str">
        <f t="shared" si="35"/>
        <v>94</v>
      </c>
      <c r="S148" t="str">
        <f t="shared" si="36"/>
        <v>3</v>
      </c>
      <c r="AC148" t="s">
        <v>2099</v>
      </c>
      <c r="AD148" t="s">
        <v>2100</v>
      </c>
      <c r="AE148" t="s">
        <v>2901</v>
      </c>
      <c r="AF148" t="s">
        <v>2902</v>
      </c>
      <c r="AG148" t="s">
        <v>2925</v>
      </c>
      <c r="AH148" t="s">
        <v>2935</v>
      </c>
    </row>
    <row r="149" spans="1:34">
      <c r="A149" s="39" t="str">
        <f>IF(C149="","",VLOOKUP('OPĆI DIO'!$C$1,'OPĆI DIO'!$N$4:$W$150,10,FALSE))</f>
        <v>08006</v>
      </c>
      <c r="B149" s="39" t="str">
        <f>IF(C149="","",VLOOKUP('OPĆI DIO'!$C$1,'OPĆI DIO'!$N$4:$W$150,9,FALSE))</f>
        <v>Sveučilišta i veleučilišta u Republici Hrvatskoj</v>
      </c>
      <c r="C149" s="44">
        <v>61</v>
      </c>
      <c r="D149" s="39" t="str">
        <f t="shared" si="29"/>
        <v>Donacije</v>
      </c>
      <c r="E149" s="44">
        <v>3132</v>
      </c>
      <c r="F149" s="39" t="str">
        <f t="shared" si="28"/>
        <v>Doprinosi za obvezno zdravstveno osiguranje</v>
      </c>
      <c r="G149" s="215" t="s">
        <v>191</v>
      </c>
      <c r="H149" s="39" t="str">
        <f t="shared" si="30"/>
        <v>REDOVNA DJELATNOST SVEUČILIŠTA U PULI (IZ EVIDENCIJSKIH PRIHODA)</v>
      </c>
      <c r="I149" s="39" t="str">
        <f t="shared" si="31"/>
        <v>0942</v>
      </c>
      <c r="J149" s="74">
        <v>757</v>
      </c>
      <c r="K149" s="74">
        <v>757</v>
      </c>
      <c r="L149" s="74">
        <v>757</v>
      </c>
      <c r="M149" s="266"/>
      <c r="N149" t="str">
        <f>IF(C149="","",'OPĆI DIO'!$C$1)</f>
        <v>42024 SVEUČILIŠTE JURJA DOBRILE U PULI</v>
      </c>
      <c r="O149" t="str">
        <f t="shared" si="32"/>
        <v>313</v>
      </c>
      <c r="P149" t="str">
        <f t="shared" si="33"/>
        <v>31</v>
      </c>
      <c r="Q149" t="str">
        <f t="shared" si="34"/>
        <v>61</v>
      </c>
      <c r="R149" t="str">
        <f t="shared" si="35"/>
        <v>94</v>
      </c>
      <c r="S149" t="str">
        <f t="shared" si="36"/>
        <v>3</v>
      </c>
      <c r="AC149" t="s">
        <v>1273</v>
      </c>
      <c r="AD149" t="s">
        <v>1274</v>
      </c>
      <c r="AE149" t="s">
        <v>2905</v>
      </c>
      <c r="AF149" t="s">
        <v>2906</v>
      </c>
      <c r="AG149" t="s">
        <v>2925</v>
      </c>
      <c r="AH149" t="s">
        <v>2933</v>
      </c>
    </row>
    <row r="150" spans="1:34">
      <c r="A150" s="39" t="str">
        <f>IF(C150="","",VLOOKUP('OPĆI DIO'!$C$1,'OPĆI DIO'!$N$4:$W$150,10,FALSE))</f>
        <v>08006</v>
      </c>
      <c r="B150" s="39" t="str">
        <f>IF(C150="","",VLOOKUP('OPĆI DIO'!$C$1,'OPĆI DIO'!$N$4:$W$150,9,FALSE))</f>
        <v>Sveučilišta i veleučilišta u Republici Hrvatskoj</v>
      </c>
      <c r="C150" s="44">
        <v>61</v>
      </c>
      <c r="D150" s="39" t="str">
        <f t="shared" si="29"/>
        <v>Donacije</v>
      </c>
      <c r="E150" s="44">
        <v>3211</v>
      </c>
      <c r="F150" s="39" t="str">
        <f t="shared" si="28"/>
        <v>Službena putovanja</v>
      </c>
      <c r="G150" s="215" t="s">
        <v>191</v>
      </c>
      <c r="H150" s="39" t="str">
        <f t="shared" si="30"/>
        <v>REDOVNA DJELATNOST SVEUČILIŠTA U PULI (IZ EVIDENCIJSKIH PRIHODA)</v>
      </c>
      <c r="I150" s="39" t="str">
        <f t="shared" si="31"/>
        <v>0942</v>
      </c>
      <c r="J150" s="74">
        <v>1991</v>
      </c>
      <c r="K150" s="74">
        <v>1991</v>
      </c>
      <c r="L150" s="74">
        <v>1991</v>
      </c>
      <c r="M150" s="266"/>
      <c r="N150" t="str">
        <f>IF(C150="","",'OPĆI DIO'!$C$1)</f>
        <v>42024 SVEUČILIŠTE JURJA DOBRILE U PULI</v>
      </c>
      <c r="O150" t="str">
        <f t="shared" si="32"/>
        <v>321</v>
      </c>
      <c r="P150" t="str">
        <f t="shared" si="33"/>
        <v>32</v>
      </c>
      <c r="Q150" t="str">
        <f t="shared" si="34"/>
        <v>61</v>
      </c>
      <c r="R150" t="str">
        <f t="shared" si="35"/>
        <v>94</v>
      </c>
      <c r="S150" t="str">
        <f t="shared" si="36"/>
        <v>3</v>
      </c>
      <c r="AC150" t="s">
        <v>1351</v>
      </c>
      <c r="AD150" t="s">
        <v>1352</v>
      </c>
      <c r="AE150" t="s">
        <v>2901</v>
      </c>
      <c r="AF150" t="s">
        <v>2902</v>
      </c>
      <c r="AG150" t="s">
        <v>2925</v>
      </c>
      <c r="AH150" t="s">
        <v>2933</v>
      </c>
    </row>
    <row r="151" spans="1:34">
      <c r="A151" s="39" t="str">
        <f>IF(C151="","",VLOOKUP('OPĆI DIO'!$C$1,'OPĆI DIO'!$N$4:$W$150,10,FALSE))</f>
        <v>08006</v>
      </c>
      <c r="B151" s="39" t="str">
        <f>IF(C151="","",VLOOKUP('OPĆI DIO'!$C$1,'OPĆI DIO'!$N$4:$W$150,9,FALSE))</f>
        <v>Sveučilišta i veleučilišta u Republici Hrvatskoj</v>
      </c>
      <c r="C151" s="44">
        <v>61</v>
      </c>
      <c r="D151" s="39" t="str">
        <f t="shared" si="29"/>
        <v>Donacije</v>
      </c>
      <c r="E151" s="44">
        <v>3214</v>
      </c>
      <c r="F151" s="39" t="str">
        <f t="shared" si="28"/>
        <v>Ostale naknade troškova zaposlenima</v>
      </c>
      <c r="G151" s="215" t="s">
        <v>191</v>
      </c>
      <c r="H151" s="39" t="str">
        <f t="shared" si="30"/>
        <v>REDOVNA DJELATNOST SVEUČILIŠTA U PULI (IZ EVIDENCIJSKIH PRIHODA)</v>
      </c>
      <c r="I151" s="39" t="str">
        <f t="shared" si="31"/>
        <v>0942</v>
      </c>
      <c r="J151" s="74">
        <v>7</v>
      </c>
      <c r="K151" s="74">
        <v>7</v>
      </c>
      <c r="L151" s="74">
        <v>7</v>
      </c>
      <c r="M151" s="266"/>
      <c r="N151" t="str">
        <f>IF(C151="","",'OPĆI DIO'!$C$1)</f>
        <v>42024 SVEUČILIŠTE JURJA DOBRILE U PULI</v>
      </c>
      <c r="O151" t="str">
        <f t="shared" si="32"/>
        <v>321</v>
      </c>
      <c r="P151" t="str">
        <f t="shared" si="33"/>
        <v>32</v>
      </c>
      <c r="Q151" t="str">
        <f t="shared" si="34"/>
        <v>61</v>
      </c>
      <c r="R151" t="str">
        <f t="shared" si="35"/>
        <v>94</v>
      </c>
      <c r="S151" t="str">
        <f t="shared" si="36"/>
        <v>3</v>
      </c>
      <c r="AC151" t="s">
        <v>1435</v>
      </c>
      <c r="AD151" t="s">
        <v>1436</v>
      </c>
      <c r="AE151" t="s">
        <v>2905</v>
      </c>
      <c r="AF151" t="s">
        <v>2906</v>
      </c>
      <c r="AG151" t="s">
        <v>2925</v>
      </c>
      <c r="AH151" t="s">
        <v>2933</v>
      </c>
    </row>
    <row r="152" spans="1:34">
      <c r="A152" s="39" t="str">
        <f>IF(C152="","",VLOOKUP('OPĆI DIO'!$C$1,'OPĆI DIO'!$N$4:$W$150,10,FALSE))</f>
        <v>08006</v>
      </c>
      <c r="B152" s="39" t="str">
        <f>IF(C152="","",VLOOKUP('OPĆI DIO'!$C$1,'OPĆI DIO'!$N$4:$W$150,9,FALSE))</f>
        <v>Sveučilišta i veleučilišta u Republici Hrvatskoj</v>
      </c>
      <c r="C152" s="44">
        <v>61</v>
      </c>
      <c r="D152" s="39" t="str">
        <f t="shared" si="29"/>
        <v>Donacije</v>
      </c>
      <c r="E152" s="44">
        <v>3221</v>
      </c>
      <c r="F152" s="39" t="str">
        <f t="shared" si="28"/>
        <v>Uredski materijal i ostali materijalni rashodi</v>
      </c>
      <c r="G152" s="215" t="s">
        <v>191</v>
      </c>
      <c r="H152" s="39" t="str">
        <f t="shared" si="30"/>
        <v>REDOVNA DJELATNOST SVEUČILIŠTA U PULI (IZ EVIDENCIJSKIH PRIHODA)</v>
      </c>
      <c r="I152" s="39" t="str">
        <f t="shared" si="31"/>
        <v>0942</v>
      </c>
      <c r="J152" s="74">
        <v>3490</v>
      </c>
      <c r="K152" s="74">
        <v>690</v>
      </c>
      <c r="L152" s="74">
        <v>690</v>
      </c>
      <c r="M152" s="266"/>
      <c r="N152" t="str">
        <f>IF(C152="","",'OPĆI DIO'!$C$1)</f>
        <v>42024 SVEUČILIŠTE JURJA DOBRILE U PULI</v>
      </c>
      <c r="O152" t="str">
        <f t="shared" si="32"/>
        <v>322</v>
      </c>
      <c r="P152" t="str">
        <f t="shared" si="33"/>
        <v>32</v>
      </c>
      <c r="Q152" t="str">
        <f t="shared" si="34"/>
        <v>61</v>
      </c>
      <c r="R152" t="str">
        <f t="shared" si="35"/>
        <v>94</v>
      </c>
      <c r="S152" t="str">
        <f t="shared" si="36"/>
        <v>3</v>
      </c>
      <c r="AC152" t="s">
        <v>46</v>
      </c>
      <c r="AD152" t="s">
        <v>47</v>
      </c>
      <c r="AE152" t="s">
        <v>2907</v>
      </c>
      <c r="AF152" t="s">
        <v>2908</v>
      </c>
      <c r="AG152" t="s">
        <v>2925</v>
      </c>
      <c r="AH152" t="s">
        <v>2933</v>
      </c>
    </row>
    <row r="153" spans="1:34">
      <c r="A153" s="39" t="str">
        <f>IF(C153="","",VLOOKUP('OPĆI DIO'!$C$1,'OPĆI DIO'!$N$4:$W$150,10,FALSE))</f>
        <v>08006</v>
      </c>
      <c r="B153" s="39" t="str">
        <f>IF(C153="","",VLOOKUP('OPĆI DIO'!$C$1,'OPĆI DIO'!$N$4:$W$150,9,FALSE))</f>
        <v>Sveučilišta i veleučilišta u Republici Hrvatskoj</v>
      </c>
      <c r="C153" s="44">
        <v>61</v>
      </c>
      <c r="D153" s="39" t="str">
        <f t="shared" si="29"/>
        <v>Donacije</v>
      </c>
      <c r="E153" s="44">
        <v>3223</v>
      </c>
      <c r="F153" s="39" t="str">
        <f t="shared" si="28"/>
        <v>Energija</v>
      </c>
      <c r="G153" s="215" t="s">
        <v>191</v>
      </c>
      <c r="H153" s="39" t="str">
        <f t="shared" si="30"/>
        <v>REDOVNA DJELATNOST SVEUČILIŠTA U PULI (IZ EVIDENCIJSKIH PRIHODA)</v>
      </c>
      <c r="I153" s="39" t="str">
        <f t="shared" si="31"/>
        <v>0942</v>
      </c>
      <c r="J153" s="74">
        <v>48100</v>
      </c>
      <c r="K153" s="74">
        <v>48100</v>
      </c>
      <c r="L153" s="74">
        <v>48000</v>
      </c>
      <c r="M153" s="266"/>
      <c r="N153" t="str">
        <f>IF(C153="","",'OPĆI DIO'!$C$1)</f>
        <v>42024 SVEUČILIŠTE JURJA DOBRILE U PULI</v>
      </c>
      <c r="O153" t="str">
        <f t="shared" si="32"/>
        <v>322</v>
      </c>
      <c r="P153" t="str">
        <f t="shared" si="33"/>
        <v>32</v>
      </c>
      <c r="Q153" t="str">
        <f t="shared" si="34"/>
        <v>61</v>
      </c>
      <c r="R153" t="str">
        <f t="shared" si="35"/>
        <v>94</v>
      </c>
      <c r="S153" t="str">
        <f t="shared" si="36"/>
        <v>3</v>
      </c>
      <c r="AC153" t="s">
        <v>56</v>
      </c>
      <c r="AD153" t="s">
        <v>57</v>
      </c>
      <c r="AE153" t="s">
        <v>2907</v>
      </c>
      <c r="AF153" t="s">
        <v>2908</v>
      </c>
      <c r="AG153" t="s">
        <v>2925</v>
      </c>
      <c r="AH153" t="s">
        <v>2933</v>
      </c>
    </row>
    <row r="154" spans="1:34">
      <c r="A154" s="39" t="str">
        <f>IF(C154="","",VLOOKUP('OPĆI DIO'!$C$1,'OPĆI DIO'!$N$4:$W$150,10,FALSE))</f>
        <v>08006</v>
      </c>
      <c r="B154" s="39" t="str">
        <f>IF(C154="","",VLOOKUP('OPĆI DIO'!$C$1,'OPĆI DIO'!$N$4:$W$150,9,FALSE))</f>
        <v>Sveučilišta i veleučilišta u Republici Hrvatskoj</v>
      </c>
      <c r="C154" s="44">
        <v>61</v>
      </c>
      <c r="D154" s="39" t="str">
        <f t="shared" si="29"/>
        <v>Donacije</v>
      </c>
      <c r="E154" s="44">
        <v>3232</v>
      </c>
      <c r="F154" s="39" t="str">
        <f t="shared" si="28"/>
        <v>Usluge tekućeg i investicijskog održavanja</v>
      </c>
      <c r="G154" s="215" t="s">
        <v>191</v>
      </c>
      <c r="H154" s="39" t="str">
        <f t="shared" si="30"/>
        <v>REDOVNA DJELATNOST SVEUČILIŠTA U PULI (IZ EVIDENCIJSKIH PRIHODA)</v>
      </c>
      <c r="I154" s="39" t="str">
        <f t="shared" si="31"/>
        <v>0942</v>
      </c>
      <c r="J154" s="74">
        <v>225300</v>
      </c>
      <c r="K154" s="74">
        <v>225300</v>
      </c>
      <c r="L154" s="74">
        <v>26800</v>
      </c>
      <c r="M154" s="266"/>
      <c r="N154" t="str">
        <f>IF(C154="","",'OPĆI DIO'!$C$1)</f>
        <v>42024 SVEUČILIŠTE JURJA DOBRILE U PULI</v>
      </c>
      <c r="O154" t="str">
        <f t="shared" si="32"/>
        <v>323</v>
      </c>
      <c r="P154" t="str">
        <f t="shared" si="33"/>
        <v>32</v>
      </c>
      <c r="Q154" t="str">
        <f t="shared" si="34"/>
        <v>61</v>
      </c>
      <c r="R154" t="str">
        <f t="shared" si="35"/>
        <v>94</v>
      </c>
      <c r="S154" t="str">
        <f t="shared" si="36"/>
        <v>3</v>
      </c>
      <c r="AC154" t="s">
        <v>59</v>
      </c>
      <c r="AD154" t="s">
        <v>60</v>
      </c>
      <c r="AE154" t="s">
        <v>2907</v>
      </c>
      <c r="AF154" t="s">
        <v>2908</v>
      </c>
      <c r="AG154" t="s">
        <v>2925</v>
      </c>
      <c r="AH154" t="s">
        <v>2933</v>
      </c>
    </row>
    <row r="155" spans="1:34">
      <c r="A155" s="39" t="str">
        <f>IF(C155="","",VLOOKUP('OPĆI DIO'!$C$1,'OPĆI DIO'!$N$4:$W$150,10,FALSE))</f>
        <v>08006</v>
      </c>
      <c r="B155" s="39" t="str">
        <f>IF(C155="","",VLOOKUP('OPĆI DIO'!$C$1,'OPĆI DIO'!$N$4:$W$150,9,FALSE))</f>
        <v>Sveučilišta i veleučilišta u Republici Hrvatskoj</v>
      </c>
      <c r="C155" s="44">
        <v>61</v>
      </c>
      <c r="D155" s="39" t="str">
        <f t="shared" si="29"/>
        <v>Donacije</v>
      </c>
      <c r="E155" s="44">
        <v>3234</v>
      </c>
      <c r="F155" s="39" t="str">
        <f t="shared" si="28"/>
        <v>Komunalne usluge</v>
      </c>
      <c r="G155" s="215" t="s">
        <v>191</v>
      </c>
      <c r="H155" s="39" t="str">
        <f t="shared" si="30"/>
        <v>REDOVNA DJELATNOST SVEUČILIŠTA U PULI (IZ EVIDENCIJSKIH PRIHODA)</v>
      </c>
      <c r="I155" s="39" t="str">
        <f t="shared" si="31"/>
        <v>0942</v>
      </c>
      <c r="J155" s="74">
        <v>51900</v>
      </c>
      <c r="K155" s="74">
        <v>51900</v>
      </c>
      <c r="L155" s="74">
        <v>50000</v>
      </c>
      <c r="M155" s="266"/>
      <c r="N155" t="str">
        <f>IF(C155="","",'OPĆI DIO'!$C$1)</f>
        <v>42024 SVEUČILIŠTE JURJA DOBRILE U PULI</v>
      </c>
      <c r="O155" t="str">
        <f t="shared" si="32"/>
        <v>323</v>
      </c>
      <c r="P155" t="str">
        <f t="shared" si="33"/>
        <v>32</v>
      </c>
      <c r="Q155" t="str">
        <f t="shared" si="34"/>
        <v>61</v>
      </c>
      <c r="R155" t="str">
        <f t="shared" si="35"/>
        <v>94</v>
      </c>
      <c r="S155" t="str">
        <f t="shared" si="36"/>
        <v>3</v>
      </c>
      <c r="AC155" t="s">
        <v>61</v>
      </c>
      <c r="AD155" t="s">
        <v>62</v>
      </c>
      <c r="AE155" t="s">
        <v>2907</v>
      </c>
      <c r="AF155" t="s">
        <v>2908</v>
      </c>
      <c r="AG155" t="s">
        <v>2925</v>
      </c>
      <c r="AH155" t="s">
        <v>2933</v>
      </c>
    </row>
    <row r="156" spans="1:34">
      <c r="A156" s="39" t="str">
        <f>IF(C156="","",VLOOKUP('OPĆI DIO'!$C$1,'OPĆI DIO'!$N$4:$W$150,10,FALSE))</f>
        <v>08006</v>
      </c>
      <c r="B156" s="39" t="str">
        <f>IF(C156="","",VLOOKUP('OPĆI DIO'!$C$1,'OPĆI DIO'!$N$4:$W$150,9,FALSE))</f>
        <v>Sveučilišta i veleučilišta u Republici Hrvatskoj</v>
      </c>
      <c r="C156" s="44">
        <v>61</v>
      </c>
      <c r="D156" s="39" t="str">
        <f t="shared" si="29"/>
        <v>Donacije</v>
      </c>
      <c r="E156" s="44">
        <v>3237</v>
      </c>
      <c r="F156" s="39" t="str">
        <f t="shared" si="28"/>
        <v>Intelektualne i osobne usluge</v>
      </c>
      <c r="G156" s="215" t="s">
        <v>191</v>
      </c>
      <c r="H156" s="39" t="str">
        <f t="shared" si="30"/>
        <v>REDOVNA DJELATNOST SVEUČILIŠTA U PULI (IZ EVIDENCIJSKIH PRIHODA)</v>
      </c>
      <c r="I156" s="39" t="str">
        <f t="shared" si="31"/>
        <v>0942</v>
      </c>
      <c r="J156" s="74">
        <v>11977</v>
      </c>
      <c r="K156" s="74">
        <v>11977</v>
      </c>
      <c r="L156" s="74">
        <v>11977</v>
      </c>
      <c r="M156" s="266"/>
      <c r="N156" t="str">
        <f>IF(C156="","",'OPĆI DIO'!$C$1)</f>
        <v>42024 SVEUČILIŠTE JURJA DOBRILE U PULI</v>
      </c>
      <c r="O156" t="str">
        <f t="shared" si="32"/>
        <v>323</v>
      </c>
      <c r="P156" t="str">
        <f t="shared" si="33"/>
        <v>32</v>
      </c>
      <c r="Q156" t="str">
        <f t="shared" si="34"/>
        <v>61</v>
      </c>
      <c r="R156" t="str">
        <f t="shared" si="35"/>
        <v>94</v>
      </c>
      <c r="S156" t="str">
        <f t="shared" si="36"/>
        <v>3</v>
      </c>
      <c r="AC156" t="s">
        <v>660</v>
      </c>
      <c r="AD156" t="s">
        <v>661</v>
      </c>
      <c r="AE156" t="s">
        <v>2907</v>
      </c>
      <c r="AF156" t="s">
        <v>2908</v>
      </c>
      <c r="AG156" t="s">
        <v>2925</v>
      </c>
      <c r="AH156" t="s">
        <v>2933</v>
      </c>
    </row>
    <row r="157" spans="1:34">
      <c r="A157" s="39" t="str">
        <f>IF(C157="","",VLOOKUP('OPĆI DIO'!$C$1,'OPĆI DIO'!$N$4:$W$150,10,FALSE))</f>
        <v>08006</v>
      </c>
      <c r="B157" s="39" t="str">
        <f>IF(C157="","",VLOOKUP('OPĆI DIO'!$C$1,'OPĆI DIO'!$N$4:$W$150,9,FALSE))</f>
        <v>Sveučilišta i veleučilišta u Republici Hrvatskoj</v>
      </c>
      <c r="C157" s="44">
        <v>61</v>
      </c>
      <c r="D157" s="39" t="str">
        <f t="shared" si="29"/>
        <v>Donacije</v>
      </c>
      <c r="E157" s="44">
        <v>3239</v>
      </c>
      <c r="F157" s="39" t="str">
        <f t="shared" si="28"/>
        <v>Ostale usluge</v>
      </c>
      <c r="G157" s="215" t="s">
        <v>191</v>
      </c>
      <c r="H157" s="39" t="str">
        <f t="shared" si="30"/>
        <v>REDOVNA DJELATNOST SVEUČILIŠTA U PULI (IZ EVIDENCIJSKIH PRIHODA)</v>
      </c>
      <c r="I157" s="39" t="str">
        <f t="shared" si="31"/>
        <v>0942</v>
      </c>
      <c r="J157" s="74">
        <v>995</v>
      </c>
      <c r="K157" s="74">
        <v>995</v>
      </c>
      <c r="L157" s="74">
        <v>995</v>
      </c>
      <c r="M157" s="266"/>
      <c r="N157" t="str">
        <f>IF(C157="","",'OPĆI DIO'!$C$1)</f>
        <v>42024 SVEUČILIŠTE JURJA DOBRILE U PULI</v>
      </c>
      <c r="O157" t="str">
        <f t="shared" si="32"/>
        <v>323</v>
      </c>
      <c r="P157" t="str">
        <f t="shared" si="33"/>
        <v>32</v>
      </c>
      <c r="Q157" t="str">
        <f t="shared" si="34"/>
        <v>61</v>
      </c>
      <c r="R157" t="str">
        <f t="shared" si="35"/>
        <v>94</v>
      </c>
      <c r="S157" t="str">
        <f t="shared" si="36"/>
        <v>3</v>
      </c>
      <c r="AC157" t="s">
        <v>66</v>
      </c>
      <c r="AD157" t="s">
        <v>67</v>
      </c>
      <c r="AE157" t="s">
        <v>2907</v>
      </c>
      <c r="AF157" t="s">
        <v>2908</v>
      </c>
      <c r="AG157" t="s">
        <v>2925</v>
      </c>
      <c r="AH157" t="s">
        <v>2933</v>
      </c>
    </row>
    <row r="158" spans="1:34">
      <c r="A158" s="39" t="str">
        <f>IF(C158="","",VLOOKUP('OPĆI DIO'!$C$1,'OPĆI DIO'!$N$4:$W$150,10,FALSE))</f>
        <v>08006</v>
      </c>
      <c r="B158" s="39" t="str">
        <f>IF(C158="","",VLOOKUP('OPĆI DIO'!$C$1,'OPĆI DIO'!$N$4:$W$150,9,FALSE))</f>
        <v>Sveučilišta i veleučilišta u Republici Hrvatskoj</v>
      </c>
      <c r="C158" s="44">
        <v>61</v>
      </c>
      <c r="D158" s="39" t="str">
        <f t="shared" si="29"/>
        <v>Donacije</v>
      </c>
      <c r="E158" s="44">
        <v>3293</v>
      </c>
      <c r="F158" s="39" t="str">
        <f t="shared" si="28"/>
        <v>Reprezentacija</v>
      </c>
      <c r="G158" s="215" t="s">
        <v>191</v>
      </c>
      <c r="H158" s="39" t="str">
        <f t="shared" si="30"/>
        <v>REDOVNA DJELATNOST SVEUČILIŠTA U PULI (IZ EVIDENCIJSKIH PRIHODA)</v>
      </c>
      <c r="I158" s="39" t="str">
        <f t="shared" si="31"/>
        <v>0942</v>
      </c>
      <c r="J158" s="74">
        <v>200</v>
      </c>
      <c r="K158" s="74">
        <v>0</v>
      </c>
      <c r="L158" s="74">
        <v>0</v>
      </c>
      <c r="M158" s="266"/>
      <c r="N158" t="str">
        <f>IF(C158="","",'OPĆI DIO'!$C$1)</f>
        <v>42024 SVEUČILIŠTE JURJA DOBRILE U PULI</v>
      </c>
      <c r="O158" t="str">
        <f t="shared" si="32"/>
        <v>329</v>
      </c>
      <c r="P158" t="str">
        <f t="shared" si="33"/>
        <v>32</v>
      </c>
      <c r="Q158" t="str">
        <f t="shared" si="34"/>
        <v>61</v>
      </c>
      <c r="R158" t="str">
        <f t="shared" si="35"/>
        <v>94</v>
      </c>
      <c r="S158" t="str">
        <f t="shared" si="36"/>
        <v>3</v>
      </c>
      <c r="AC158" t="s">
        <v>68</v>
      </c>
      <c r="AD158" t="s">
        <v>69</v>
      </c>
      <c r="AE158" t="s">
        <v>2907</v>
      </c>
      <c r="AF158" t="s">
        <v>2908</v>
      </c>
      <c r="AG158" t="s">
        <v>2925</v>
      </c>
      <c r="AH158" t="s">
        <v>2933</v>
      </c>
    </row>
    <row r="159" spans="1:34">
      <c r="A159" s="39" t="str">
        <f>IF(C159="","",VLOOKUP('OPĆI DIO'!$C$1,'OPĆI DIO'!$N$4:$W$150,10,FALSE))</f>
        <v>08006</v>
      </c>
      <c r="B159" s="39" t="str">
        <f>IF(C159="","",VLOOKUP('OPĆI DIO'!$C$1,'OPĆI DIO'!$N$4:$W$150,9,FALSE))</f>
        <v>Sveučilišta i veleučilišta u Republici Hrvatskoj</v>
      </c>
      <c r="C159" s="44">
        <v>61</v>
      </c>
      <c r="D159" s="39" t="str">
        <f t="shared" si="29"/>
        <v>Donacije</v>
      </c>
      <c r="E159" s="44">
        <v>3299</v>
      </c>
      <c r="F159" s="39" t="str">
        <f t="shared" si="28"/>
        <v>Ostali nespomenuti rashodi poslovanja</v>
      </c>
      <c r="G159" s="215" t="s">
        <v>191</v>
      </c>
      <c r="H159" s="39" t="str">
        <f t="shared" si="30"/>
        <v>REDOVNA DJELATNOST SVEUČILIŠTA U PULI (IZ EVIDENCIJSKIH PRIHODA)</v>
      </c>
      <c r="I159" s="39" t="str">
        <f t="shared" si="31"/>
        <v>0942</v>
      </c>
      <c r="J159" s="74">
        <v>32860</v>
      </c>
      <c r="K159" s="74">
        <v>28860</v>
      </c>
      <c r="L159" s="74">
        <v>5479</v>
      </c>
      <c r="M159" s="266"/>
      <c r="N159" t="str">
        <f>IF(C159="","",'OPĆI DIO'!$C$1)</f>
        <v>42024 SVEUČILIŠTE JURJA DOBRILE U PULI</v>
      </c>
      <c r="O159" t="str">
        <f t="shared" si="32"/>
        <v>329</v>
      </c>
      <c r="P159" t="str">
        <f t="shared" si="33"/>
        <v>32</v>
      </c>
      <c r="Q159" t="str">
        <f t="shared" si="34"/>
        <v>61</v>
      </c>
      <c r="R159" t="str">
        <f t="shared" si="35"/>
        <v>94</v>
      </c>
      <c r="S159" t="str">
        <f t="shared" si="36"/>
        <v>3</v>
      </c>
      <c r="AC159" t="s">
        <v>70</v>
      </c>
      <c r="AD159" t="s">
        <v>71</v>
      </c>
      <c r="AE159" t="s">
        <v>2907</v>
      </c>
      <c r="AF159" t="s">
        <v>2908</v>
      </c>
      <c r="AG159" t="s">
        <v>2925</v>
      </c>
      <c r="AH159" t="s">
        <v>2933</v>
      </c>
    </row>
    <row r="160" spans="1:34">
      <c r="A160" s="39" t="str">
        <f>IF(C160="","",VLOOKUP('OPĆI DIO'!$C$1,'OPĆI DIO'!$N$4:$W$150,10,FALSE))</f>
        <v>08006</v>
      </c>
      <c r="B160" s="39" t="str">
        <f>IF(C160="","",VLOOKUP('OPĆI DIO'!$C$1,'OPĆI DIO'!$N$4:$W$150,9,FALSE))</f>
        <v>Sveučilišta i veleučilišta u Republici Hrvatskoj</v>
      </c>
      <c r="C160" s="44">
        <v>61</v>
      </c>
      <c r="D160" s="39" t="str">
        <f t="shared" si="29"/>
        <v>Donacije</v>
      </c>
      <c r="E160" s="44">
        <v>3432</v>
      </c>
      <c r="F160" s="39" t="str">
        <f t="shared" si="28"/>
        <v>Negativne tečajne razlike i razlike zbog primjene valutne kl</v>
      </c>
      <c r="G160" s="215" t="s">
        <v>191</v>
      </c>
      <c r="H160" s="39" t="str">
        <f t="shared" si="30"/>
        <v>REDOVNA DJELATNOST SVEUČILIŠTA U PULI (IZ EVIDENCIJSKIH PRIHODA)</v>
      </c>
      <c r="I160" s="39" t="str">
        <f t="shared" si="31"/>
        <v>0942</v>
      </c>
      <c r="J160" s="74">
        <v>1</v>
      </c>
      <c r="K160" s="74">
        <v>1</v>
      </c>
      <c r="L160" s="74">
        <v>1</v>
      </c>
      <c r="M160" s="266"/>
      <c r="N160" t="str">
        <f>IF(C160="","",'OPĆI DIO'!$C$1)</f>
        <v>42024 SVEUČILIŠTE JURJA DOBRILE U PULI</v>
      </c>
      <c r="O160" t="str">
        <f t="shared" si="32"/>
        <v>343</v>
      </c>
      <c r="P160" t="str">
        <f t="shared" si="33"/>
        <v>34</v>
      </c>
      <c r="Q160" t="str">
        <f t="shared" si="34"/>
        <v>61</v>
      </c>
      <c r="R160" t="str">
        <f t="shared" si="35"/>
        <v>94</v>
      </c>
      <c r="S160" t="str">
        <f t="shared" si="36"/>
        <v>3</v>
      </c>
      <c r="AC160" t="s">
        <v>73</v>
      </c>
      <c r="AD160" t="s">
        <v>74</v>
      </c>
      <c r="AE160" t="s">
        <v>2907</v>
      </c>
      <c r="AF160" t="s">
        <v>2908</v>
      </c>
      <c r="AG160" t="s">
        <v>2925</v>
      </c>
      <c r="AH160" t="s">
        <v>2933</v>
      </c>
    </row>
    <row r="161" spans="1:34">
      <c r="A161" s="39" t="str">
        <f>IF(C161="","",VLOOKUP('OPĆI DIO'!$C$1,'OPĆI DIO'!$N$4:$W$150,10,FALSE))</f>
        <v>08006</v>
      </c>
      <c r="B161" s="39" t="str">
        <f>IF(C161="","",VLOOKUP('OPĆI DIO'!$C$1,'OPĆI DIO'!$N$4:$W$150,9,FALSE))</f>
        <v>Sveučilišta i veleučilišta u Republici Hrvatskoj</v>
      </c>
      <c r="C161" s="44">
        <v>61</v>
      </c>
      <c r="D161" s="39" t="str">
        <f t="shared" si="29"/>
        <v>Donacije</v>
      </c>
      <c r="E161" s="44">
        <v>4221</v>
      </c>
      <c r="F161" s="39" t="str">
        <f t="shared" si="28"/>
        <v>Uredska oprema i namještaj</v>
      </c>
      <c r="G161" s="215" t="s">
        <v>191</v>
      </c>
      <c r="H161" s="39" t="str">
        <f t="shared" si="30"/>
        <v>REDOVNA DJELATNOST SVEUČILIŠTA U PULI (IZ EVIDENCIJSKIH PRIHODA)</v>
      </c>
      <c r="I161" s="39" t="str">
        <f t="shared" si="31"/>
        <v>0942</v>
      </c>
      <c r="J161" s="74">
        <v>1818927</v>
      </c>
      <c r="K161" s="74">
        <v>1327</v>
      </c>
      <c r="L161" s="74">
        <v>1327</v>
      </c>
      <c r="M161" s="266"/>
      <c r="N161" t="str">
        <f>IF(C161="","",'OPĆI DIO'!$C$1)</f>
        <v>42024 SVEUČILIŠTE JURJA DOBRILE U PULI</v>
      </c>
      <c r="O161" t="str">
        <f t="shared" si="32"/>
        <v>422</v>
      </c>
      <c r="P161" t="str">
        <f t="shared" si="33"/>
        <v>42</v>
      </c>
      <c r="Q161" t="str">
        <f t="shared" si="34"/>
        <v>61</v>
      </c>
      <c r="R161" t="str">
        <f t="shared" si="35"/>
        <v>94</v>
      </c>
      <c r="S161" t="str">
        <f t="shared" si="36"/>
        <v>4</v>
      </c>
      <c r="AC161" t="s">
        <v>664</v>
      </c>
      <c r="AD161" t="s">
        <v>665</v>
      </c>
      <c r="AE161" t="s">
        <v>2907</v>
      </c>
      <c r="AF161" t="s">
        <v>2908</v>
      </c>
      <c r="AG161" t="s">
        <v>2925</v>
      </c>
      <c r="AH161" t="s">
        <v>2933</v>
      </c>
    </row>
    <row r="162" spans="1:34">
      <c r="A162" s="39" t="str">
        <f>IF(C162="","",VLOOKUP('OPĆI DIO'!$C$1,'OPĆI DIO'!$N$4:$W$150,10,FALSE))</f>
        <v>08006</v>
      </c>
      <c r="B162" s="39" t="str">
        <f>IF(C162="","",VLOOKUP('OPĆI DIO'!$C$1,'OPĆI DIO'!$N$4:$W$150,9,FALSE))</f>
        <v>Sveučilišta i veleučilišta u Republici Hrvatskoj</v>
      </c>
      <c r="C162" s="44">
        <v>71</v>
      </c>
      <c r="D162" s="39" t="str">
        <f t="shared" si="29"/>
        <v>Prihodi od nefin. imovine i nadoknade štete s osnova osig.</v>
      </c>
      <c r="E162" s="44">
        <v>3299</v>
      </c>
      <c r="F162" s="39" t="str">
        <f t="shared" si="28"/>
        <v>Ostali nespomenuti rashodi poslovanja</v>
      </c>
      <c r="G162" s="215" t="s">
        <v>191</v>
      </c>
      <c r="H162" s="39" t="str">
        <f t="shared" si="30"/>
        <v>REDOVNA DJELATNOST SVEUČILIŠTA U PULI (IZ EVIDENCIJSKIH PRIHODA)</v>
      </c>
      <c r="I162" s="39" t="str">
        <f t="shared" si="31"/>
        <v>0942</v>
      </c>
      <c r="J162" s="74">
        <v>1858</v>
      </c>
      <c r="K162" s="74">
        <v>1858</v>
      </c>
      <c r="L162" s="74">
        <v>1858</v>
      </c>
      <c r="M162" s="266"/>
      <c r="N162" t="str">
        <f>IF(C162="","",'OPĆI DIO'!$C$1)</f>
        <v>42024 SVEUČILIŠTE JURJA DOBRILE U PULI</v>
      </c>
      <c r="O162" t="str">
        <f t="shared" si="32"/>
        <v>329</v>
      </c>
      <c r="P162" t="str">
        <f t="shared" si="33"/>
        <v>32</v>
      </c>
      <c r="Q162" t="str">
        <f t="shared" si="34"/>
        <v>71</v>
      </c>
      <c r="R162" t="str">
        <f t="shared" si="35"/>
        <v>94</v>
      </c>
      <c r="S162" t="str">
        <f t="shared" si="36"/>
        <v>3</v>
      </c>
      <c r="AC162" t="s">
        <v>1339</v>
      </c>
      <c r="AD162" t="s">
        <v>735</v>
      </c>
      <c r="AE162" t="s">
        <v>2907</v>
      </c>
      <c r="AF162" t="s">
        <v>2908</v>
      </c>
      <c r="AG162" t="s">
        <v>2925</v>
      </c>
      <c r="AH162" t="s">
        <v>2933</v>
      </c>
    </row>
    <row r="163" spans="1:34">
      <c r="A163" s="39" t="str">
        <f>IF(C163="","",VLOOKUP('OPĆI DIO'!$C$1,'OPĆI DIO'!$N$4:$W$150,10,FALSE))</f>
        <v>08006</v>
      </c>
      <c r="B163" s="39" t="str">
        <f>IF(C163="","",VLOOKUP('OPĆI DIO'!$C$1,'OPĆI DIO'!$N$4:$W$150,9,FALSE))</f>
        <v>Sveučilišta i veleučilišta u Republici Hrvatskoj</v>
      </c>
      <c r="C163" s="44">
        <v>52</v>
      </c>
      <c r="D163" s="39" t="str">
        <f t="shared" si="29"/>
        <v>Ostale pomoći</v>
      </c>
      <c r="E163" s="44">
        <v>4124</v>
      </c>
      <c r="F163" s="39" t="str">
        <f t="shared" si="28"/>
        <v>Ostala prava</v>
      </c>
      <c r="G163" s="75" t="s">
        <v>191</v>
      </c>
      <c r="H163" s="39" t="str">
        <f t="shared" si="30"/>
        <v>REDOVNA DJELATNOST SVEUČILIŠTA U PULI (IZ EVIDENCIJSKIH PRIHODA)</v>
      </c>
      <c r="I163" s="39" t="str">
        <f t="shared" si="31"/>
        <v>0942</v>
      </c>
      <c r="J163" s="74">
        <v>210000</v>
      </c>
      <c r="K163" s="74">
        <v>0</v>
      </c>
      <c r="L163" s="74">
        <v>0</v>
      </c>
      <c r="M163" s="266"/>
      <c r="N163" t="str">
        <f>IF(C163="","",'OPĆI DIO'!$C$1)</f>
        <v>42024 SVEUČILIŠTE JURJA DOBRILE U PULI</v>
      </c>
      <c r="O163" t="str">
        <f t="shared" si="32"/>
        <v>412</v>
      </c>
      <c r="P163" t="str">
        <f t="shared" si="33"/>
        <v>41</v>
      </c>
      <c r="Q163" t="str">
        <f t="shared" si="34"/>
        <v>52</v>
      </c>
      <c r="R163" t="str">
        <f t="shared" si="35"/>
        <v>94</v>
      </c>
      <c r="S163" t="str">
        <f t="shared" si="36"/>
        <v>4</v>
      </c>
      <c r="AC163" t="s">
        <v>736</v>
      </c>
      <c r="AD163" t="s">
        <v>737</v>
      </c>
      <c r="AE163" t="s">
        <v>2907</v>
      </c>
      <c r="AF163" t="s">
        <v>2908</v>
      </c>
      <c r="AG163" t="s">
        <v>2925</v>
      </c>
      <c r="AH163" t="s">
        <v>2933</v>
      </c>
    </row>
    <row r="164" spans="1:34">
      <c r="A164" s="39" t="str">
        <f>IF(C164="","",VLOOKUP('OPĆI DIO'!$C$1,'OPĆI DIO'!$N$4:$W$150,10,FALSE))</f>
        <v/>
      </c>
      <c r="B164" s="39" t="str">
        <f>IF(C164="","",VLOOKUP('OPĆI DIO'!$C$1,'OPĆI DIO'!$N$4:$W$150,9,FALSE))</f>
        <v/>
      </c>
      <c r="C164" s="44"/>
      <c r="D164" s="39" t="str">
        <f t="shared" si="29"/>
        <v/>
      </c>
      <c r="E164" s="44"/>
      <c r="F164" s="39" t="str">
        <f t="shared" si="28"/>
        <v/>
      </c>
      <c r="G164" s="75"/>
      <c r="H164" s="39" t="str">
        <f t="shared" si="30"/>
        <v/>
      </c>
      <c r="I164" s="39" t="str">
        <f t="shared" si="31"/>
        <v/>
      </c>
      <c r="J164" s="74"/>
      <c r="K164" s="74"/>
      <c r="L164" s="74"/>
      <c r="M164" s="266"/>
      <c r="N164" t="str">
        <f>IF(C164="","",'OPĆI DIO'!$C$1)</f>
        <v/>
      </c>
      <c r="O164" t="str">
        <f t="shared" si="32"/>
        <v/>
      </c>
      <c r="P164" t="str">
        <f t="shared" si="33"/>
        <v/>
      </c>
      <c r="Q164" t="str">
        <f t="shared" si="34"/>
        <v/>
      </c>
      <c r="R164" t="str">
        <f t="shared" si="35"/>
        <v/>
      </c>
      <c r="S164" t="str">
        <f t="shared" si="36"/>
        <v/>
      </c>
      <c r="AC164" t="s">
        <v>658</v>
      </c>
      <c r="AD164" t="s">
        <v>659</v>
      </c>
      <c r="AE164" t="s">
        <v>2907</v>
      </c>
      <c r="AF164" t="s">
        <v>2908</v>
      </c>
      <c r="AG164" t="s">
        <v>2925</v>
      </c>
      <c r="AH164" t="s">
        <v>2933</v>
      </c>
    </row>
    <row r="165" spans="1:34">
      <c r="A165" s="39" t="str">
        <f>IF(C165="","",VLOOKUP('OPĆI DIO'!$C$1,'OPĆI DIO'!$N$4:$W$150,10,FALSE))</f>
        <v/>
      </c>
      <c r="B165" s="39" t="str">
        <f>IF(C165="","",VLOOKUP('OPĆI DIO'!$C$1,'OPĆI DIO'!$N$4:$W$150,9,FALSE))</f>
        <v/>
      </c>
      <c r="C165" s="44"/>
      <c r="D165" s="39" t="str">
        <f t="shared" si="29"/>
        <v/>
      </c>
      <c r="E165" s="44"/>
      <c r="F165" s="39" t="str">
        <f t="shared" si="28"/>
        <v/>
      </c>
      <c r="G165" s="75"/>
      <c r="H165" s="39" t="str">
        <f t="shared" si="30"/>
        <v/>
      </c>
      <c r="I165" s="39" t="str">
        <f t="shared" si="31"/>
        <v/>
      </c>
      <c r="J165" s="74"/>
      <c r="K165" s="74"/>
      <c r="L165" s="74"/>
      <c r="M165" s="266"/>
      <c r="N165" t="str">
        <f>IF(C165="","",'OPĆI DIO'!$C$1)</f>
        <v/>
      </c>
      <c r="O165" t="str">
        <f t="shared" si="32"/>
        <v/>
      </c>
      <c r="P165" t="str">
        <f t="shared" si="33"/>
        <v/>
      </c>
      <c r="Q165" t="str">
        <f t="shared" si="34"/>
        <v/>
      </c>
      <c r="R165" t="str">
        <f t="shared" si="35"/>
        <v/>
      </c>
      <c r="S165" t="str">
        <f t="shared" si="36"/>
        <v/>
      </c>
      <c r="AC165" t="s">
        <v>90</v>
      </c>
      <c r="AD165" t="s">
        <v>1207</v>
      </c>
      <c r="AE165" t="s">
        <v>2907</v>
      </c>
      <c r="AF165" t="s">
        <v>2908</v>
      </c>
      <c r="AG165" t="s">
        <v>2925</v>
      </c>
      <c r="AH165" t="s">
        <v>2933</v>
      </c>
    </row>
    <row r="166" spans="1:34">
      <c r="A166" s="39" t="str">
        <f>IF(C166="","",VLOOKUP('OPĆI DIO'!$C$1,'OPĆI DIO'!$N$4:$W$150,10,FALSE))</f>
        <v/>
      </c>
      <c r="B166" s="39" t="str">
        <f>IF(C166="","",VLOOKUP('OPĆI DIO'!$C$1,'OPĆI DIO'!$N$4:$W$150,9,FALSE))</f>
        <v/>
      </c>
      <c r="C166" s="44"/>
      <c r="D166" s="39" t="str">
        <f t="shared" si="29"/>
        <v/>
      </c>
      <c r="E166" s="44"/>
      <c r="F166" s="39" t="str">
        <f t="shared" si="28"/>
        <v/>
      </c>
      <c r="G166" s="75"/>
      <c r="H166" s="39" t="str">
        <f t="shared" si="30"/>
        <v/>
      </c>
      <c r="I166" s="39" t="str">
        <f t="shared" si="31"/>
        <v/>
      </c>
      <c r="J166" s="74"/>
      <c r="K166" s="74"/>
      <c r="L166" s="74"/>
      <c r="M166" s="266"/>
      <c r="N166" t="str">
        <f>IF(C166="","",'OPĆI DIO'!$C$1)</f>
        <v/>
      </c>
      <c r="O166" t="str">
        <f t="shared" si="32"/>
        <v/>
      </c>
      <c r="P166" t="str">
        <f t="shared" si="33"/>
        <v/>
      </c>
      <c r="Q166" t="str">
        <f t="shared" si="34"/>
        <v/>
      </c>
      <c r="R166" t="str">
        <f t="shared" si="35"/>
        <v/>
      </c>
      <c r="S166" t="str">
        <f t="shared" si="36"/>
        <v/>
      </c>
      <c r="AC166" t="s">
        <v>115</v>
      </c>
      <c r="AD166" t="s">
        <v>1208</v>
      </c>
      <c r="AE166" t="s">
        <v>2907</v>
      </c>
      <c r="AF166" t="s">
        <v>2908</v>
      </c>
      <c r="AG166" t="s">
        <v>2925</v>
      </c>
      <c r="AH166" t="s">
        <v>2933</v>
      </c>
    </row>
    <row r="167" spans="1:34">
      <c r="A167" s="39" t="str">
        <f>IF(C167="","",VLOOKUP('OPĆI DIO'!$C$1,'OPĆI DIO'!$N$4:$W$150,10,FALSE))</f>
        <v/>
      </c>
      <c r="B167" s="39" t="str">
        <f>IF(C167="","",VLOOKUP('OPĆI DIO'!$C$1,'OPĆI DIO'!$N$4:$W$150,9,FALSE))</f>
        <v/>
      </c>
      <c r="C167" s="44"/>
      <c r="D167" s="39" t="str">
        <f t="shared" si="29"/>
        <v/>
      </c>
      <c r="E167" s="44"/>
      <c r="F167" s="39" t="str">
        <f t="shared" si="28"/>
        <v/>
      </c>
      <c r="G167" s="75"/>
      <c r="H167" s="39" t="str">
        <f t="shared" si="30"/>
        <v/>
      </c>
      <c r="I167" s="39" t="str">
        <f t="shared" si="31"/>
        <v/>
      </c>
      <c r="J167" s="74"/>
      <c r="K167" s="74"/>
      <c r="L167" s="74"/>
      <c r="M167" s="266"/>
      <c r="N167" t="str">
        <f>IF(C167="","",'OPĆI DIO'!$C$1)</f>
        <v/>
      </c>
      <c r="O167" t="str">
        <f t="shared" si="32"/>
        <v/>
      </c>
      <c r="P167" t="str">
        <f t="shared" si="33"/>
        <v/>
      </c>
      <c r="Q167" t="str">
        <f t="shared" si="34"/>
        <v/>
      </c>
      <c r="R167" t="str">
        <f t="shared" si="35"/>
        <v/>
      </c>
      <c r="S167" t="str">
        <f t="shared" si="36"/>
        <v/>
      </c>
      <c r="AC167" t="s">
        <v>1372</v>
      </c>
      <c r="AD167" t="s">
        <v>1373</v>
      </c>
      <c r="AE167" t="s">
        <v>2907</v>
      </c>
      <c r="AF167" t="s">
        <v>2908</v>
      </c>
      <c r="AG167" t="s">
        <v>2925</v>
      </c>
      <c r="AH167" t="s">
        <v>2933</v>
      </c>
    </row>
    <row r="168" spans="1:34">
      <c r="A168" s="39" t="str">
        <f>IF(C168="","",VLOOKUP('OPĆI DIO'!$C$1,'OPĆI DIO'!$N$4:$W$150,10,FALSE))</f>
        <v/>
      </c>
      <c r="B168" s="39" t="str">
        <f>IF(C168="","",VLOOKUP('OPĆI DIO'!$C$1,'OPĆI DIO'!$N$4:$W$150,9,FALSE))</f>
        <v/>
      </c>
      <c r="C168" s="44"/>
      <c r="D168" s="39" t="str">
        <f t="shared" si="29"/>
        <v/>
      </c>
      <c r="E168" s="44"/>
      <c r="F168" s="39" t="str">
        <f t="shared" si="28"/>
        <v/>
      </c>
      <c r="G168" s="75"/>
      <c r="H168" s="39" t="str">
        <f t="shared" si="30"/>
        <v/>
      </c>
      <c r="I168" s="39" t="str">
        <f t="shared" si="31"/>
        <v/>
      </c>
      <c r="J168" s="74"/>
      <c r="K168" s="74"/>
      <c r="L168" s="74"/>
      <c r="M168" s="266"/>
      <c r="N168" t="str">
        <f>IF(C168="","",'OPĆI DIO'!$C$1)</f>
        <v/>
      </c>
      <c r="O168" t="str">
        <f t="shared" si="32"/>
        <v/>
      </c>
      <c r="P168" t="str">
        <f t="shared" si="33"/>
        <v/>
      </c>
      <c r="Q168" t="str">
        <f t="shared" si="34"/>
        <v/>
      </c>
      <c r="R168" t="str">
        <f t="shared" si="35"/>
        <v/>
      </c>
      <c r="S168" t="str">
        <f t="shared" si="36"/>
        <v/>
      </c>
      <c r="AC168" t="s">
        <v>122</v>
      </c>
      <c r="AD168" t="s">
        <v>1209</v>
      </c>
      <c r="AE168" t="s">
        <v>2907</v>
      </c>
      <c r="AF168" t="s">
        <v>2908</v>
      </c>
      <c r="AG168" t="s">
        <v>2925</v>
      </c>
      <c r="AH168" t="s">
        <v>2933</v>
      </c>
    </row>
    <row r="169" spans="1:34">
      <c r="A169" s="39" t="str">
        <f>IF(C169="","",VLOOKUP('OPĆI DIO'!$C$1,'OPĆI DIO'!$N$4:$W$150,10,FALSE))</f>
        <v/>
      </c>
      <c r="B169" s="39" t="str">
        <f>IF(C169="","",VLOOKUP('OPĆI DIO'!$C$1,'OPĆI DIO'!$N$4:$W$150,9,FALSE))</f>
        <v/>
      </c>
      <c r="C169" s="44"/>
      <c r="D169" s="39" t="str">
        <f t="shared" si="29"/>
        <v/>
      </c>
      <c r="E169" s="44"/>
      <c r="F169" s="39" t="str">
        <f t="shared" si="28"/>
        <v/>
      </c>
      <c r="G169" s="75"/>
      <c r="H169" s="39" t="str">
        <f t="shared" si="30"/>
        <v/>
      </c>
      <c r="I169" s="39" t="str">
        <f t="shared" si="31"/>
        <v/>
      </c>
      <c r="J169" s="74"/>
      <c r="K169" s="74"/>
      <c r="L169" s="74"/>
      <c r="M169" s="266"/>
      <c r="N169" t="str">
        <f>IF(C169="","",'OPĆI DIO'!$C$1)</f>
        <v/>
      </c>
      <c r="O169" t="str">
        <f t="shared" si="32"/>
        <v/>
      </c>
      <c r="P169" t="str">
        <f t="shared" si="33"/>
        <v/>
      </c>
      <c r="Q169" t="str">
        <f t="shared" si="34"/>
        <v/>
      </c>
      <c r="R169" t="str">
        <f t="shared" si="35"/>
        <v/>
      </c>
      <c r="S169" t="str">
        <f t="shared" si="36"/>
        <v/>
      </c>
      <c r="AC169" t="s">
        <v>128</v>
      </c>
      <c r="AD169" t="s">
        <v>1210</v>
      </c>
      <c r="AE169" t="s">
        <v>2907</v>
      </c>
      <c r="AF169" t="s">
        <v>2908</v>
      </c>
      <c r="AG169" t="s">
        <v>2925</v>
      </c>
      <c r="AH169" t="s">
        <v>2933</v>
      </c>
    </row>
    <row r="170" spans="1:34">
      <c r="A170" s="39" t="str">
        <f>IF(C170="","",VLOOKUP('OPĆI DIO'!$C$1,'OPĆI DIO'!$N$4:$W$150,10,FALSE))</f>
        <v/>
      </c>
      <c r="B170" s="39" t="str">
        <f>IF(C170="","",VLOOKUP('OPĆI DIO'!$C$1,'OPĆI DIO'!$N$4:$W$150,9,FALSE))</f>
        <v/>
      </c>
      <c r="C170" s="44"/>
      <c r="D170" s="39" t="str">
        <f t="shared" si="29"/>
        <v/>
      </c>
      <c r="E170" s="44"/>
      <c r="F170" s="39" t="str">
        <f t="shared" si="28"/>
        <v/>
      </c>
      <c r="G170" s="75"/>
      <c r="H170" s="39" t="str">
        <f t="shared" si="30"/>
        <v/>
      </c>
      <c r="I170" s="39" t="str">
        <f t="shared" si="31"/>
        <v/>
      </c>
      <c r="J170" s="74"/>
      <c r="K170" s="74"/>
      <c r="L170" s="74"/>
      <c r="M170" s="266"/>
      <c r="N170" t="str">
        <f>IF(C170="","",'OPĆI DIO'!$C$1)</f>
        <v/>
      </c>
      <c r="O170" t="str">
        <f t="shared" si="32"/>
        <v/>
      </c>
      <c r="P170" t="str">
        <f t="shared" si="33"/>
        <v/>
      </c>
      <c r="Q170" t="str">
        <f t="shared" si="34"/>
        <v/>
      </c>
      <c r="R170" t="str">
        <f t="shared" si="35"/>
        <v/>
      </c>
      <c r="S170" t="str">
        <f t="shared" si="36"/>
        <v/>
      </c>
      <c r="AC170" t="s">
        <v>130</v>
      </c>
      <c r="AD170" t="s">
        <v>1211</v>
      </c>
      <c r="AE170" t="s">
        <v>2907</v>
      </c>
      <c r="AF170" t="s">
        <v>2908</v>
      </c>
      <c r="AG170" t="s">
        <v>2925</v>
      </c>
      <c r="AH170" t="s">
        <v>2933</v>
      </c>
    </row>
    <row r="171" spans="1:34">
      <c r="A171" s="39" t="str">
        <f>IF(C171="","",VLOOKUP('OPĆI DIO'!$C$1,'OPĆI DIO'!$N$4:$W$150,10,FALSE))</f>
        <v/>
      </c>
      <c r="B171" s="39" t="str">
        <f>IF(C171="","",VLOOKUP('OPĆI DIO'!$C$1,'OPĆI DIO'!$N$4:$W$150,9,FALSE))</f>
        <v/>
      </c>
      <c r="C171" s="44"/>
      <c r="D171" s="39" t="str">
        <f t="shared" si="29"/>
        <v/>
      </c>
      <c r="E171" s="44"/>
      <c r="F171" s="39" t="str">
        <f t="shared" si="28"/>
        <v/>
      </c>
      <c r="G171" s="75"/>
      <c r="H171" s="39" t="str">
        <f t="shared" si="30"/>
        <v/>
      </c>
      <c r="I171" s="39" t="str">
        <f t="shared" si="31"/>
        <v/>
      </c>
      <c r="J171" s="74"/>
      <c r="K171" s="74"/>
      <c r="L171" s="74"/>
      <c r="M171" s="266"/>
      <c r="N171" t="str">
        <f>IF(C171="","",'OPĆI DIO'!$C$1)</f>
        <v/>
      </c>
      <c r="O171" t="str">
        <f t="shared" si="32"/>
        <v/>
      </c>
      <c r="P171" t="str">
        <f t="shared" si="33"/>
        <v/>
      </c>
      <c r="Q171" t="str">
        <f t="shared" si="34"/>
        <v/>
      </c>
      <c r="R171" t="str">
        <f t="shared" si="35"/>
        <v/>
      </c>
      <c r="S171" t="str">
        <f t="shared" si="36"/>
        <v/>
      </c>
      <c r="AC171" t="s">
        <v>132</v>
      </c>
      <c r="AD171" t="s">
        <v>1374</v>
      </c>
      <c r="AE171" t="s">
        <v>2907</v>
      </c>
      <c r="AF171" t="s">
        <v>2908</v>
      </c>
      <c r="AG171" t="s">
        <v>2925</v>
      </c>
      <c r="AH171" t="s">
        <v>2933</v>
      </c>
    </row>
    <row r="172" spans="1:34">
      <c r="A172" s="39" t="str">
        <f>IF(C172="","",VLOOKUP('OPĆI DIO'!$C$1,'OPĆI DIO'!$N$4:$W$150,10,FALSE))</f>
        <v/>
      </c>
      <c r="B172" s="39" t="str">
        <f>IF(C172="","",VLOOKUP('OPĆI DIO'!$C$1,'OPĆI DIO'!$N$4:$W$150,9,FALSE))</f>
        <v/>
      </c>
      <c r="C172" s="44"/>
      <c r="D172" s="39" t="str">
        <f t="shared" si="29"/>
        <v/>
      </c>
      <c r="E172" s="44"/>
      <c r="F172" s="39" t="str">
        <f t="shared" si="28"/>
        <v/>
      </c>
      <c r="G172" s="75"/>
      <c r="H172" s="39" t="str">
        <f t="shared" si="30"/>
        <v/>
      </c>
      <c r="I172" s="39" t="str">
        <f t="shared" si="31"/>
        <v/>
      </c>
      <c r="J172" s="74"/>
      <c r="K172" s="74"/>
      <c r="L172" s="74"/>
      <c r="M172" s="266"/>
      <c r="N172" t="str">
        <f>IF(C172="","",'OPĆI DIO'!$C$1)</f>
        <v/>
      </c>
      <c r="O172" t="str">
        <f t="shared" si="32"/>
        <v/>
      </c>
      <c r="P172" t="str">
        <f t="shared" si="33"/>
        <v/>
      </c>
      <c r="Q172" t="str">
        <f t="shared" si="34"/>
        <v/>
      </c>
      <c r="R172" t="str">
        <f t="shared" si="35"/>
        <v/>
      </c>
      <c r="S172" t="str">
        <f t="shared" si="36"/>
        <v/>
      </c>
      <c r="AC172" t="s">
        <v>136</v>
      </c>
      <c r="AD172" t="s">
        <v>1375</v>
      </c>
      <c r="AE172" t="s">
        <v>2907</v>
      </c>
      <c r="AF172" t="s">
        <v>2908</v>
      </c>
      <c r="AG172" t="s">
        <v>2925</v>
      </c>
      <c r="AH172" t="s">
        <v>2933</v>
      </c>
    </row>
    <row r="173" spans="1:34">
      <c r="A173" s="39" t="str">
        <f>IF(C173="","",VLOOKUP('OPĆI DIO'!$C$1,'OPĆI DIO'!$N$4:$W$150,10,FALSE))</f>
        <v/>
      </c>
      <c r="B173" s="39" t="str">
        <f>IF(C173="","",VLOOKUP('OPĆI DIO'!$C$1,'OPĆI DIO'!$N$4:$W$150,9,FALSE))</f>
        <v/>
      </c>
      <c r="C173" s="44"/>
      <c r="D173" s="39" t="str">
        <f t="shared" si="29"/>
        <v/>
      </c>
      <c r="E173" s="44"/>
      <c r="F173" s="39" t="str">
        <f t="shared" si="28"/>
        <v/>
      </c>
      <c r="G173" s="75"/>
      <c r="H173" s="39" t="str">
        <f t="shared" si="30"/>
        <v/>
      </c>
      <c r="I173" s="39" t="str">
        <f t="shared" si="31"/>
        <v/>
      </c>
      <c r="J173" s="74"/>
      <c r="K173" s="74"/>
      <c r="L173" s="74"/>
      <c r="M173" s="266"/>
      <c r="N173" t="str">
        <f>IF(C173="","",'OPĆI DIO'!$C$1)</f>
        <v/>
      </c>
      <c r="O173" t="str">
        <f t="shared" si="32"/>
        <v/>
      </c>
      <c r="P173" t="str">
        <f t="shared" si="33"/>
        <v/>
      </c>
      <c r="Q173" t="str">
        <f t="shared" si="34"/>
        <v/>
      </c>
      <c r="R173" t="str">
        <f t="shared" si="35"/>
        <v/>
      </c>
      <c r="S173" t="str">
        <f t="shared" si="36"/>
        <v/>
      </c>
      <c r="AC173" t="s">
        <v>140</v>
      </c>
      <c r="AD173" t="s">
        <v>141</v>
      </c>
      <c r="AE173" t="s">
        <v>2907</v>
      </c>
      <c r="AF173" t="s">
        <v>2908</v>
      </c>
      <c r="AG173" t="s">
        <v>2925</v>
      </c>
      <c r="AH173" t="s">
        <v>2938</v>
      </c>
    </row>
    <row r="174" spans="1:34">
      <c r="A174" s="39" t="str">
        <f>IF(C174="","",VLOOKUP('OPĆI DIO'!$C$1,'OPĆI DIO'!$N$4:$W$150,10,FALSE))</f>
        <v/>
      </c>
      <c r="B174" s="39" t="str">
        <f>IF(C174="","",VLOOKUP('OPĆI DIO'!$C$1,'OPĆI DIO'!$N$4:$W$150,9,FALSE))</f>
        <v/>
      </c>
      <c r="C174" s="44"/>
      <c r="D174" s="39" t="str">
        <f t="shared" si="29"/>
        <v/>
      </c>
      <c r="E174" s="44"/>
      <c r="F174" s="39" t="str">
        <f t="shared" si="28"/>
        <v/>
      </c>
      <c r="G174" s="75"/>
      <c r="H174" s="39" t="str">
        <f t="shared" si="30"/>
        <v/>
      </c>
      <c r="I174" s="39" t="str">
        <f t="shared" si="31"/>
        <v/>
      </c>
      <c r="J174" s="74"/>
      <c r="K174" s="74"/>
      <c r="L174" s="74"/>
      <c r="M174" s="266"/>
      <c r="N174" t="str">
        <f>IF(C174="","",'OPĆI DIO'!$C$1)</f>
        <v/>
      </c>
      <c r="O174" t="str">
        <f t="shared" si="32"/>
        <v/>
      </c>
      <c r="P174" t="str">
        <f t="shared" si="33"/>
        <v/>
      </c>
      <c r="Q174" t="str">
        <f t="shared" si="34"/>
        <v/>
      </c>
      <c r="R174" t="str">
        <f t="shared" si="35"/>
        <v/>
      </c>
      <c r="S174" t="str">
        <f t="shared" si="36"/>
        <v/>
      </c>
      <c r="AC174" t="s">
        <v>140</v>
      </c>
      <c r="AD174" t="s">
        <v>141</v>
      </c>
      <c r="AE174" t="s">
        <v>2917</v>
      </c>
      <c r="AF174" t="s">
        <v>2918</v>
      </c>
      <c r="AG174" t="s">
        <v>2925</v>
      </c>
      <c r="AH174" t="s">
        <v>2933</v>
      </c>
    </row>
    <row r="175" spans="1:34">
      <c r="A175" s="39" t="str">
        <f>IF(C175="","",VLOOKUP('OPĆI DIO'!$C$1,'OPĆI DIO'!$N$4:$W$150,10,FALSE))</f>
        <v/>
      </c>
      <c r="B175" s="39" t="str">
        <f>IF(C175="","",VLOOKUP('OPĆI DIO'!$C$1,'OPĆI DIO'!$N$4:$W$150,9,FALSE))</f>
        <v/>
      </c>
      <c r="C175" s="44"/>
      <c r="D175" s="39" t="str">
        <f t="shared" si="29"/>
        <v/>
      </c>
      <c r="E175" s="44"/>
      <c r="F175" s="39" t="str">
        <f t="shared" si="28"/>
        <v/>
      </c>
      <c r="G175" s="75"/>
      <c r="H175" s="39" t="str">
        <f t="shared" si="30"/>
        <v/>
      </c>
      <c r="I175" s="39" t="str">
        <f t="shared" si="31"/>
        <v/>
      </c>
      <c r="J175" s="74"/>
      <c r="K175" s="74"/>
      <c r="L175" s="74"/>
      <c r="M175" s="266"/>
      <c r="N175" t="str">
        <f>IF(C175="","",'OPĆI DIO'!$C$1)</f>
        <v/>
      </c>
      <c r="O175" t="str">
        <f t="shared" si="32"/>
        <v/>
      </c>
      <c r="P175" t="str">
        <f t="shared" si="33"/>
        <v/>
      </c>
      <c r="Q175" t="str">
        <f t="shared" si="34"/>
        <v/>
      </c>
      <c r="R175" t="str">
        <f t="shared" si="35"/>
        <v/>
      </c>
      <c r="S175" t="str">
        <f t="shared" si="36"/>
        <v/>
      </c>
      <c r="AC175" t="s">
        <v>142</v>
      </c>
      <c r="AD175" t="s">
        <v>1212</v>
      </c>
      <c r="AE175" t="s">
        <v>2907</v>
      </c>
      <c r="AF175" t="s">
        <v>2908</v>
      </c>
      <c r="AG175" t="s">
        <v>2925</v>
      </c>
      <c r="AH175" t="s">
        <v>2933</v>
      </c>
    </row>
    <row r="176" spans="1:34">
      <c r="A176" s="39" t="str">
        <f>IF(C176="","",VLOOKUP('OPĆI DIO'!$C$1,'OPĆI DIO'!$N$4:$W$150,10,FALSE))</f>
        <v/>
      </c>
      <c r="B176" s="39" t="str">
        <f>IF(C176="","",VLOOKUP('OPĆI DIO'!$C$1,'OPĆI DIO'!$N$4:$W$150,9,FALSE))</f>
        <v/>
      </c>
      <c r="C176" s="44"/>
      <c r="D176" s="39" t="str">
        <f t="shared" si="29"/>
        <v/>
      </c>
      <c r="E176" s="44"/>
      <c r="F176" s="39" t="str">
        <f t="shared" si="28"/>
        <v/>
      </c>
      <c r="G176" s="75"/>
      <c r="H176" s="39" t="str">
        <f t="shared" si="30"/>
        <v/>
      </c>
      <c r="I176" s="39" t="str">
        <f t="shared" si="31"/>
        <v/>
      </c>
      <c r="J176" s="74"/>
      <c r="K176" s="74"/>
      <c r="L176" s="74"/>
      <c r="M176" s="266"/>
      <c r="N176" t="str">
        <f>IF(C176="","",'OPĆI DIO'!$C$1)</f>
        <v/>
      </c>
      <c r="O176" t="str">
        <f t="shared" si="32"/>
        <v/>
      </c>
      <c r="P176" t="str">
        <f t="shared" si="33"/>
        <v/>
      </c>
      <c r="Q176" t="str">
        <f t="shared" si="34"/>
        <v/>
      </c>
      <c r="R176" t="str">
        <f t="shared" si="35"/>
        <v/>
      </c>
      <c r="S176" t="str">
        <f t="shared" si="36"/>
        <v/>
      </c>
      <c r="AC176" t="s">
        <v>143</v>
      </c>
      <c r="AD176" t="s">
        <v>976</v>
      </c>
      <c r="AE176" t="s">
        <v>2907</v>
      </c>
      <c r="AF176" t="s">
        <v>2908</v>
      </c>
      <c r="AG176" t="s">
        <v>2925</v>
      </c>
      <c r="AH176" t="s">
        <v>2933</v>
      </c>
    </row>
    <row r="177" spans="1:34">
      <c r="A177" s="39" t="str">
        <f>IF(C177="","",VLOOKUP('OPĆI DIO'!$C$1,'OPĆI DIO'!$N$4:$W$150,10,FALSE))</f>
        <v/>
      </c>
      <c r="B177" s="39" t="str">
        <f>IF(C177="","",VLOOKUP('OPĆI DIO'!$C$1,'OPĆI DIO'!$N$4:$W$150,9,FALSE))</f>
        <v/>
      </c>
      <c r="C177" s="44"/>
      <c r="D177" s="39" t="str">
        <f t="shared" si="29"/>
        <v/>
      </c>
      <c r="E177" s="44"/>
      <c r="F177" s="39" t="str">
        <f t="shared" si="28"/>
        <v/>
      </c>
      <c r="G177" s="75"/>
      <c r="H177" s="39" t="str">
        <f t="shared" si="30"/>
        <v/>
      </c>
      <c r="I177" s="39" t="str">
        <f t="shared" si="31"/>
        <v/>
      </c>
      <c r="J177" s="74"/>
      <c r="K177" s="74"/>
      <c r="L177" s="74"/>
      <c r="M177" s="266"/>
      <c r="N177" t="str">
        <f>IF(C177="","",'OPĆI DIO'!$C$1)</f>
        <v/>
      </c>
      <c r="O177" t="str">
        <f t="shared" si="32"/>
        <v/>
      </c>
      <c r="P177" t="str">
        <f t="shared" si="33"/>
        <v/>
      </c>
      <c r="Q177" t="str">
        <f t="shared" si="34"/>
        <v/>
      </c>
      <c r="R177" t="str">
        <f t="shared" si="35"/>
        <v/>
      </c>
      <c r="S177" t="str">
        <f t="shared" si="36"/>
        <v/>
      </c>
      <c r="AC177" t="s">
        <v>172</v>
      </c>
      <c r="AD177" t="s">
        <v>977</v>
      </c>
      <c r="AE177" t="s">
        <v>2907</v>
      </c>
      <c r="AF177" t="s">
        <v>2908</v>
      </c>
      <c r="AG177" t="s">
        <v>2925</v>
      </c>
      <c r="AH177" t="s">
        <v>2933</v>
      </c>
    </row>
    <row r="178" spans="1:34">
      <c r="A178" s="39" t="str">
        <f>IF(C178="","",VLOOKUP('OPĆI DIO'!$C$1,'OPĆI DIO'!$N$4:$W$150,10,FALSE))</f>
        <v/>
      </c>
      <c r="B178" s="39" t="str">
        <f>IF(C178="","",VLOOKUP('OPĆI DIO'!$C$1,'OPĆI DIO'!$N$4:$W$150,9,FALSE))</f>
        <v/>
      </c>
      <c r="C178" s="44"/>
      <c r="D178" s="39" t="str">
        <f t="shared" si="29"/>
        <v/>
      </c>
      <c r="E178" s="44"/>
      <c r="F178" s="39" t="str">
        <f t="shared" si="28"/>
        <v/>
      </c>
      <c r="G178" s="75"/>
      <c r="H178" s="39" t="str">
        <f t="shared" si="30"/>
        <v/>
      </c>
      <c r="I178" s="39" t="str">
        <f t="shared" si="31"/>
        <v/>
      </c>
      <c r="J178" s="74"/>
      <c r="K178" s="74"/>
      <c r="L178" s="74"/>
      <c r="M178" s="266"/>
      <c r="N178" t="str">
        <f>IF(C178="","",'OPĆI DIO'!$C$1)</f>
        <v/>
      </c>
      <c r="O178" t="str">
        <f t="shared" si="32"/>
        <v/>
      </c>
      <c r="P178" t="str">
        <f t="shared" si="33"/>
        <v/>
      </c>
      <c r="Q178" t="str">
        <f t="shared" si="34"/>
        <v/>
      </c>
      <c r="R178" t="str">
        <f t="shared" si="35"/>
        <v/>
      </c>
      <c r="S178" t="str">
        <f t="shared" si="36"/>
        <v/>
      </c>
      <c r="AC178" t="s">
        <v>175</v>
      </c>
      <c r="AD178" t="s">
        <v>978</v>
      </c>
      <c r="AE178" t="s">
        <v>2907</v>
      </c>
      <c r="AF178" t="s">
        <v>2908</v>
      </c>
      <c r="AG178" t="s">
        <v>2925</v>
      </c>
      <c r="AH178" t="s">
        <v>2933</v>
      </c>
    </row>
    <row r="179" spans="1:34">
      <c r="A179" s="39" t="str">
        <f>IF(C179="","",VLOOKUP('OPĆI DIO'!$C$1,'OPĆI DIO'!$N$4:$W$150,10,FALSE))</f>
        <v/>
      </c>
      <c r="B179" s="39" t="str">
        <f>IF(C179="","",VLOOKUP('OPĆI DIO'!$C$1,'OPĆI DIO'!$N$4:$W$150,9,FALSE))</f>
        <v/>
      </c>
      <c r="C179" s="44"/>
      <c r="D179" s="39" t="str">
        <f t="shared" si="29"/>
        <v/>
      </c>
      <c r="E179" s="44"/>
      <c r="F179" s="39" t="str">
        <f t="shared" si="28"/>
        <v/>
      </c>
      <c r="G179" s="75"/>
      <c r="H179" s="39" t="str">
        <f t="shared" si="30"/>
        <v/>
      </c>
      <c r="I179" s="39" t="str">
        <f t="shared" si="31"/>
        <v/>
      </c>
      <c r="J179" s="74"/>
      <c r="K179" s="74"/>
      <c r="L179" s="74"/>
      <c r="M179" s="266"/>
      <c r="N179" t="str">
        <f>IF(C179="","",'OPĆI DIO'!$C$1)</f>
        <v/>
      </c>
      <c r="O179" t="str">
        <f t="shared" si="32"/>
        <v/>
      </c>
      <c r="P179" t="str">
        <f t="shared" si="33"/>
        <v/>
      </c>
      <c r="Q179" t="str">
        <f t="shared" si="34"/>
        <v/>
      </c>
      <c r="R179" t="str">
        <f t="shared" si="35"/>
        <v/>
      </c>
      <c r="S179" t="str">
        <f t="shared" si="36"/>
        <v/>
      </c>
      <c r="AC179" t="s">
        <v>178</v>
      </c>
      <c r="AD179" t="s">
        <v>979</v>
      </c>
      <c r="AE179" t="s">
        <v>2907</v>
      </c>
      <c r="AF179" t="s">
        <v>2908</v>
      </c>
      <c r="AG179" t="s">
        <v>2925</v>
      </c>
      <c r="AH179" t="s">
        <v>2933</v>
      </c>
    </row>
    <row r="180" spans="1:34">
      <c r="A180" s="39" t="str">
        <f>IF(C180="","",VLOOKUP('OPĆI DIO'!$C$1,'OPĆI DIO'!$N$4:$W$150,10,FALSE))</f>
        <v/>
      </c>
      <c r="B180" s="39" t="str">
        <f>IF(C180="","",VLOOKUP('OPĆI DIO'!$C$1,'OPĆI DIO'!$N$4:$W$150,9,FALSE))</f>
        <v/>
      </c>
      <c r="C180" s="44"/>
      <c r="D180" s="39" t="str">
        <f t="shared" si="29"/>
        <v/>
      </c>
      <c r="E180" s="44"/>
      <c r="F180" s="39" t="str">
        <f t="shared" si="28"/>
        <v/>
      </c>
      <c r="G180" s="75"/>
      <c r="H180" s="39" t="str">
        <f t="shared" si="30"/>
        <v/>
      </c>
      <c r="I180" s="39" t="str">
        <f t="shared" si="31"/>
        <v/>
      </c>
      <c r="J180" s="74"/>
      <c r="K180" s="74"/>
      <c r="L180" s="74"/>
      <c r="M180" s="266"/>
      <c r="N180" t="str">
        <f>IF(C180="","",'OPĆI DIO'!$C$1)</f>
        <v/>
      </c>
      <c r="O180" t="str">
        <f t="shared" si="32"/>
        <v/>
      </c>
      <c r="P180" t="str">
        <f t="shared" si="33"/>
        <v/>
      </c>
      <c r="Q180" t="str">
        <f t="shared" si="34"/>
        <v/>
      </c>
      <c r="R180" t="str">
        <f t="shared" si="35"/>
        <v/>
      </c>
      <c r="S180" t="str">
        <f t="shared" si="36"/>
        <v/>
      </c>
      <c r="AC180" t="s">
        <v>182</v>
      </c>
      <c r="AD180" t="s">
        <v>980</v>
      </c>
      <c r="AE180" t="s">
        <v>2907</v>
      </c>
      <c r="AF180" t="s">
        <v>2908</v>
      </c>
      <c r="AG180" t="s">
        <v>2925</v>
      </c>
      <c r="AH180" t="s">
        <v>2933</v>
      </c>
    </row>
    <row r="181" spans="1:34">
      <c r="A181" s="39" t="str">
        <f>IF(C181="","",VLOOKUP('OPĆI DIO'!$C$1,'OPĆI DIO'!$N$4:$W$150,10,FALSE))</f>
        <v/>
      </c>
      <c r="B181" s="39" t="str">
        <f>IF(C181="","",VLOOKUP('OPĆI DIO'!$C$1,'OPĆI DIO'!$N$4:$W$150,9,FALSE))</f>
        <v/>
      </c>
      <c r="C181" s="44"/>
      <c r="D181" s="39" t="str">
        <f t="shared" si="29"/>
        <v/>
      </c>
      <c r="E181" s="44"/>
      <c r="F181" s="39" t="str">
        <f t="shared" si="28"/>
        <v/>
      </c>
      <c r="G181" s="75"/>
      <c r="H181" s="39" t="str">
        <f t="shared" si="30"/>
        <v/>
      </c>
      <c r="I181" s="39" t="str">
        <f t="shared" si="31"/>
        <v/>
      </c>
      <c r="J181" s="74"/>
      <c r="K181" s="74"/>
      <c r="L181" s="74"/>
      <c r="M181" s="266"/>
      <c r="N181" t="str">
        <f>IF(C181="","",'OPĆI DIO'!$C$1)</f>
        <v/>
      </c>
      <c r="O181" t="str">
        <f t="shared" si="32"/>
        <v/>
      </c>
      <c r="P181" t="str">
        <f t="shared" si="33"/>
        <v/>
      </c>
      <c r="Q181" t="str">
        <f t="shared" si="34"/>
        <v/>
      </c>
      <c r="R181" t="str">
        <f t="shared" si="35"/>
        <v/>
      </c>
      <c r="S181" t="str">
        <f t="shared" si="36"/>
        <v/>
      </c>
      <c r="AC181" t="s">
        <v>183</v>
      </c>
      <c r="AD181" t="s">
        <v>981</v>
      </c>
      <c r="AE181" t="s">
        <v>2907</v>
      </c>
      <c r="AF181" t="s">
        <v>2908</v>
      </c>
      <c r="AG181" t="s">
        <v>2925</v>
      </c>
      <c r="AH181" t="s">
        <v>2933</v>
      </c>
    </row>
    <row r="182" spans="1:34">
      <c r="A182" s="39" t="str">
        <f>IF(C182="","",VLOOKUP('OPĆI DIO'!$C$1,'OPĆI DIO'!$N$4:$W$150,10,FALSE))</f>
        <v/>
      </c>
      <c r="B182" s="39" t="str">
        <f>IF(C182="","",VLOOKUP('OPĆI DIO'!$C$1,'OPĆI DIO'!$N$4:$W$150,9,FALSE))</f>
        <v/>
      </c>
      <c r="C182" s="44"/>
      <c r="D182" s="39" t="str">
        <f t="shared" si="29"/>
        <v/>
      </c>
      <c r="E182" s="44"/>
      <c r="F182" s="39" t="str">
        <f t="shared" si="28"/>
        <v/>
      </c>
      <c r="G182" s="75"/>
      <c r="H182" s="39" t="str">
        <f t="shared" si="30"/>
        <v/>
      </c>
      <c r="I182" s="39" t="str">
        <f t="shared" si="31"/>
        <v/>
      </c>
      <c r="J182" s="74"/>
      <c r="K182" s="74"/>
      <c r="L182" s="74"/>
      <c r="M182" s="266"/>
      <c r="N182" t="str">
        <f>IF(C182="","",'OPĆI DIO'!$C$1)</f>
        <v/>
      </c>
      <c r="O182" t="str">
        <f t="shared" si="32"/>
        <v/>
      </c>
      <c r="P182" t="str">
        <f t="shared" si="33"/>
        <v/>
      </c>
      <c r="Q182" t="str">
        <f t="shared" si="34"/>
        <v/>
      </c>
      <c r="R182" t="str">
        <f t="shared" si="35"/>
        <v/>
      </c>
      <c r="S182" t="str">
        <f t="shared" si="36"/>
        <v/>
      </c>
      <c r="AC182" t="s">
        <v>185</v>
      </c>
      <c r="AD182" t="s">
        <v>982</v>
      </c>
      <c r="AE182" t="s">
        <v>2907</v>
      </c>
      <c r="AF182" t="s">
        <v>2908</v>
      </c>
      <c r="AG182" t="s">
        <v>2925</v>
      </c>
      <c r="AH182" t="s">
        <v>2933</v>
      </c>
    </row>
    <row r="183" spans="1:34">
      <c r="A183" s="39" t="str">
        <f>IF(C183="","",VLOOKUP('OPĆI DIO'!$C$1,'OPĆI DIO'!$N$4:$W$150,10,FALSE))</f>
        <v/>
      </c>
      <c r="B183" s="39" t="str">
        <f>IF(C183="","",VLOOKUP('OPĆI DIO'!$C$1,'OPĆI DIO'!$N$4:$W$150,9,FALSE))</f>
        <v/>
      </c>
      <c r="C183" s="44"/>
      <c r="D183" s="39" t="str">
        <f t="shared" si="29"/>
        <v/>
      </c>
      <c r="E183" s="44"/>
      <c r="F183" s="39" t="str">
        <f t="shared" si="28"/>
        <v/>
      </c>
      <c r="G183" s="75"/>
      <c r="H183" s="39" t="str">
        <f t="shared" si="30"/>
        <v/>
      </c>
      <c r="I183" s="39" t="str">
        <f t="shared" si="31"/>
        <v/>
      </c>
      <c r="J183" s="74"/>
      <c r="K183" s="74"/>
      <c r="L183" s="74"/>
      <c r="M183" s="266"/>
      <c r="N183" t="str">
        <f>IF(C183="","",'OPĆI DIO'!$C$1)</f>
        <v/>
      </c>
      <c r="O183" t="str">
        <f t="shared" si="32"/>
        <v/>
      </c>
      <c r="P183" t="str">
        <f t="shared" si="33"/>
        <v/>
      </c>
      <c r="Q183" t="str">
        <f t="shared" si="34"/>
        <v/>
      </c>
      <c r="R183" t="str">
        <f t="shared" si="35"/>
        <v/>
      </c>
      <c r="S183" t="str">
        <f t="shared" si="36"/>
        <v/>
      </c>
      <c r="AC183" t="s">
        <v>191</v>
      </c>
      <c r="AD183" t="s">
        <v>983</v>
      </c>
      <c r="AE183" t="s">
        <v>2907</v>
      </c>
      <c r="AF183" t="s">
        <v>2908</v>
      </c>
      <c r="AG183" t="s">
        <v>2925</v>
      </c>
      <c r="AH183" t="s">
        <v>2933</v>
      </c>
    </row>
    <row r="184" spans="1:34">
      <c r="A184" s="39" t="str">
        <f>IF(C184="","",VLOOKUP('OPĆI DIO'!$C$1,'OPĆI DIO'!$N$4:$W$150,10,FALSE))</f>
        <v/>
      </c>
      <c r="B184" s="39" t="str">
        <f>IF(C184="","",VLOOKUP('OPĆI DIO'!$C$1,'OPĆI DIO'!$N$4:$W$150,9,FALSE))</f>
        <v/>
      </c>
      <c r="C184" s="44"/>
      <c r="D184" s="39" t="str">
        <f t="shared" si="29"/>
        <v/>
      </c>
      <c r="E184" s="44"/>
      <c r="F184" s="39" t="str">
        <f t="shared" si="28"/>
        <v/>
      </c>
      <c r="G184" s="75"/>
      <c r="H184" s="39" t="str">
        <f t="shared" si="30"/>
        <v/>
      </c>
      <c r="I184" s="39" t="str">
        <f t="shared" si="31"/>
        <v/>
      </c>
      <c r="J184" s="74"/>
      <c r="K184" s="74"/>
      <c r="L184" s="74"/>
      <c r="M184" s="266"/>
      <c r="N184" t="str">
        <f>IF(C184="","",'OPĆI DIO'!$C$1)</f>
        <v/>
      </c>
      <c r="O184" t="str">
        <f t="shared" si="32"/>
        <v/>
      </c>
      <c r="P184" t="str">
        <f t="shared" si="33"/>
        <v/>
      </c>
      <c r="Q184" t="str">
        <f t="shared" si="34"/>
        <v/>
      </c>
      <c r="R184" t="str">
        <f t="shared" si="35"/>
        <v/>
      </c>
      <c r="S184" t="str">
        <f t="shared" si="36"/>
        <v/>
      </c>
      <c r="AC184" t="s">
        <v>192</v>
      </c>
      <c r="AD184" t="s">
        <v>984</v>
      </c>
      <c r="AE184" t="s">
        <v>2907</v>
      </c>
      <c r="AF184" t="s">
        <v>2908</v>
      </c>
      <c r="AG184" t="s">
        <v>2925</v>
      </c>
      <c r="AH184" t="s">
        <v>2933</v>
      </c>
    </row>
    <row r="185" spans="1:34">
      <c r="A185" s="39" t="str">
        <f>IF(C185="","",VLOOKUP('OPĆI DIO'!$C$1,'OPĆI DIO'!$N$4:$W$150,10,FALSE))</f>
        <v/>
      </c>
      <c r="B185" s="39" t="str">
        <f>IF(C185="","",VLOOKUP('OPĆI DIO'!$C$1,'OPĆI DIO'!$N$4:$W$150,9,FALSE))</f>
        <v/>
      </c>
      <c r="C185" s="44"/>
      <c r="D185" s="39" t="str">
        <f t="shared" si="29"/>
        <v/>
      </c>
      <c r="E185" s="44"/>
      <c r="F185" s="39" t="str">
        <f t="shared" si="28"/>
        <v/>
      </c>
      <c r="G185" s="75"/>
      <c r="H185" s="39" t="str">
        <f t="shared" si="30"/>
        <v/>
      </c>
      <c r="I185" s="39" t="str">
        <f t="shared" si="31"/>
        <v/>
      </c>
      <c r="J185" s="74"/>
      <c r="K185" s="74"/>
      <c r="L185" s="74"/>
      <c r="M185" s="266"/>
      <c r="N185" t="str">
        <f>IF(C185="","",'OPĆI DIO'!$C$1)</f>
        <v/>
      </c>
      <c r="O185" t="str">
        <f t="shared" si="32"/>
        <v/>
      </c>
      <c r="P185" t="str">
        <f t="shared" si="33"/>
        <v/>
      </c>
      <c r="Q185" t="str">
        <f t="shared" si="34"/>
        <v/>
      </c>
      <c r="R185" t="str">
        <f t="shared" si="35"/>
        <v/>
      </c>
      <c r="S185" t="str">
        <f t="shared" si="36"/>
        <v/>
      </c>
      <c r="AC185" t="s">
        <v>1376</v>
      </c>
      <c r="AD185" t="s">
        <v>1377</v>
      </c>
      <c r="AE185" t="s">
        <v>2907</v>
      </c>
      <c r="AF185" t="s">
        <v>2908</v>
      </c>
      <c r="AG185" t="s">
        <v>2925</v>
      </c>
      <c r="AH185" t="s">
        <v>2933</v>
      </c>
    </row>
    <row r="186" spans="1:34">
      <c r="A186" s="39" t="str">
        <f>IF(C186="","",VLOOKUP('OPĆI DIO'!$C$1,'OPĆI DIO'!$N$4:$W$150,10,FALSE))</f>
        <v/>
      </c>
      <c r="B186" s="39" t="str">
        <f>IF(C186="","",VLOOKUP('OPĆI DIO'!$C$1,'OPĆI DIO'!$N$4:$W$150,9,FALSE))</f>
        <v/>
      </c>
      <c r="C186" s="44"/>
      <c r="D186" s="39" t="str">
        <f t="shared" si="29"/>
        <v/>
      </c>
      <c r="E186" s="44"/>
      <c r="F186" s="39" t="str">
        <f t="shared" si="28"/>
        <v/>
      </c>
      <c r="G186" s="75"/>
      <c r="H186" s="39" t="str">
        <f t="shared" si="30"/>
        <v/>
      </c>
      <c r="I186" s="39" t="str">
        <f t="shared" si="31"/>
        <v/>
      </c>
      <c r="J186" s="74"/>
      <c r="K186" s="74"/>
      <c r="L186" s="74"/>
      <c r="M186" s="266"/>
      <c r="N186" t="str">
        <f>IF(C186="","",'OPĆI DIO'!$C$1)</f>
        <v/>
      </c>
      <c r="O186" t="str">
        <f t="shared" si="32"/>
        <v/>
      </c>
      <c r="P186" t="str">
        <f t="shared" si="33"/>
        <v/>
      </c>
      <c r="Q186" t="str">
        <f t="shared" si="34"/>
        <v/>
      </c>
      <c r="R186" t="str">
        <f t="shared" si="35"/>
        <v/>
      </c>
      <c r="S186" t="str">
        <f t="shared" si="36"/>
        <v/>
      </c>
      <c r="AC186" t="s">
        <v>656</v>
      </c>
      <c r="AD186" t="s">
        <v>657</v>
      </c>
      <c r="AE186" t="s">
        <v>2907</v>
      </c>
      <c r="AF186" t="s">
        <v>2908</v>
      </c>
      <c r="AG186" t="s">
        <v>2925</v>
      </c>
      <c r="AH186" t="s">
        <v>2933</v>
      </c>
    </row>
    <row r="187" spans="1:34">
      <c r="A187" s="39" t="str">
        <f>IF(C187="","",VLOOKUP('OPĆI DIO'!$C$1,'OPĆI DIO'!$N$4:$W$150,10,FALSE))</f>
        <v/>
      </c>
      <c r="B187" s="39" t="str">
        <f>IF(C187="","",VLOOKUP('OPĆI DIO'!$C$1,'OPĆI DIO'!$N$4:$W$150,9,FALSE))</f>
        <v/>
      </c>
      <c r="C187" s="44"/>
      <c r="D187" s="39" t="str">
        <f t="shared" si="29"/>
        <v/>
      </c>
      <c r="E187" s="44"/>
      <c r="F187" s="39" t="str">
        <f t="shared" si="28"/>
        <v/>
      </c>
      <c r="G187" s="75"/>
      <c r="H187" s="39" t="str">
        <f t="shared" si="30"/>
        <v/>
      </c>
      <c r="I187" s="39" t="str">
        <f t="shared" si="31"/>
        <v/>
      </c>
      <c r="J187" s="74"/>
      <c r="K187" s="74"/>
      <c r="L187" s="74"/>
      <c r="M187" s="266"/>
      <c r="N187" t="str">
        <f>IF(C187="","",'OPĆI DIO'!$C$1)</f>
        <v/>
      </c>
      <c r="O187" t="str">
        <f t="shared" si="32"/>
        <v/>
      </c>
      <c r="P187" t="str">
        <f t="shared" si="33"/>
        <v/>
      </c>
      <c r="Q187" t="str">
        <f t="shared" si="34"/>
        <v/>
      </c>
      <c r="R187" t="str">
        <f t="shared" si="35"/>
        <v/>
      </c>
      <c r="S187" t="str">
        <f t="shared" si="36"/>
        <v/>
      </c>
      <c r="AC187" t="s">
        <v>1134</v>
      </c>
      <c r="AD187" t="s">
        <v>1378</v>
      </c>
      <c r="AE187" t="s">
        <v>2907</v>
      </c>
      <c r="AF187" t="s">
        <v>2908</v>
      </c>
      <c r="AG187" t="s">
        <v>2925</v>
      </c>
      <c r="AH187" t="s">
        <v>2933</v>
      </c>
    </row>
    <row r="188" spans="1:34">
      <c r="A188" s="39" t="str">
        <f>IF(C188="","",VLOOKUP('OPĆI DIO'!$C$1,'OPĆI DIO'!$N$4:$W$150,10,FALSE))</f>
        <v/>
      </c>
      <c r="B188" s="39" t="str">
        <f>IF(C188="","",VLOOKUP('OPĆI DIO'!$C$1,'OPĆI DIO'!$N$4:$W$150,9,FALSE))</f>
        <v/>
      </c>
      <c r="C188" s="44"/>
      <c r="D188" s="39" t="str">
        <f t="shared" si="29"/>
        <v/>
      </c>
      <c r="E188" s="44"/>
      <c r="F188" s="39" t="str">
        <f t="shared" si="28"/>
        <v/>
      </c>
      <c r="G188" s="75"/>
      <c r="H188" s="39" t="str">
        <f t="shared" si="30"/>
        <v/>
      </c>
      <c r="I188" s="39" t="str">
        <f t="shared" si="31"/>
        <v/>
      </c>
      <c r="J188" s="74"/>
      <c r="K188" s="74"/>
      <c r="L188" s="74"/>
      <c r="M188" s="266"/>
      <c r="N188" t="str">
        <f>IF(C188="","",'OPĆI DIO'!$C$1)</f>
        <v/>
      </c>
      <c r="O188" t="str">
        <f t="shared" si="32"/>
        <v/>
      </c>
      <c r="P188" t="str">
        <f t="shared" si="33"/>
        <v/>
      </c>
      <c r="Q188" t="str">
        <f t="shared" si="34"/>
        <v/>
      </c>
      <c r="R188" t="str">
        <f t="shared" si="35"/>
        <v/>
      </c>
      <c r="S188" t="str">
        <f t="shared" si="36"/>
        <v/>
      </c>
      <c r="AC188" t="s">
        <v>1214</v>
      </c>
      <c r="AD188" t="s">
        <v>1379</v>
      </c>
      <c r="AE188" t="s">
        <v>2907</v>
      </c>
      <c r="AF188" t="s">
        <v>2908</v>
      </c>
      <c r="AG188" t="s">
        <v>2925</v>
      </c>
      <c r="AH188" t="s">
        <v>2933</v>
      </c>
    </row>
    <row r="189" spans="1:34">
      <c r="A189" s="39" t="str">
        <f>IF(C189="","",VLOOKUP('OPĆI DIO'!$C$1,'OPĆI DIO'!$N$4:$W$150,10,FALSE))</f>
        <v/>
      </c>
      <c r="B189" s="39" t="str">
        <f>IF(C189="","",VLOOKUP('OPĆI DIO'!$C$1,'OPĆI DIO'!$N$4:$W$150,9,FALSE))</f>
        <v/>
      </c>
      <c r="C189" s="44"/>
      <c r="D189" s="39" t="str">
        <f t="shared" si="29"/>
        <v/>
      </c>
      <c r="E189" s="44"/>
      <c r="F189" s="39" t="str">
        <f t="shared" si="28"/>
        <v/>
      </c>
      <c r="G189" s="75"/>
      <c r="H189" s="39" t="str">
        <f t="shared" si="30"/>
        <v/>
      </c>
      <c r="I189" s="39" t="str">
        <f t="shared" si="31"/>
        <v/>
      </c>
      <c r="J189" s="74"/>
      <c r="K189" s="74"/>
      <c r="L189" s="74"/>
      <c r="M189" s="266"/>
      <c r="N189" t="str">
        <f>IF(C189="","",'OPĆI DIO'!$C$1)</f>
        <v/>
      </c>
      <c r="O189" t="str">
        <f t="shared" si="32"/>
        <v/>
      </c>
      <c r="P189" t="str">
        <f t="shared" si="33"/>
        <v/>
      </c>
      <c r="Q189" t="str">
        <f t="shared" si="34"/>
        <v/>
      </c>
      <c r="R189" t="str">
        <f t="shared" si="35"/>
        <v/>
      </c>
      <c r="S189" t="str">
        <f t="shared" si="36"/>
        <v/>
      </c>
      <c r="AC189" t="s">
        <v>1380</v>
      </c>
      <c r="AD189" t="s">
        <v>1381</v>
      </c>
      <c r="AE189" t="s">
        <v>2907</v>
      </c>
      <c r="AF189" t="s">
        <v>2908</v>
      </c>
      <c r="AG189" t="s">
        <v>2925</v>
      </c>
      <c r="AH189" t="s">
        <v>2933</v>
      </c>
    </row>
    <row r="190" spans="1:34">
      <c r="A190" s="39" t="str">
        <f>IF(C190="","",VLOOKUP('OPĆI DIO'!$C$1,'OPĆI DIO'!$N$4:$W$150,10,FALSE))</f>
        <v/>
      </c>
      <c r="B190" s="39" t="str">
        <f>IF(C190="","",VLOOKUP('OPĆI DIO'!$C$1,'OPĆI DIO'!$N$4:$W$150,9,FALSE))</f>
        <v/>
      </c>
      <c r="C190" s="44"/>
      <c r="D190" s="39" t="str">
        <f t="shared" si="29"/>
        <v/>
      </c>
      <c r="E190" s="44"/>
      <c r="F190" s="39" t="str">
        <f t="shared" si="28"/>
        <v/>
      </c>
      <c r="G190" s="75"/>
      <c r="H190" s="39" t="str">
        <f t="shared" si="30"/>
        <v/>
      </c>
      <c r="I190" s="39" t="str">
        <f t="shared" si="31"/>
        <v/>
      </c>
      <c r="J190" s="74"/>
      <c r="K190" s="74"/>
      <c r="L190" s="74"/>
      <c r="M190" s="266"/>
      <c r="N190" t="str">
        <f>IF(C190="","",'OPĆI DIO'!$C$1)</f>
        <v/>
      </c>
      <c r="O190" t="str">
        <f t="shared" si="32"/>
        <v/>
      </c>
      <c r="P190" t="str">
        <f t="shared" si="33"/>
        <v/>
      </c>
      <c r="Q190" t="str">
        <f t="shared" si="34"/>
        <v/>
      </c>
      <c r="R190" t="str">
        <f t="shared" si="35"/>
        <v/>
      </c>
      <c r="S190" t="str">
        <f t="shared" si="36"/>
        <v/>
      </c>
      <c r="AC190" t="s">
        <v>1382</v>
      </c>
      <c r="AD190" t="s">
        <v>1383</v>
      </c>
      <c r="AE190" t="s">
        <v>2907</v>
      </c>
      <c r="AF190" t="s">
        <v>2908</v>
      </c>
      <c r="AG190" t="s">
        <v>2925</v>
      </c>
      <c r="AH190" t="s">
        <v>2933</v>
      </c>
    </row>
    <row r="191" spans="1:34">
      <c r="A191" s="39" t="str">
        <f>IF(C191="","",VLOOKUP('OPĆI DIO'!$C$1,'OPĆI DIO'!$N$4:$W$150,10,FALSE))</f>
        <v/>
      </c>
      <c r="B191" s="39" t="str">
        <f>IF(C191="","",VLOOKUP('OPĆI DIO'!$C$1,'OPĆI DIO'!$N$4:$W$150,9,FALSE))</f>
        <v/>
      </c>
      <c r="C191" s="44"/>
      <c r="D191" s="39" t="str">
        <f t="shared" si="29"/>
        <v/>
      </c>
      <c r="E191" s="44"/>
      <c r="F191" s="39" t="str">
        <f t="shared" si="28"/>
        <v/>
      </c>
      <c r="G191" s="75"/>
      <c r="H191" s="39" t="str">
        <f t="shared" si="30"/>
        <v/>
      </c>
      <c r="I191" s="39" t="str">
        <f t="shared" si="31"/>
        <v/>
      </c>
      <c r="J191" s="74"/>
      <c r="K191" s="74"/>
      <c r="L191" s="74"/>
      <c r="M191" s="266"/>
      <c r="N191" t="str">
        <f>IF(C191="","",'OPĆI DIO'!$C$1)</f>
        <v/>
      </c>
      <c r="O191" t="str">
        <f t="shared" si="32"/>
        <v/>
      </c>
      <c r="P191" t="str">
        <f t="shared" si="33"/>
        <v/>
      </c>
      <c r="Q191" t="str">
        <f t="shared" si="34"/>
        <v/>
      </c>
      <c r="R191" t="str">
        <f t="shared" si="35"/>
        <v/>
      </c>
      <c r="S191" t="str">
        <f t="shared" si="36"/>
        <v/>
      </c>
      <c r="AC191" t="s">
        <v>662</v>
      </c>
      <c r="AD191" t="s">
        <v>663</v>
      </c>
      <c r="AE191" t="s">
        <v>2907</v>
      </c>
      <c r="AF191" t="s">
        <v>2908</v>
      </c>
      <c r="AG191" t="s">
        <v>2925</v>
      </c>
      <c r="AH191" t="s">
        <v>2933</v>
      </c>
    </row>
    <row r="192" spans="1:34">
      <c r="A192" s="39" t="str">
        <f>IF(C192="","",VLOOKUP('OPĆI DIO'!$C$1,'OPĆI DIO'!$N$4:$W$150,10,FALSE))</f>
        <v/>
      </c>
      <c r="B192" s="39" t="str">
        <f>IF(C192="","",VLOOKUP('OPĆI DIO'!$C$1,'OPĆI DIO'!$N$4:$W$150,9,FALSE))</f>
        <v/>
      </c>
      <c r="C192" s="44"/>
      <c r="D192" s="39" t="str">
        <f t="shared" si="29"/>
        <v/>
      </c>
      <c r="E192" s="44"/>
      <c r="F192" s="39" t="str">
        <f t="shared" si="28"/>
        <v/>
      </c>
      <c r="G192" s="75"/>
      <c r="H192" s="39" t="str">
        <f t="shared" si="30"/>
        <v/>
      </c>
      <c r="I192" s="39" t="str">
        <f t="shared" si="31"/>
        <v/>
      </c>
      <c r="J192" s="74"/>
      <c r="K192" s="74"/>
      <c r="L192" s="74"/>
      <c r="M192" s="266"/>
      <c r="N192" t="str">
        <f>IF(C192="","",'OPĆI DIO'!$C$1)</f>
        <v/>
      </c>
      <c r="O192" t="str">
        <f t="shared" si="32"/>
        <v/>
      </c>
      <c r="P192" t="str">
        <f t="shared" si="33"/>
        <v/>
      </c>
      <c r="Q192" t="str">
        <f t="shared" si="34"/>
        <v/>
      </c>
      <c r="R192" t="str">
        <f t="shared" si="35"/>
        <v/>
      </c>
      <c r="S192" t="str">
        <f t="shared" si="36"/>
        <v/>
      </c>
      <c r="AC192" t="s">
        <v>227</v>
      </c>
      <c r="AD192" t="s">
        <v>1133</v>
      </c>
      <c r="AE192" t="s">
        <v>2907</v>
      </c>
      <c r="AF192" t="s">
        <v>2908</v>
      </c>
      <c r="AG192" t="s">
        <v>2925</v>
      </c>
      <c r="AH192" t="s">
        <v>2933</v>
      </c>
    </row>
    <row r="193" spans="1:34">
      <c r="A193" s="39" t="str">
        <f>IF(C193="","",VLOOKUP('OPĆI DIO'!$C$1,'OPĆI DIO'!$N$4:$W$150,10,FALSE))</f>
        <v/>
      </c>
      <c r="B193" s="39" t="str">
        <f>IF(C193="","",VLOOKUP('OPĆI DIO'!$C$1,'OPĆI DIO'!$N$4:$W$150,9,FALSE))</f>
        <v/>
      </c>
      <c r="C193" s="44"/>
      <c r="D193" s="39" t="str">
        <f t="shared" si="29"/>
        <v/>
      </c>
      <c r="E193" s="44"/>
      <c r="F193" s="39" t="str">
        <f t="shared" si="28"/>
        <v/>
      </c>
      <c r="G193" s="75"/>
      <c r="H193" s="39" t="str">
        <f t="shared" si="30"/>
        <v/>
      </c>
      <c r="I193" s="39" t="str">
        <f t="shared" si="31"/>
        <v/>
      </c>
      <c r="J193" s="74"/>
      <c r="K193" s="74"/>
      <c r="L193" s="74"/>
      <c r="M193" s="266"/>
      <c r="N193" t="str">
        <f>IF(C193="","",'OPĆI DIO'!$C$1)</f>
        <v/>
      </c>
      <c r="O193" t="str">
        <f t="shared" si="32"/>
        <v/>
      </c>
      <c r="P193" t="str">
        <f t="shared" si="33"/>
        <v/>
      </c>
      <c r="Q193" t="str">
        <f t="shared" si="34"/>
        <v/>
      </c>
      <c r="R193" t="str">
        <f t="shared" si="35"/>
        <v/>
      </c>
      <c r="S193" t="str">
        <f t="shared" si="36"/>
        <v/>
      </c>
      <c r="AC193" t="s">
        <v>669</v>
      </c>
      <c r="AD193" t="s">
        <v>670</v>
      </c>
      <c r="AE193" t="s">
        <v>2907</v>
      </c>
      <c r="AF193" t="s">
        <v>2908</v>
      </c>
      <c r="AG193" t="s">
        <v>2925</v>
      </c>
      <c r="AH193" t="s">
        <v>2933</v>
      </c>
    </row>
    <row r="194" spans="1:34">
      <c r="A194" s="39" t="str">
        <f>IF(C194="","",VLOOKUP('OPĆI DIO'!$C$1,'OPĆI DIO'!$N$4:$W$150,10,FALSE))</f>
        <v/>
      </c>
      <c r="B194" s="39" t="str">
        <f>IF(C194="","",VLOOKUP('OPĆI DIO'!$C$1,'OPĆI DIO'!$N$4:$W$150,9,FALSE))</f>
        <v/>
      </c>
      <c r="C194" s="44"/>
      <c r="D194" s="39" t="str">
        <f t="shared" si="29"/>
        <v/>
      </c>
      <c r="E194" s="44"/>
      <c r="F194" s="39" t="str">
        <f t="shared" si="28"/>
        <v/>
      </c>
      <c r="G194" s="75"/>
      <c r="H194" s="39" t="str">
        <f t="shared" si="30"/>
        <v/>
      </c>
      <c r="I194" s="39" t="str">
        <f t="shared" si="31"/>
        <v/>
      </c>
      <c r="J194" s="74"/>
      <c r="K194" s="74"/>
      <c r="L194" s="74"/>
      <c r="M194" s="266"/>
      <c r="N194" t="str">
        <f>IF(C194="","",'OPĆI DIO'!$C$1)</f>
        <v/>
      </c>
      <c r="O194" t="str">
        <f t="shared" si="32"/>
        <v/>
      </c>
      <c r="P194" t="str">
        <f t="shared" si="33"/>
        <v/>
      </c>
      <c r="Q194" t="str">
        <f t="shared" si="34"/>
        <v/>
      </c>
      <c r="R194" t="str">
        <f t="shared" si="35"/>
        <v/>
      </c>
      <c r="S194" t="str">
        <f t="shared" si="36"/>
        <v/>
      </c>
      <c r="AC194" t="s">
        <v>1454</v>
      </c>
      <c r="AD194" t="s">
        <v>1448</v>
      </c>
      <c r="AE194" t="s">
        <v>2907</v>
      </c>
      <c r="AF194" t="s">
        <v>2908</v>
      </c>
      <c r="AG194" t="s">
        <v>2925</v>
      </c>
      <c r="AH194" t="s">
        <v>2933</v>
      </c>
    </row>
    <row r="195" spans="1:34">
      <c r="A195" s="39" t="str">
        <f>IF(C195="","",VLOOKUP('OPĆI DIO'!$C$1,'OPĆI DIO'!$N$4:$W$150,10,FALSE))</f>
        <v/>
      </c>
      <c r="B195" s="39" t="str">
        <f>IF(C195="","",VLOOKUP('OPĆI DIO'!$C$1,'OPĆI DIO'!$N$4:$W$150,9,FALSE))</f>
        <v/>
      </c>
      <c r="C195" s="44"/>
      <c r="D195" s="39" t="str">
        <f t="shared" si="29"/>
        <v/>
      </c>
      <c r="E195" s="44"/>
      <c r="F195" s="39" t="str">
        <f t="shared" ref="F195:F258" si="37">IFERROR(VLOOKUP(E195,$W$5:$Y$129,2,FALSE),"")</f>
        <v/>
      </c>
      <c r="G195" s="75"/>
      <c r="H195" s="39" t="str">
        <f t="shared" si="30"/>
        <v/>
      </c>
      <c r="I195" s="39" t="str">
        <f t="shared" si="31"/>
        <v/>
      </c>
      <c r="J195" s="74"/>
      <c r="K195" s="74"/>
      <c r="L195" s="74"/>
      <c r="M195" s="266"/>
      <c r="N195" t="str">
        <f>IF(C195="","",'OPĆI DIO'!$C$1)</f>
        <v/>
      </c>
      <c r="O195" t="str">
        <f t="shared" si="32"/>
        <v/>
      </c>
      <c r="P195" t="str">
        <f t="shared" si="33"/>
        <v/>
      </c>
      <c r="Q195" t="str">
        <f t="shared" si="34"/>
        <v/>
      </c>
      <c r="R195" t="str">
        <f t="shared" si="35"/>
        <v/>
      </c>
      <c r="S195" t="str">
        <f t="shared" si="36"/>
        <v/>
      </c>
      <c r="AC195" t="s">
        <v>1455</v>
      </c>
      <c r="AD195" t="s">
        <v>2094</v>
      </c>
      <c r="AE195" t="s">
        <v>2907</v>
      </c>
      <c r="AF195" t="s">
        <v>2908</v>
      </c>
      <c r="AG195" t="s">
        <v>2925</v>
      </c>
      <c r="AH195" t="s">
        <v>2933</v>
      </c>
    </row>
    <row r="196" spans="1:34">
      <c r="A196" s="39" t="str">
        <f>IF(C196="","",VLOOKUP('OPĆI DIO'!$C$1,'OPĆI DIO'!$N$4:$W$150,10,FALSE))</f>
        <v/>
      </c>
      <c r="B196" s="39" t="str">
        <f>IF(C196="","",VLOOKUP('OPĆI DIO'!$C$1,'OPĆI DIO'!$N$4:$W$150,9,FALSE))</f>
        <v/>
      </c>
      <c r="C196" s="44"/>
      <c r="D196" s="39" t="str">
        <f t="shared" ref="D196:D259" si="38">IFERROR(VLOOKUP(C196,$T$6:$U$23,2,FALSE),"")</f>
        <v/>
      </c>
      <c r="E196" s="44"/>
      <c r="F196" s="39" t="str">
        <f t="shared" si="37"/>
        <v/>
      </c>
      <c r="G196" s="75"/>
      <c r="H196" s="39" t="str">
        <f t="shared" ref="H196:H259" si="39">IFERROR(VLOOKUP(G196,$AC$6:$AD$353,2,FALSE),"")</f>
        <v/>
      </c>
      <c r="I196" s="39" t="str">
        <f t="shared" ref="I196:I259" si="40">IFERROR(VLOOKUP(G196,$AC$6:$AG$353,3,FALSE),"")</f>
        <v/>
      </c>
      <c r="J196" s="74"/>
      <c r="K196" s="74"/>
      <c r="L196" s="74"/>
      <c r="M196" s="266"/>
      <c r="N196" t="str">
        <f>IF(C196="","",'OPĆI DIO'!$C$1)</f>
        <v/>
      </c>
      <c r="O196" t="str">
        <f t="shared" ref="O196:O259" si="41">LEFT(E196,3)</f>
        <v/>
      </c>
      <c r="P196" t="str">
        <f t="shared" ref="P196:P259" si="42">LEFT(E196,2)</f>
        <v/>
      </c>
      <c r="Q196" t="str">
        <f t="shared" ref="Q196:Q259" si="43">LEFT(C196,3)</f>
        <v/>
      </c>
      <c r="R196" t="str">
        <f t="shared" ref="R196:R259" si="44">IF(S196="5",0,MID(I196,2,2))</f>
        <v/>
      </c>
      <c r="S196" t="str">
        <f t="shared" ref="S196:S259" si="45">LEFT(E196,1)</f>
        <v/>
      </c>
      <c r="AC196" t="s">
        <v>2105</v>
      </c>
      <c r="AD196" t="s">
        <v>3046</v>
      </c>
      <c r="AE196" t="s">
        <v>2907</v>
      </c>
      <c r="AF196" t="s">
        <v>2908</v>
      </c>
      <c r="AG196" t="s">
        <v>2925</v>
      </c>
      <c r="AH196" t="s">
        <v>2933</v>
      </c>
    </row>
    <row r="197" spans="1:34">
      <c r="A197" s="39" t="str">
        <f>IF(C197="","",VLOOKUP('OPĆI DIO'!$C$1,'OPĆI DIO'!$N$4:$W$150,10,FALSE))</f>
        <v/>
      </c>
      <c r="B197" s="39" t="str">
        <f>IF(C197="","",VLOOKUP('OPĆI DIO'!$C$1,'OPĆI DIO'!$N$4:$W$150,9,FALSE))</f>
        <v/>
      </c>
      <c r="C197" s="44"/>
      <c r="D197" s="39" t="str">
        <f t="shared" si="38"/>
        <v/>
      </c>
      <c r="E197" s="44"/>
      <c r="F197" s="39" t="str">
        <f t="shared" si="37"/>
        <v/>
      </c>
      <c r="G197" s="75"/>
      <c r="H197" s="39" t="str">
        <f t="shared" si="39"/>
        <v/>
      </c>
      <c r="I197" s="39" t="str">
        <f t="shared" si="40"/>
        <v/>
      </c>
      <c r="J197" s="74"/>
      <c r="K197" s="74"/>
      <c r="L197" s="74"/>
      <c r="M197" s="266"/>
      <c r="N197" t="str">
        <f>IF(C197="","",'OPĆI DIO'!$C$1)</f>
        <v/>
      </c>
      <c r="O197" t="str">
        <f t="shared" si="41"/>
        <v/>
      </c>
      <c r="P197" t="str">
        <f t="shared" si="42"/>
        <v/>
      </c>
      <c r="Q197" t="str">
        <f t="shared" si="43"/>
        <v/>
      </c>
      <c r="R197" t="str">
        <f t="shared" si="44"/>
        <v/>
      </c>
      <c r="S197" t="str">
        <f t="shared" si="45"/>
        <v/>
      </c>
      <c r="AC197" t="s">
        <v>4495</v>
      </c>
      <c r="AD197" t="s">
        <v>4481</v>
      </c>
      <c r="AE197" t="s">
        <v>2907</v>
      </c>
      <c r="AF197" t="s">
        <v>2908</v>
      </c>
      <c r="AG197" t="s">
        <v>2927</v>
      </c>
      <c r="AH197" t="s">
        <v>2928</v>
      </c>
    </row>
    <row r="198" spans="1:34">
      <c r="A198" s="39" t="str">
        <f>IF(C198="","",VLOOKUP('OPĆI DIO'!$C$1,'OPĆI DIO'!$N$4:$W$150,10,FALSE))</f>
        <v/>
      </c>
      <c r="B198" s="39" t="str">
        <f>IF(C198="","",VLOOKUP('OPĆI DIO'!$C$1,'OPĆI DIO'!$N$4:$W$150,9,FALSE))</f>
        <v/>
      </c>
      <c r="C198" s="44"/>
      <c r="D198" s="39" t="str">
        <f t="shared" si="38"/>
        <v/>
      </c>
      <c r="E198" s="44"/>
      <c r="F198" s="39" t="str">
        <f t="shared" si="37"/>
        <v/>
      </c>
      <c r="G198" s="75"/>
      <c r="H198" s="39" t="str">
        <f t="shared" si="39"/>
        <v/>
      </c>
      <c r="I198" s="39" t="str">
        <f t="shared" si="40"/>
        <v/>
      </c>
      <c r="J198" s="74"/>
      <c r="K198" s="74"/>
      <c r="L198" s="74"/>
      <c r="M198" s="266"/>
      <c r="N198" t="str">
        <f>IF(C198="","",'OPĆI DIO'!$C$1)</f>
        <v/>
      </c>
      <c r="O198" t="str">
        <f t="shared" si="41"/>
        <v/>
      </c>
      <c r="P198" t="str">
        <f t="shared" si="42"/>
        <v/>
      </c>
      <c r="Q198" t="str">
        <f t="shared" si="43"/>
        <v/>
      </c>
      <c r="R198" t="str">
        <f t="shared" si="44"/>
        <v/>
      </c>
      <c r="S198" t="str">
        <f t="shared" si="45"/>
        <v/>
      </c>
      <c r="AC198" t="s">
        <v>3047</v>
      </c>
      <c r="AD198" t="s">
        <v>2102</v>
      </c>
      <c r="AE198" t="s">
        <v>2907</v>
      </c>
      <c r="AF198" t="s">
        <v>2908</v>
      </c>
      <c r="AG198" t="s">
        <v>2927</v>
      </c>
      <c r="AH198" t="s">
        <v>2928</v>
      </c>
    </row>
    <row r="199" spans="1:34">
      <c r="A199" s="39" t="str">
        <f>IF(C199="","",VLOOKUP('OPĆI DIO'!$C$1,'OPĆI DIO'!$N$4:$W$150,10,FALSE))</f>
        <v/>
      </c>
      <c r="B199" s="39" t="str">
        <f>IF(C199="","",VLOOKUP('OPĆI DIO'!$C$1,'OPĆI DIO'!$N$4:$W$150,9,FALSE))</f>
        <v/>
      </c>
      <c r="C199" s="44"/>
      <c r="D199" s="39" t="str">
        <f t="shared" si="38"/>
        <v/>
      </c>
      <c r="E199" s="44"/>
      <c r="F199" s="39" t="str">
        <f t="shared" si="37"/>
        <v/>
      </c>
      <c r="G199" s="75"/>
      <c r="H199" s="39" t="str">
        <f t="shared" si="39"/>
        <v/>
      </c>
      <c r="I199" s="39" t="str">
        <f t="shared" si="40"/>
        <v/>
      </c>
      <c r="J199" s="74"/>
      <c r="K199" s="74"/>
      <c r="L199" s="74"/>
      <c r="M199" s="266"/>
      <c r="N199" t="str">
        <f>IF(C199="","",'OPĆI DIO'!$C$1)</f>
        <v/>
      </c>
      <c r="O199" t="str">
        <f t="shared" si="41"/>
        <v/>
      </c>
      <c r="P199" t="str">
        <f t="shared" si="42"/>
        <v/>
      </c>
      <c r="Q199" t="str">
        <f t="shared" si="43"/>
        <v/>
      </c>
      <c r="R199" t="str">
        <f t="shared" si="44"/>
        <v/>
      </c>
      <c r="S199" t="str">
        <f t="shared" si="45"/>
        <v/>
      </c>
      <c r="AC199" t="s">
        <v>4496</v>
      </c>
      <c r="AD199" t="s">
        <v>4492</v>
      </c>
      <c r="AE199" t="s">
        <v>2907</v>
      </c>
      <c r="AF199" t="s">
        <v>2908</v>
      </c>
      <c r="AG199" t="s">
        <v>2927</v>
      </c>
      <c r="AH199" t="s">
        <v>2928</v>
      </c>
    </row>
    <row r="200" spans="1:34">
      <c r="A200" s="39" t="str">
        <f>IF(C200="","",VLOOKUP('OPĆI DIO'!$C$1,'OPĆI DIO'!$N$4:$W$150,10,FALSE))</f>
        <v/>
      </c>
      <c r="B200" s="39" t="str">
        <f>IF(C200="","",VLOOKUP('OPĆI DIO'!$C$1,'OPĆI DIO'!$N$4:$W$150,9,FALSE))</f>
        <v/>
      </c>
      <c r="C200" s="44"/>
      <c r="D200" s="39" t="str">
        <f t="shared" si="38"/>
        <v/>
      </c>
      <c r="E200" s="44"/>
      <c r="F200" s="39" t="str">
        <f t="shared" si="37"/>
        <v/>
      </c>
      <c r="G200" s="75"/>
      <c r="H200" s="39" t="str">
        <f t="shared" si="39"/>
        <v/>
      </c>
      <c r="I200" s="39" t="str">
        <f t="shared" si="40"/>
        <v/>
      </c>
      <c r="J200" s="74"/>
      <c r="K200" s="74"/>
      <c r="L200" s="74"/>
      <c r="M200" s="266"/>
      <c r="N200" t="str">
        <f>IF(C200="","",'OPĆI DIO'!$C$1)</f>
        <v/>
      </c>
      <c r="O200" t="str">
        <f t="shared" si="41"/>
        <v/>
      </c>
      <c r="P200" t="str">
        <f t="shared" si="42"/>
        <v/>
      </c>
      <c r="Q200" t="str">
        <f t="shared" si="43"/>
        <v/>
      </c>
      <c r="R200" t="str">
        <f t="shared" si="44"/>
        <v/>
      </c>
      <c r="S200" t="str">
        <f t="shared" si="45"/>
        <v/>
      </c>
      <c r="AC200" t="s">
        <v>4497</v>
      </c>
      <c r="AD200" t="s">
        <v>2091</v>
      </c>
      <c r="AE200" t="s">
        <v>2907</v>
      </c>
      <c r="AF200" t="s">
        <v>2908</v>
      </c>
      <c r="AG200" t="s">
        <v>2927</v>
      </c>
      <c r="AH200" t="s">
        <v>2928</v>
      </c>
    </row>
    <row r="201" spans="1:34">
      <c r="A201" s="39" t="str">
        <f>IF(C201="","",VLOOKUP('OPĆI DIO'!$C$1,'OPĆI DIO'!$N$4:$W$150,10,FALSE))</f>
        <v/>
      </c>
      <c r="B201" s="39" t="str">
        <f>IF(C201="","",VLOOKUP('OPĆI DIO'!$C$1,'OPĆI DIO'!$N$4:$W$150,9,FALSE))</f>
        <v/>
      </c>
      <c r="C201" s="44"/>
      <c r="D201" s="39" t="str">
        <f t="shared" si="38"/>
        <v/>
      </c>
      <c r="E201" s="44"/>
      <c r="F201" s="39" t="str">
        <f t="shared" si="37"/>
        <v/>
      </c>
      <c r="G201" s="75"/>
      <c r="H201" s="39" t="str">
        <f t="shared" si="39"/>
        <v/>
      </c>
      <c r="I201" s="39" t="str">
        <f t="shared" si="40"/>
        <v/>
      </c>
      <c r="J201" s="74"/>
      <c r="K201" s="74"/>
      <c r="L201" s="74"/>
      <c r="M201" s="266"/>
      <c r="N201" t="str">
        <f>IF(C201="","",'OPĆI DIO'!$C$1)</f>
        <v/>
      </c>
      <c r="O201" t="str">
        <f t="shared" si="41"/>
        <v/>
      </c>
      <c r="P201" t="str">
        <f t="shared" si="42"/>
        <v/>
      </c>
      <c r="Q201" t="str">
        <f t="shared" si="43"/>
        <v/>
      </c>
      <c r="R201" t="str">
        <f t="shared" si="44"/>
        <v/>
      </c>
      <c r="S201" t="str">
        <f t="shared" si="45"/>
        <v/>
      </c>
      <c r="AC201" t="s">
        <v>4498</v>
      </c>
      <c r="AD201" t="s">
        <v>4499</v>
      </c>
      <c r="AE201" t="s">
        <v>2907</v>
      </c>
      <c r="AF201" t="s">
        <v>2908</v>
      </c>
      <c r="AG201" t="s">
        <v>2927</v>
      </c>
      <c r="AH201" t="s">
        <v>2928</v>
      </c>
    </row>
    <row r="202" spans="1:34">
      <c r="A202" s="39" t="str">
        <f>IF(C202="","",VLOOKUP('OPĆI DIO'!$C$1,'OPĆI DIO'!$N$4:$W$150,10,FALSE))</f>
        <v/>
      </c>
      <c r="B202" s="39" t="str">
        <f>IF(C202="","",VLOOKUP('OPĆI DIO'!$C$1,'OPĆI DIO'!$N$4:$W$150,9,FALSE))</f>
        <v/>
      </c>
      <c r="C202" s="44"/>
      <c r="D202" s="39" t="str">
        <f t="shared" si="38"/>
        <v/>
      </c>
      <c r="E202" s="44"/>
      <c r="F202" s="39" t="str">
        <f t="shared" si="37"/>
        <v/>
      </c>
      <c r="G202" s="75"/>
      <c r="H202" s="39" t="str">
        <f t="shared" si="39"/>
        <v/>
      </c>
      <c r="I202" s="39" t="str">
        <f t="shared" si="40"/>
        <v/>
      </c>
      <c r="J202" s="74"/>
      <c r="K202" s="74"/>
      <c r="L202" s="74"/>
      <c r="M202" s="266"/>
      <c r="N202" t="str">
        <f>IF(C202="","",'OPĆI DIO'!$C$1)</f>
        <v/>
      </c>
      <c r="O202" t="str">
        <f t="shared" si="41"/>
        <v/>
      </c>
      <c r="P202" t="str">
        <f t="shared" si="42"/>
        <v/>
      </c>
      <c r="Q202" t="str">
        <f t="shared" si="43"/>
        <v/>
      </c>
      <c r="R202" t="str">
        <f t="shared" si="44"/>
        <v/>
      </c>
      <c r="S202" t="str">
        <f t="shared" si="45"/>
        <v/>
      </c>
      <c r="AC202" t="s">
        <v>666</v>
      </c>
      <c r="AD202" t="s">
        <v>667</v>
      </c>
      <c r="AE202" t="s">
        <v>2907</v>
      </c>
      <c r="AF202" t="s">
        <v>2908</v>
      </c>
      <c r="AG202" t="s">
        <v>2927</v>
      </c>
      <c r="AH202" t="s">
        <v>2928</v>
      </c>
    </row>
    <row r="203" spans="1:34">
      <c r="A203" s="39" t="str">
        <f>IF(C203="","",VLOOKUP('OPĆI DIO'!$C$1,'OPĆI DIO'!$N$4:$W$150,10,FALSE))</f>
        <v/>
      </c>
      <c r="B203" s="39" t="str">
        <f>IF(C203="","",VLOOKUP('OPĆI DIO'!$C$1,'OPĆI DIO'!$N$4:$W$150,9,FALSE))</f>
        <v/>
      </c>
      <c r="C203" s="44"/>
      <c r="D203" s="39" t="str">
        <f t="shared" si="38"/>
        <v/>
      </c>
      <c r="E203" s="44"/>
      <c r="F203" s="39" t="str">
        <f t="shared" si="37"/>
        <v/>
      </c>
      <c r="G203" s="75"/>
      <c r="H203" s="39" t="str">
        <f t="shared" si="39"/>
        <v/>
      </c>
      <c r="I203" s="39" t="str">
        <f t="shared" si="40"/>
        <v/>
      </c>
      <c r="J203" s="74"/>
      <c r="K203" s="74"/>
      <c r="L203" s="74"/>
      <c r="M203" s="266"/>
      <c r="N203" t="str">
        <f>IF(C203="","",'OPĆI DIO'!$C$1)</f>
        <v/>
      </c>
      <c r="O203" t="str">
        <f t="shared" si="41"/>
        <v/>
      </c>
      <c r="P203" t="str">
        <f t="shared" si="42"/>
        <v/>
      </c>
      <c r="Q203" t="str">
        <f t="shared" si="43"/>
        <v/>
      </c>
      <c r="R203" t="str">
        <f t="shared" si="44"/>
        <v/>
      </c>
      <c r="S203" t="str">
        <f t="shared" si="45"/>
        <v/>
      </c>
      <c r="AC203" t="s">
        <v>671</v>
      </c>
      <c r="AD203" t="s">
        <v>672</v>
      </c>
      <c r="AE203" t="s">
        <v>2901</v>
      </c>
      <c r="AF203" t="s">
        <v>2902</v>
      </c>
      <c r="AG203" t="s">
        <v>2927</v>
      </c>
      <c r="AH203" t="s">
        <v>2928</v>
      </c>
    </row>
    <row r="204" spans="1:34">
      <c r="A204" s="39" t="str">
        <f>IF(C204="","",VLOOKUP('OPĆI DIO'!$C$1,'OPĆI DIO'!$N$4:$W$150,10,FALSE))</f>
        <v/>
      </c>
      <c r="B204" s="39" t="str">
        <f>IF(C204="","",VLOOKUP('OPĆI DIO'!$C$1,'OPĆI DIO'!$N$4:$W$150,9,FALSE))</f>
        <v/>
      </c>
      <c r="C204" s="44"/>
      <c r="D204" s="39" t="str">
        <f t="shared" si="38"/>
        <v/>
      </c>
      <c r="E204" s="44"/>
      <c r="F204" s="39" t="str">
        <f t="shared" si="37"/>
        <v/>
      </c>
      <c r="G204" s="75"/>
      <c r="H204" s="39" t="str">
        <f t="shared" si="39"/>
        <v/>
      </c>
      <c r="I204" s="39" t="str">
        <f t="shared" si="40"/>
        <v/>
      </c>
      <c r="J204" s="74"/>
      <c r="K204" s="74"/>
      <c r="L204" s="74"/>
      <c r="M204" s="266"/>
      <c r="N204" t="str">
        <f>IF(C204="","",'OPĆI DIO'!$C$1)</f>
        <v/>
      </c>
      <c r="O204" t="str">
        <f t="shared" si="41"/>
        <v/>
      </c>
      <c r="P204" t="str">
        <f t="shared" si="42"/>
        <v/>
      </c>
      <c r="Q204" t="str">
        <f t="shared" si="43"/>
        <v/>
      </c>
      <c r="R204" t="str">
        <f t="shared" si="44"/>
        <v/>
      </c>
      <c r="S204" t="str">
        <f t="shared" si="45"/>
        <v/>
      </c>
      <c r="AC204" t="s">
        <v>673</v>
      </c>
      <c r="AD204" t="s">
        <v>674</v>
      </c>
      <c r="AE204" t="s">
        <v>2901</v>
      </c>
      <c r="AF204" t="s">
        <v>2902</v>
      </c>
      <c r="AG204" t="s">
        <v>2927</v>
      </c>
      <c r="AH204" t="s">
        <v>2928</v>
      </c>
    </row>
    <row r="205" spans="1:34">
      <c r="A205" s="39" t="str">
        <f>IF(C205="","",VLOOKUP('OPĆI DIO'!$C$1,'OPĆI DIO'!$N$4:$W$150,10,FALSE))</f>
        <v/>
      </c>
      <c r="B205" s="39" t="str">
        <f>IF(C205="","",VLOOKUP('OPĆI DIO'!$C$1,'OPĆI DIO'!$N$4:$W$150,9,FALSE))</f>
        <v/>
      </c>
      <c r="C205" s="44"/>
      <c r="D205" s="39" t="str">
        <f t="shared" si="38"/>
        <v/>
      </c>
      <c r="E205" s="44"/>
      <c r="F205" s="39" t="str">
        <f t="shared" si="37"/>
        <v/>
      </c>
      <c r="G205" s="75"/>
      <c r="H205" s="39" t="str">
        <f t="shared" si="39"/>
        <v/>
      </c>
      <c r="I205" s="39" t="str">
        <f t="shared" si="40"/>
        <v/>
      </c>
      <c r="J205" s="74"/>
      <c r="K205" s="74"/>
      <c r="L205" s="74"/>
      <c r="M205" s="266"/>
      <c r="N205" t="str">
        <f>IF(C205="","",'OPĆI DIO'!$C$1)</f>
        <v/>
      </c>
      <c r="O205" t="str">
        <f t="shared" si="41"/>
        <v/>
      </c>
      <c r="P205" t="str">
        <f t="shared" si="42"/>
        <v/>
      </c>
      <c r="Q205" t="str">
        <f t="shared" si="43"/>
        <v/>
      </c>
      <c r="R205" t="str">
        <f t="shared" si="44"/>
        <v/>
      </c>
      <c r="S205" t="str">
        <f t="shared" si="45"/>
        <v/>
      </c>
      <c r="AC205" t="s">
        <v>739</v>
      </c>
      <c r="AD205" t="s">
        <v>740</v>
      </c>
      <c r="AE205" t="s">
        <v>2901</v>
      </c>
      <c r="AF205" t="s">
        <v>2902</v>
      </c>
      <c r="AG205" t="s">
        <v>2927</v>
      </c>
      <c r="AH205" t="s">
        <v>2928</v>
      </c>
    </row>
    <row r="206" spans="1:34">
      <c r="A206" s="39" t="str">
        <f>IF(C206="","",VLOOKUP('OPĆI DIO'!$C$1,'OPĆI DIO'!$N$4:$W$150,10,FALSE))</f>
        <v/>
      </c>
      <c r="B206" s="39" t="str">
        <f>IF(C206="","",VLOOKUP('OPĆI DIO'!$C$1,'OPĆI DIO'!$N$4:$W$150,9,FALSE))</f>
        <v/>
      </c>
      <c r="C206" s="44"/>
      <c r="D206" s="39" t="str">
        <f t="shared" si="38"/>
        <v/>
      </c>
      <c r="E206" s="44"/>
      <c r="F206" s="39" t="str">
        <f t="shared" si="37"/>
        <v/>
      </c>
      <c r="G206" s="75"/>
      <c r="H206" s="39" t="str">
        <f t="shared" si="39"/>
        <v/>
      </c>
      <c r="I206" s="39" t="str">
        <f t="shared" si="40"/>
        <v/>
      </c>
      <c r="J206" s="74"/>
      <c r="K206" s="74"/>
      <c r="L206" s="74"/>
      <c r="M206" s="266"/>
      <c r="N206" t="str">
        <f>IF(C206="","",'OPĆI DIO'!$C$1)</f>
        <v/>
      </c>
      <c r="O206" t="str">
        <f t="shared" si="41"/>
        <v/>
      </c>
      <c r="P206" t="str">
        <f t="shared" si="42"/>
        <v/>
      </c>
      <c r="Q206" t="str">
        <f t="shared" si="43"/>
        <v/>
      </c>
      <c r="R206" t="str">
        <f t="shared" si="44"/>
        <v/>
      </c>
      <c r="S206" t="str">
        <f t="shared" si="45"/>
        <v/>
      </c>
      <c r="AC206" t="s">
        <v>675</v>
      </c>
      <c r="AD206" t="s">
        <v>676</v>
      </c>
      <c r="AE206" t="s">
        <v>2901</v>
      </c>
      <c r="AF206" t="s">
        <v>2902</v>
      </c>
      <c r="AG206" t="s">
        <v>2927</v>
      </c>
      <c r="AH206" t="s">
        <v>2928</v>
      </c>
    </row>
    <row r="207" spans="1:34">
      <c r="A207" s="39" t="str">
        <f>IF(C207="","",VLOOKUP('OPĆI DIO'!$C$1,'OPĆI DIO'!$N$4:$W$150,10,FALSE))</f>
        <v/>
      </c>
      <c r="B207" s="39" t="str">
        <f>IF(C207="","",VLOOKUP('OPĆI DIO'!$C$1,'OPĆI DIO'!$N$4:$W$150,9,FALSE))</f>
        <v/>
      </c>
      <c r="C207" s="44"/>
      <c r="D207" s="39" t="str">
        <f t="shared" si="38"/>
        <v/>
      </c>
      <c r="E207" s="44"/>
      <c r="F207" s="39" t="str">
        <f t="shared" si="37"/>
        <v/>
      </c>
      <c r="G207" s="75"/>
      <c r="H207" s="39" t="str">
        <f t="shared" si="39"/>
        <v/>
      </c>
      <c r="I207" s="39" t="str">
        <f t="shared" si="40"/>
        <v/>
      </c>
      <c r="J207" s="74"/>
      <c r="K207" s="74"/>
      <c r="L207" s="74"/>
      <c r="M207" s="266"/>
      <c r="N207" t="str">
        <f>IF(C207="","",'OPĆI DIO'!$C$1)</f>
        <v/>
      </c>
      <c r="O207" t="str">
        <f t="shared" si="41"/>
        <v/>
      </c>
      <c r="P207" t="str">
        <f t="shared" si="42"/>
        <v/>
      </c>
      <c r="Q207" t="str">
        <f t="shared" si="43"/>
        <v/>
      </c>
      <c r="R207" t="str">
        <f t="shared" si="44"/>
        <v/>
      </c>
      <c r="S207" t="str">
        <f t="shared" si="45"/>
        <v/>
      </c>
      <c r="AC207" t="s">
        <v>741</v>
      </c>
      <c r="AD207" t="s">
        <v>735</v>
      </c>
      <c r="AE207" t="s">
        <v>2901</v>
      </c>
      <c r="AF207" t="s">
        <v>2902</v>
      </c>
      <c r="AG207" t="s">
        <v>2927</v>
      </c>
      <c r="AH207" t="s">
        <v>2928</v>
      </c>
    </row>
    <row r="208" spans="1:34">
      <c r="A208" s="39" t="str">
        <f>IF(C208="","",VLOOKUP('OPĆI DIO'!$C$1,'OPĆI DIO'!$N$4:$W$150,10,FALSE))</f>
        <v/>
      </c>
      <c r="B208" s="39" t="str">
        <f>IF(C208="","",VLOOKUP('OPĆI DIO'!$C$1,'OPĆI DIO'!$N$4:$W$150,9,FALSE))</f>
        <v/>
      </c>
      <c r="C208" s="44"/>
      <c r="D208" s="39" t="str">
        <f t="shared" si="38"/>
        <v/>
      </c>
      <c r="E208" s="44"/>
      <c r="F208" s="39" t="str">
        <f t="shared" si="37"/>
        <v/>
      </c>
      <c r="G208" s="75"/>
      <c r="H208" s="39" t="str">
        <f t="shared" si="39"/>
        <v/>
      </c>
      <c r="I208" s="39" t="str">
        <f t="shared" si="40"/>
        <v/>
      </c>
      <c r="J208" s="74"/>
      <c r="K208" s="74"/>
      <c r="L208" s="74"/>
      <c r="M208" s="266"/>
      <c r="N208" t="str">
        <f>IF(C208="","",'OPĆI DIO'!$C$1)</f>
        <v/>
      </c>
      <c r="O208" t="str">
        <f t="shared" si="41"/>
        <v/>
      </c>
      <c r="P208" t="str">
        <f t="shared" si="42"/>
        <v/>
      </c>
      <c r="Q208" t="str">
        <f t="shared" si="43"/>
        <v/>
      </c>
      <c r="R208" t="str">
        <f t="shared" si="44"/>
        <v/>
      </c>
      <c r="S208" t="str">
        <f t="shared" si="45"/>
        <v/>
      </c>
      <c r="AC208" t="s">
        <v>677</v>
      </c>
      <c r="AD208" t="s">
        <v>1213</v>
      </c>
      <c r="AE208" t="s">
        <v>2901</v>
      </c>
      <c r="AF208" t="s">
        <v>2902</v>
      </c>
      <c r="AG208" t="s">
        <v>2927</v>
      </c>
      <c r="AH208" t="s">
        <v>2928</v>
      </c>
    </row>
    <row r="209" spans="1:34">
      <c r="A209" s="39" t="str">
        <f>IF(C209="","",VLOOKUP('OPĆI DIO'!$C$1,'OPĆI DIO'!$N$4:$W$150,10,FALSE))</f>
        <v/>
      </c>
      <c r="B209" s="39" t="str">
        <f>IF(C209="","",VLOOKUP('OPĆI DIO'!$C$1,'OPĆI DIO'!$N$4:$W$150,9,FALSE))</f>
        <v/>
      </c>
      <c r="C209" s="44"/>
      <c r="D209" s="39" t="str">
        <f t="shared" si="38"/>
        <v/>
      </c>
      <c r="E209" s="44"/>
      <c r="F209" s="39" t="str">
        <f t="shared" si="37"/>
        <v/>
      </c>
      <c r="G209" s="75"/>
      <c r="H209" s="39" t="str">
        <f t="shared" si="39"/>
        <v/>
      </c>
      <c r="I209" s="39" t="str">
        <f t="shared" si="40"/>
        <v/>
      </c>
      <c r="J209" s="74"/>
      <c r="K209" s="74"/>
      <c r="L209" s="74"/>
      <c r="M209" s="266"/>
      <c r="N209" t="str">
        <f>IF(C209="","",'OPĆI DIO'!$C$1)</f>
        <v/>
      </c>
      <c r="O209" t="str">
        <f t="shared" si="41"/>
        <v/>
      </c>
      <c r="P209" t="str">
        <f t="shared" si="42"/>
        <v/>
      </c>
      <c r="Q209" t="str">
        <f t="shared" si="43"/>
        <v/>
      </c>
      <c r="R209" t="str">
        <f t="shared" si="44"/>
        <v/>
      </c>
      <c r="S209" t="str">
        <f t="shared" si="45"/>
        <v/>
      </c>
      <c r="AC209" t="s">
        <v>678</v>
      </c>
      <c r="AD209" t="s">
        <v>985</v>
      </c>
      <c r="AE209" t="s">
        <v>2901</v>
      </c>
      <c r="AF209" t="s">
        <v>2902</v>
      </c>
      <c r="AG209" t="s">
        <v>2927</v>
      </c>
      <c r="AH209" t="s">
        <v>2928</v>
      </c>
    </row>
    <row r="210" spans="1:34">
      <c r="A210" s="39" t="str">
        <f>IF(C210="","",VLOOKUP('OPĆI DIO'!$C$1,'OPĆI DIO'!$N$4:$W$150,10,FALSE))</f>
        <v/>
      </c>
      <c r="B210" s="39" t="str">
        <f>IF(C210="","",VLOOKUP('OPĆI DIO'!$C$1,'OPĆI DIO'!$N$4:$W$150,9,FALSE))</f>
        <v/>
      </c>
      <c r="C210" s="44"/>
      <c r="D210" s="39" t="str">
        <f t="shared" si="38"/>
        <v/>
      </c>
      <c r="E210" s="44"/>
      <c r="F210" s="39" t="str">
        <f t="shared" si="37"/>
        <v/>
      </c>
      <c r="G210" s="75"/>
      <c r="H210" s="39" t="str">
        <f t="shared" si="39"/>
        <v/>
      </c>
      <c r="I210" s="39" t="str">
        <f t="shared" si="40"/>
        <v/>
      </c>
      <c r="J210" s="74"/>
      <c r="K210" s="74"/>
      <c r="L210" s="74"/>
      <c r="M210" s="266"/>
      <c r="N210" t="str">
        <f>IF(C210="","",'OPĆI DIO'!$C$1)</f>
        <v/>
      </c>
      <c r="O210" t="str">
        <f t="shared" si="41"/>
        <v/>
      </c>
      <c r="P210" t="str">
        <f t="shared" si="42"/>
        <v/>
      </c>
      <c r="Q210" t="str">
        <f t="shared" si="43"/>
        <v/>
      </c>
      <c r="R210" t="str">
        <f t="shared" si="44"/>
        <v/>
      </c>
      <c r="S210" t="str">
        <f t="shared" si="45"/>
        <v/>
      </c>
      <c r="AC210" t="s">
        <v>679</v>
      </c>
      <c r="AD210" t="s">
        <v>680</v>
      </c>
      <c r="AE210" t="s">
        <v>2901</v>
      </c>
      <c r="AF210" t="s">
        <v>2902</v>
      </c>
      <c r="AG210" t="s">
        <v>2927</v>
      </c>
      <c r="AH210" t="s">
        <v>2928</v>
      </c>
    </row>
    <row r="211" spans="1:34">
      <c r="A211" s="39" t="str">
        <f>IF(C211="","",VLOOKUP('OPĆI DIO'!$C$1,'OPĆI DIO'!$N$4:$W$150,10,FALSE))</f>
        <v/>
      </c>
      <c r="B211" s="39" t="str">
        <f>IF(C211="","",VLOOKUP('OPĆI DIO'!$C$1,'OPĆI DIO'!$N$4:$W$150,9,FALSE))</f>
        <v/>
      </c>
      <c r="C211" s="44"/>
      <c r="D211" s="39" t="str">
        <f t="shared" si="38"/>
        <v/>
      </c>
      <c r="E211" s="44"/>
      <c r="F211" s="39" t="str">
        <f t="shared" si="37"/>
        <v/>
      </c>
      <c r="G211" s="75"/>
      <c r="H211" s="39" t="str">
        <f t="shared" si="39"/>
        <v/>
      </c>
      <c r="I211" s="39" t="str">
        <f t="shared" si="40"/>
        <v/>
      </c>
      <c r="J211" s="74"/>
      <c r="K211" s="74"/>
      <c r="L211" s="74"/>
      <c r="M211" s="266"/>
      <c r="N211" t="str">
        <f>IF(C211="","",'OPĆI DIO'!$C$1)</f>
        <v/>
      </c>
      <c r="O211" t="str">
        <f t="shared" si="41"/>
        <v/>
      </c>
      <c r="P211" t="str">
        <f t="shared" si="42"/>
        <v/>
      </c>
      <c r="Q211" t="str">
        <f t="shared" si="43"/>
        <v/>
      </c>
      <c r="R211" t="str">
        <f t="shared" si="44"/>
        <v/>
      </c>
      <c r="S211" t="str">
        <f t="shared" si="45"/>
        <v/>
      </c>
      <c r="AC211" t="s">
        <v>4500</v>
      </c>
      <c r="AD211" t="s">
        <v>4501</v>
      </c>
      <c r="AE211" t="s">
        <v>2901</v>
      </c>
      <c r="AF211" t="s">
        <v>2902</v>
      </c>
      <c r="AG211" t="s">
        <v>2926</v>
      </c>
      <c r="AH211" t="s">
        <v>2931</v>
      </c>
    </row>
    <row r="212" spans="1:34">
      <c r="A212" s="39" t="str">
        <f>IF(C212="","",VLOOKUP('OPĆI DIO'!$C$1,'OPĆI DIO'!$N$4:$W$150,10,FALSE))</f>
        <v/>
      </c>
      <c r="B212" s="39" t="str">
        <f>IF(C212="","",VLOOKUP('OPĆI DIO'!$C$1,'OPĆI DIO'!$N$4:$W$150,9,FALSE))</f>
        <v/>
      </c>
      <c r="C212" s="44"/>
      <c r="D212" s="39" t="str">
        <f t="shared" si="38"/>
        <v/>
      </c>
      <c r="E212" s="44"/>
      <c r="F212" s="39" t="str">
        <f t="shared" si="37"/>
        <v/>
      </c>
      <c r="G212" s="75"/>
      <c r="H212" s="39" t="str">
        <f t="shared" si="39"/>
        <v/>
      </c>
      <c r="I212" s="39" t="str">
        <f t="shared" si="40"/>
        <v/>
      </c>
      <c r="J212" s="74"/>
      <c r="K212" s="74"/>
      <c r="L212" s="74"/>
      <c r="M212" s="266"/>
      <c r="N212" t="str">
        <f>IF(C212="","",'OPĆI DIO'!$C$1)</f>
        <v/>
      </c>
      <c r="O212" t="str">
        <f t="shared" si="41"/>
        <v/>
      </c>
      <c r="P212" t="str">
        <f t="shared" si="42"/>
        <v/>
      </c>
      <c r="Q212" t="str">
        <f t="shared" si="43"/>
        <v/>
      </c>
      <c r="R212" t="str">
        <f t="shared" si="44"/>
        <v/>
      </c>
      <c r="S212" t="str">
        <f t="shared" si="45"/>
        <v/>
      </c>
      <c r="AC212" t="s">
        <v>4502</v>
      </c>
      <c r="AD212" t="s">
        <v>4503</v>
      </c>
      <c r="AE212" t="s">
        <v>2901</v>
      </c>
      <c r="AF212" t="s">
        <v>2902</v>
      </c>
      <c r="AG212" t="s">
        <v>2926</v>
      </c>
      <c r="AH212" t="s">
        <v>2931</v>
      </c>
    </row>
    <row r="213" spans="1:34">
      <c r="A213" s="39" t="str">
        <f>IF(C213="","",VLOOKUP('OPĆI DIO'!$C$1,'OPĆI DIO'!$N$4:$W$150,10,FALSE))</f>
        <v/>
      </c>
      <c r="B213" s="39" t="str">
        <f>IF(C213="","",VLOOKUP('OPĆI DIO'!$C$1,'OPĆI DIO'!$N$4:$W$150,9,FALSE))</f>
        <v/>
      </c>
      <c r="C213" s="44"/>
      <c r="D213" s="39" t="str">
        <f t="shared" si="38"/>
        <v/>
      </c>
      <c r="E213" s="44"/>
      <c r="F213" s="39" t="str">
        <f t="shared" si="37"/>
        <v/>
      </c>
      <c r="G213" s="75"/>
      <c r="H213" s="39" t="str">
        <f t="shared" si="39"/>
        <v/>
      </c>
      <c r="I213" s="39" t="str">
        <f t="shared" si="40"/>
        <v/>
      </c>
      <c r="J213" s="74"/>
      <c r="K213" s="74"/>
      <c r="L213" s="74"/>
      <c r="M213" s="266"/>
      <c r="N213" t="str">
        <f>IF(C213="","",'OPĆI DIO'!$C$1)</f>
        <v/>
      </c>
      <c r="O213" t="str">
        <f t="shared" si="41"/>
        <v/>
      </c>
      <c r="P213" t="str">
        <f t="shared" si="42"/>
        <v/>
      </c>
      <c r="Q213" t="str">
        <f t="shared" si="43"/>
        <v/>
      </c>
      <c r="R213" t="str">
        <f t="shared" si="44"/>
        <v/>
      </c>
      <c r="S213" t="str">
        <f t="shared" si="45"/>
        <v/>
      </c>
      <c r="AC213" t="s">
        <v>4504</v>
      </c>
      <c r="AD213" t="s">
        <v>4505</v>
      </c>
      <c r="AE213" t="s">
        <v>2901</v>
      </c>
      <c r="AF213" t="s">
        <v>2902</v>
      </c>
      <c r="AG213" t="s">
        <v>2926</v>
      </c>
      <c r="AH213" t="s">
        <v>2931</v>
      </c>
    </row>
    <row r="214" spans="1:34">
      <c r="A214" s="39" t="str">
        <f>IF(C214="","",VLOOKUP('OPĆI DIO'!$C$1,'OPĆI DIO'!$N$4:$W$150,10,FALSE))</f>
        <v/>
      </c>
      <c r="B214" s="39" t="str">
        <f>IF(C214="","",VLOOKUP('OPĆI DIO'!$C$1,'OPĆI DIO'!$N$4:$W$150,9,FALSE))</f>
        <v/>
      </c>
      <c r="C214" s="44"/>
      <c r="D214" s="39" t="str">
        <f t="shared" si="38"/>
        <v/>
      </c>
      <c r="E214" s="44"/>
      <c r="F214" s="39" t="str">
        <f t="shared" si="37"/>
        <v/>
      </c>
      <c r="G214" s="75"/>
      <c r="H214" s="39" t="str">
        <f t="shared" si="39"/>
        <v/>
      </c>
      <c r="I214" s="39" t="str">
        <f t="shared" si="40"/>
        <v/>
      </c>
      <c r="J214" s="74"/>
      <c r="K214" s="74"/>
      <c r="L214" s="74"/>
      <c r="M214" s="266"/>
      <c r="N214" t="str">
        <f>IF(C214="","",'OPĆI DIO'!$C$1)</f>
        <v/>
      </c>
      <c r="O214" t="str">
        <f t="shared" si="41"/>
        <v/>
      </c>
      <c r="P214" t="str">
        <f t="shared" si="42"/>
        <v/>
      </c>
      <c r="Q214" t="str">
        <f t="shared" si="43"/>
        <v/>
      </c>
      <c r="R214" t="str">
        <f t="shared" si="44"/>
        <v/>
      </c>
      <c r="S214" t="str">
        <f t="shared" si="45"/>
        <v/>
      </c>
      <c r="AC214" t="s">
        <v>4506</v>
      </c>
      <c r="AD214" t="s">
        <v>4507</v>
      </c>
      <c r="AE214" t="s">
        <v>2901</v>
      </c>
      <c r="AF214" t="s">
        <v>2902</v>
      </c>
      <c r="AG214" t="s">
        <v>2926</v>
      </c>
      <c r="AH214" t="s">
        <v>2931</v>
      </c>
    </row>
    <row r="215" spans="1:34">
      <c r="A215" s="39" t="str">
        <f>IF(C215="","",VLOOKUP('OPĆI DIO'!$C$1,'OPĆI DIO'!$N$4:$W$150,10,FALSE))</f>
        <v/>
      </c>
      <c r="B215" s="39" t="str">
        <f>IF(C215="","",VLOOKUP('OPĆI DIO'!$C$1,'OPĆI DIO'!$N$4:$W$150,9,FALSE))</f>
        <v/>
      </c>
      <c r="C215" s="44"/>
      <c r="D215" s="39" t="str">
        <f t="shared" si="38"/>
        <v/>
      </c>
      <c r="E215" s="44"/>
      <c r="F215" s="39" t="str">
        <f t="shared" si="37"/>
        <v/>
      </c>
      <c r="G215" s="75"/>
      <c r="H215" s="39" t="str">
        <f t="shared" si="39"/>
        <v/>
      </c>
      <c r="I215" s="39" t="str">
        <f t="shared" si="40"/>
        <v/>
      </c>
      <c r="J215" s="74"/>
      <c r="K215" s="74"/>
      <c r="L215" s="74"/>
      <c r="M215" s="266"/>
      <c r="N215" t="str">
        <f>IF(C215="","",'OPĆI DIO'!$C$1)</f>
        <v/>
      </c>
      <c r="O215" t="str">
        <f t="shared" si="41"/>
        <v/>
      </c>
      <c r="P215" t="str">
        <f t="shared" si="42"/>
        <v/>
      </c>
      <c r="Q215" t="str">
        <f t="shared" si="43"/>
        <v/>
      </c>
      <c r="R215" t="str">
        <f t="shared" si="44"/>
        <v/>
      </c>
      <c r="S215" t="str">
        <f t="shared" si="45"/>
        <v/>
      </c>
      <c r="AC215" t="s">
        <v>681</v>
      </c>
      <c r="AD215" t="s">
        <v>668</v>
      </c>
      <c r="AE215" t="s">
        <v>2901</v>
      </c>
      <c r="AF215" t="s">
        <v>2902</v>
      </c>
      <c r="AG215" t="s">
        <v>2927</v>
      </c>
      <c r="AH215" t="s">
        <v>2939</v>
      </c>
    </row>
    <row r="216" spans="1:34">
      <c r="A216" s="39" t="str">
        <f>IF(C216="","",VLOOKUP('OPĆI DIO'!$C$1,'OPĆI DIO'!$N$4:$W$150,10,FALSE))</f>
        <v/>
      </c>
      <c r="B216" s="39" t="str">
        <f>IF(C216="","",VLOOKUP('OPĆI DIO'!$C$1,'OPĆI DIO'!$N$4:$W$150,9,FALSE))</f>
        <v/>
      </c>
      <c r="C216" s="44"/>
      <c r="D216" s="39" t="str">
        <f t="shared" si="38"/>
        <v/>
      </c>
      <c r="E216" s="44"/>
      <c r="F216" s="39" t="str">
        <f t="shared" si="37"/>
        <v/>
      </c>
      <c r="G216" s="75"/>
      <c r="H216" s="39" t="str">
        <f t="shared" si="39"/>
        <v/>
      </c>
      <c r="I216" s="39" t="str">
        <f t="shared" si="40"/>
        <v/>
      </c>
      <c r="J216" s="74"/>
      <c r="K216" s="74"/>
      <c r="L216" s="74"/>
      <c r="M216" s="266"/>
      <c r="N216" t="str">
        <f>IF(C216="","",'OPĆI DIO'!$C$1)</f>
        <v/>
      </c>
      <c r="O216" t="str">
        <f t="shared" si="41"/>
        <v/>
      </c>
      <c r="P216" t="str">
        <f t="shared" si="42"/>
        <v/>
      </c>
      <c r="Q216" t="str">
        <f t="shared" si="43"/>
        <v/>
      </c>
      <c r="R216" t="str">
        <f t="shared" si="44"/>
        <v/>
      </c>
      <c r="S216" t="str">
        <f t="shared" si="45"/>
        <v/>
      </c>
      <c r="AC216" t="s">
        <v>1447</v>
      </c>
      <c r="AD216" t="s">
        <v>1448</v>
      </c>
      <c r="AE216" t="s">
        <v>2901</v>
      </c>
      <c r="AF216" t="s">
        <v>2902</v>
      </c>
      <c r="AG216" t="s">
        <v>2927</v>
      </c>
      <c r="AH216" t="s">
        <v>2939</v>
      </c>
    </row>
    <row r="217" spans="1:34">
      <c r="A217" s="39" t="str">
        <f>IF(C217="","",VLOOKUP('OPĆI DIO'!$C$1,'OPĆI DIO'!$N$4:$W$150,10,FALSE))</f>
        <v/>
      </c>
      <c r="B217" s="39" t="str">
        <f>IF(C217="","",VLOOKUP('OPĆI DIO'!$C$1,'OPĆI DIO'!$N$4:$W$150,9,FALSE))</f>
        <v/>
      </c>
      <c r="C217" s="44"/>
      <c r="D217" s="39" t="str">
        <f t="shared" si="38"/>
        <v/>
      </c>
      <c r="E217" s="44"/>
      <c r="F217" s="39" t="str">
        <f t="shared" si="37"/>
        <v/>
      </c>
      <c r="G217" s="75"/>
      <c r="H217" s="39" t="str">
        <f t="shared" si="39"/>
        <v/>
      </c>
      <c r="I217" s="39" t="str">
        <f t="shared" si="40"/>
        <v/>
      </c>
      <c r="J217" s="74"/>
      <c r="K217" s="74"/>
      <c r="L217" s="74"/>
      <c r="M217" s="266"/>
      <c r="N217" t="str">
        <f>IF(C217="","",'OPĆI DIO'!$C$1)</f>
        <v/>
      </c>
      <c r="O217" t="str">
        <f t="shared" si="41"/>
        <v/>
      </c>
      <c r="P217" t="str">
        <f t="shared" si="42"/>
        <v/>
      </c>
      <c r="Q217" t="str">
        <f t="shared" si="43"/>
        <v/>
      </c>
      <c r="R217" t="str">
        <f t="shared" si="44"/>
        <v/>
      </c>
      <c r="S217" t="str">
        <f t="shared" si="45"/>
        <v/>
      </c>
      <c r="AC217" t="s">
        <v>1449</v>
      </c>
      <c r="AD217" t="s">
        <v>2094</v>
      </c>
      <c r="AE217" t="s">
        <v>2901</v>
      </c>
      <c r="AF217" t="s">
        <v>2902</v>
      </c>
      <c r="AG217" t="s">
        <v>2929</v>
      </c>
      <c r="AH217" t="s">
        <v>2930</v>
      </c>
    </row>
    <row r="218" spans="1:34">
      <c r="A218" s="39" t="str">
        <f>IF(C218="","",VLOOKUP('OPĆI DIO'!$C$1,'OPĆI DIO'!$N$4:$W$150,10,FALSE))</f>
        <v/>
      </c>
      <c r="B218" s="39" t="str">
        <f>IF(C218="","",VLOOKUP('OPĆI DIO'!$C$1,'OPĆI DIO'!$N$4:$W$150,9,FALSE))</f>
        <v/>
      </c>
      <c r="C218" s="44"/>
      <c r="D218" s="39" t="str">
        <f t="shared" si="38"/>
        <v/>
      </c>
      <c r="E218" s="44"/>
      <c r="F218" s="39" t="str">
        <f t="shared" si="37"/>
        <v/>
      </c>
      <c r="G218" s="75"/>
      <c r="H218" s="39" t="str">
        <f t="shared" si="39"/>
        <v/>
      </c>
      <c r="I218" s="39" t="str">
        <f t="shared" si="40"/>
        <v/>
      </c>
      <c r="J218" s="74"/>
      <c r="K218" s="74"/>
      <c r="L218" s="74"/>
      <c r="M218" s="266"/>
      <c r="N218" t="str">
        <f>IF(C218="","",'OPĆI DIO'!$C$1)</f>
        <v/>
      </c>
      <c r="O218" t="str">
        <f t="shared" si="41"/>
        <v/>
      </c>
      <c r="P218" t="str">
        <f t="shared" si="42"/>
        <v/>
      </c>
      <c r="Q218" t="str">
        <f t="shared" si="43"/>
        <v/>
      </c>
      <c r="R218" t="str">
        <f t="shared" si="44"/>
        <v/>
      </c>
      <c r="S218" t="str">
        <f t="shared" si="45"/>
        <v/>
      </c>
      <c r="AC218" t="s">
        <v>2106</v>
      </c>
      <c r="AD218" t="s">
        <v>2107</v>
      </c>
      <c r="AE218" t="s">
        <v>2901</v>
      </c>
      <c r="AF218" t="s">
        <v>2902</v>
      </c>
      <c r="AG218" t="s">
        <v>2927</v>
      </c>
      <c r="AH218" t="s">
        <v>2939</v>
      </c>
    </row>
    <row r="219" spans="1:34">
      <c r="A219" s="39" t="str">
        <f>IF(C219="","",VLOOKUP('OPĆI DIO'!$C$1,'OPĆI DIO'!$N$4:$W$150,10,FALSE))</f>
        <v/>
      </c>
      <c r="B219" s="39" t="str">
        <f>IF(C219="","",VLOOKUP('OPĆI DIO'!$C$1,'OPĆI DIO'!$N$4:$W$150,9,FALSE))</f>
        <v/>
      </c>
      <c r="C219" s="44"/>
      <c r="D219" s="39" t="str">
        <f t="shared" si="38"/>
        <v/>
      </c>
      <c r="E219" s="44"/>
      <c r="F219" s="39" t="str">
        <f t="shared" si="37"/>
        <v/>
      </c>
      <c r="G219" s="75"/>
      <c r="H219" s="39" t="str">
        <f t="shared" si="39"/>
        <v/>
      </c>
      <c r="I219" s="39" t="str">
        <f t="shared" si="40"/>
        <v/>
      </c>
      <c r="J219" s="74"/>
      <c r="K219" s="74"/>
      <c r="L219" s="74"/>
      <c r="M219" s="266"/>
      <c r="N219" t="str">
        <f>IF(C219="","",'OPĆI DIO'!$C$1)</f>
        <v/>
      </c>
      <c r="O219" t="str">
        <f t="shared" si="41"/>
        <v/>
      </c>
      <c r="P219" t="str">
        <f t="shared" si="42"/>
        <v/>
      </c>
      <c r="Q219" t="str">
        <f t="shared" si="43"/>
        <v/>
      </c>
      <c r="R219" t="str">
        <f t="shared" si="44"/>
        <v/>
      </c>
      <c r="S219" t="str">
        <f t="shared" si="45"/>
        <v/>
      </c>
      <c r="AC219" t="s">
        <v>3048</v>
      </c>
      <c r="AD219" t="s">
        <v>2102</v>
      </c>
      <c r="AE219" t="s">
        <v>2901</v>
      </c>
      <c r="AF219" t="s">
        <v>2902</v>
      </c>
      <c r="AG219" t="s">
        <v>2927</v>
      </c>
      <c r="AH219" t="s">
        <v>2939</v>
      </c>
    </row>
    <row r="220" spans="1:34">
      <c r="A220" s="39" t="str">
        <f>IF(C220="","",VLOOKUP('OPĆI DIO'!$C$1,'OPĆI DIO'!$N$4:$W$150,10,FALSE))</f>
        <v/>
      </c>
      <c r="B220" s="39" t="str">
        <f>IF(C220="","",VLOOKUP('OPĆI DIO'!$C$1,'OPĆI DIO'!$N$4:$W$150,9,FALSE))</f>
        <v/>
      </c>
      <c r="C220" s="44"/>
      <c r="D220" s="39" t="str">
        <f t="shared" si="38"/>
        <v/>
      </c>
      <c r="E220" s="44"/>
      <c r="F220" s="39" t="str">
        <f t="shared" si="37"/>
        <v/>
      </c>
      <c r="G220" s="75"/>
      <c r="H220" s="39" t="str">
        <f t="shared" si="39"/>
        <v/>
      </c>
      <c r="I220" s="39" t="str">
        <f t="shared" si="40"/>
        <v/>
      </c>
      <c r="J220" s="74"/>
      <c r="K220" s="74"/>
      <c r="L220" s="74"/>
      <c r="M220" s="266"/>
      <c r="N220" t="str">
        <f>IF(C220="","",'OPĆI DIO'!$C$1)</f>
        <v/>
      </c>
      <c r="O220" t="str">
        <f t="shared" si="41"/>
        <v/>
      </c>
      <c r="P220" t="str">
        <f t="shared" si="42"/>
        <v/>
      </c>
      <c r="Q220" t="str">
        <f t="shared" si="43"/>
        <v/>
      </c>
      <c r="R220" t="str">
        <f t="shared" si="44"/>
        <v/>
      </c>
      <c r="S220" t="str">
        <f t="shared" si="45"/>
        <v/>
      </c>
      <c r="AC220" t="s">
        <v>4508</v>
      </c>
      <c r="AD220" t="s">
        <v>4509</v>
      </c>
      <c r="AE220" t="s">
        <v>2901</v>
      </c>
      <c r="AF220" t="s">
        <v>2902</v>
      </c>
      <c r="AG220" t="s">
        <v>2927</v>
      </c>
      <c r="AH220" t="s">
        <v>2939</v>
      </c>
    </row>
    <row r="221" spans="1:34">
      <c r="A221" s="39" t="str">
        <f>IF(C221="","",VLOOKUP('OPĆI DIO'!$C$1,'OPĆI DIO'!$N$4:$W$150,10,FALSE))</f>
        <v/>
      </c>
      <c r="B221" s="39" t="str">
        <f>IF(C221="","",VLOOKUP('OPĆI DIO'!$C$1,'OPĆI DIO'!$N$4:$W$150,9,FALSE))</f>
        <v/>
      </c>
      <c r="C221" s="44"/>
      <c r="D221" s="39" t="str">
        <f t="shared" si="38"/>
        <v/>
      </c>
      <c r="E221" s="44"/>
      <c r="F221" s="39" t="str">
        <f t="shared" si="37"/>
        <v/>
      </c>
      <c r="G221" s="75"/>
      <c r="H221" s="39" t="str">
        <f t="shared" si="39"/>
        <v/>
      </c>
      <c r="I221" s="39" t="str">
        <f t="shared" si="40"/>
        <v/>
      </c>
      <c r="J221" s="74"/>
      <c r="K221" s="74"/>
      <c r="L221" s="74"/>
      <c r="M221" s="266"/>
      <c r="N221" t="str">
        <f>IF(C221="","",'OPĆI DIO'!$C$1)</f>
        <v/>
      </c>
      <c r="O221" t="str">
        <f t="shared" si="41"/>
        <v/>
      </c>
      <c r="P221" t="str">
        <f t="shared" si="42"/>
        <v/>
      </c>
      <c r="Q221" t="str">
        <f t="shared" si="43"/>
        <v/>
      </c>
      <c r="R221" t="str">
        <f t="shared" si="44"/>
        <v/>
      </c>
      <c r="S221" t="str">
        <f t="shared" si="45"/>
        <v/>
      </c>
      <c r="AC221" t="s">
        <v>764</v>
      </c>
      <c r="AD221" t="s">
        <v>765</v>
      </c>
      <c r="AE221" t="s">
        <v>2901</v>
      </c>
      <c r="AF221" t="s">
        <v>2902</v>
      </c>
      <c r="AG221" t="s">
        <v>2927</v>
      </c>
      <c r="AH221" t="s">
        <v>2939</v>
      </c>
    </row>
    <row r="222" spans="1:34">
      <c r="A222" s="39" t="str">
        <f>IF(C222="","",VLOOKUP('OPĆI DIO'!$C$1,'OPĆI DIO'!$N$4:$W$150,10,FALSE))</f>
        <v/>
      </c>
      <c r="B222" s="39" t="str">
        <f>IF(C222="","",VLOOKUP('OPĆI DIO'!$C$1,'OPĆI DIO'!$N$4:$W$150,9,FALSE))</f>
        <v/>
      </c>
      <c r="C222" s="44"/>
      <c r="D222" s="39" t="str">
        <f t="shared" si="38"/>
        <v/>
      </c>
      <c r="E222" s="44"/>
      <c r="F222" s="39" t="str">
        <f t="shared" si="37"/>
        <v/>
      </c>
      <c r="G222" s="75"/>
      <c r="H222" s="39" t="str">
        <f t="shared" si="39"/>
        <v/>
      </c>
      <c r="I222" s="39" t="str">
        <f t="shared" si="40"/>
        <v/>
      </c>
      <c r="J222" s="74"/>
      <c r="K222" s="74"/>
      <c r="L222" s="74"/>
      <c r="M222" s="266"/>
      <c r="N222" t="str">
        <f>IF(C222="","",'OPĆI DIO'!$C$1)</f>
        <v/>
      </c>
      <c r="O222" t="str">
        <f t="shared" si="41"/>
        <v/>
      </c>
      <c r="P222" t="str">
        <f t="shared" si="42"/>
        <v/>
      </c>
      <c r="Q222" t="str">
        <f t="shared" si="43"/>
        <v/>
      </c>
      <c r="R222" t="str">
        <f t="shared" si="44"/>
        <v/>
      </c>
      <c r="S222" t="str">
        <f t="shared" si="45"/>
        <v/>
      </c>
      <c r="AC222" t="s">
        <v>766</v>
      </c>
      <c r="AD222" t="s">
        <v>2108</v>
      </c>
      <c r="AE222" t="s">
        <v>2901</v>
      </c>
      <c r="AF222" t="s">
        <v>2902</v>
      </c>
      <c r="AG222" t="s">
        <v>2925</v>
      </c>
      <c r="AH222" t="s">
        <v>2935</v>
      </c>
    </row>
    <row r="223" spans="1:34">
      <c r="A223" s="39" t="str">
        <f>IF(C223="","",VLOOKUP('OPĆI DIO'!$C$1,'OPĆI DIO'!$N$4:$W$150,10,FALSE))</f>
        <v/>
      </c>
      <c r="B223" s="39" t="str">
        <f>IF(C223="","",VLOOKUP('OPĆI DIO'!$C$1,'OPĆI DIO'!$N$4:$W$150,9,FALSE))</f>
        <v/>
      </c>
      <c r="C223" s="44"/>
      <c r="D223" s="39" t="str">
        <f t="shared" si="38"/>
        <v/>
      </c>
      <c r="E223" s="44"/>
      <c r="F223" s="39" t="str">
        <f t="shared" si="37"/>
        <v/>
      </c>
      <c r="G223" s="75"/>
      <c r="H223" s="39" t="str">
        <f t="shared" si="39"/>
        <v/>
      </c>
      <c r="I223" s="39" t="str">
        <f t="shared" si="40"/>
        <v/>
      </c>
      <c r="J223" s="74"/>
      <c r="K223" s="74"/>
      <c r="L223" s="74"/>
      <c r="M223" s="266"/>
      <c r="N223" t="str">
        <f>IF(C223="","",'OPĆI DIO'!$C$1)</f>
        <v/>
      </c>
      <c r="O223" t="str">
        <f t="shared" si="41"/>
        <v/>
      </c>
      <c r="P223" t="str">
        <f t="shared" si="42"/>
        <v/>
      </c>
      <c r="Q223" t="str">
        <f t="shared" si="43"/>
        <v/>
      </c>
      <c r="R223" t="str">
        <f t="shared" si="44"/>
        <v/>
      </c>
      <c r="S223" t="str">
        <f t="shared" si="45"/>
        <v/>
      </c>
      <c r="AC223" t="s">
        <v>769</v>
      </c>
      <c r="AD223" t="s">
        <v>770</v>
      </c>
      <c r="AE223" t="s">
        <v>2909</v>
      </c>
      <c r="AF223" t="s">
        <v>2910</v>
      </c>
      <c r="AG223" t="s">
        <v>2927</v>
      </c>
      <c r="AH223" t="s">
        <v>2939</v>
      </c>
    </row>
    <row r="224" spans="1:34">
      <c r="A224" s="39" t="str">
        <f>IF(C224="","",VLOOKUP('OPĆI DIO'!$C$1,'OPĆI DIO'!$N$4:$W$150,10,FALSE))</f>
        <v/>
      </c>
      <c r="B224" s="39" t="str">
        <f>IF(C224="","",VLOOKUP('OPĆI DIO'!$C$1,'OPĆI DIO'!$N$4:$W$150,9,FALSE))</f>
        <v/>
      </c>
      <c r="C224" s="44"/>
      <c r="D224" s="39" t="str">
        <f t="shared" si="38"/>
        <v/>
      </c>
      <c r="E224" s="44"/>
      <c r="F224" s="39" t="str">
        <f t="shared" si="37"/>
        <v/>
      </c>
      <c r="G224" s="75"/>
      <c r="H224" s="39" t="str">
        <f t="shared" si="39"/>
        <v/>
      </c>
      <c r="I224" s="39" t="str">
        <f t="shared" si="40"/>
        <v/>
      </c>
      <c r="J224" s="74"/>
      <c r="K224" s="74"/>
      <c r="L224" s="74"/>
      <c r="M224" s="266"/>
      <c r="N224" t="str">
        <f>IF(C224="","",'OPĆI DIO'!$C$1)</f>
        <v/>
      </c>
      <c r="O224" t="str">
        <f t="shared" si="41"/>
        <v/>
      </c>
      <c r="P224" t="str">
        <f t="shared" si="42"/>
        <v/>
      </c>
      <c r="Q224" t="str">
        <f t="shared" si="43"/>
        <v/>
      </c>
      <c r="R224" t="str">
        <f t="shared" si="44"/>
        <v/>
      </c>
      <c r="S224" t="str">
        <f t="shared" si="45"/>
        <v/>
      </c>
      <c r="AC224" t="s">
        <v>771</v>
      </c>
      <c r="AD224" t="s">
        <v>772</v>
      </c>
      <c r="AE224" t="s">
        <v>2909</v>
      </c>
      <c r="AF224" t="s">
        <v>2910</v>
      </c>
      <c r="AG224" t="s">
        <v>2927</v>
      </c>
      <c r="AH224" t="s">
        <v>2939</v>
      </c>
    </row>
    <row r="225" spans="1:34">
      <c r="A225" s="39" t="str">
        <f>IF(C225="","",VLOOKUP('OPĆI DIO'!$C$1,'OPĆI DIO'!$N$4:$W$150,10,FALSE))</f>
        <v/>
      </c>
      <c r="B225" s="39" t="str">
        <f>IF(C225="","",VLOOKUP('OPĆI DIO'!$C$1,'OPĆI DIO'!$N$4:$W$150,9,FALSE))</f>
        <v/>
      </c>
      <c r="C225" s="44"/>
      <c r="D225" s="39" t="str">
        <f t="shared" si="38"/>
        <v/>
      </c>
      <c r="E225" s="44"/>
      <c r="F225" s="39" t="str">
        <f t="shared" si="37"/>
        <v/>
      </c>
      <c r="G225" s="75"/>
      <c r="H225" s="39" t="str">
        <f t="shared" si="39"/>
        <v/>
      </c>
      <c r="I225" s="39" t="str">
        <f t="shared" si="40"/>
        <v/>
      </c>
      <c r="J225" s="74"/>
      <c r="K225" s="74"/>
      <c r="L225" s="74"/>
      <c r="M225" s="266"/>
      <c r="N225" t="str">
        <f>IF(C225="","",'OPĆI DIO'!$C$1)</f>
        <v/>
      </c>
      <c r="O225" t="str">
        <f t="shared" si="41"/>
        <v/>
      </c>
      <c r="P225" t="str">
        <f t="shared" si="42"/>
        <v/>
      </c>
      <c r="Q225" t="str">
        <f t="shared" si="43"/>
        <v/>
      </c>
      <c r="R225" t="str">
        <f t="shared" si="44"/>
        <v/>
      </c>
      <c r="S225" t="str">
        <f t="shared" si="45"/>
        <v/>
      </c>
      <c r="AC225" t="s">
        <v>773</v>
      </c>
      <c r="AD225" t="s">
        <v>986</v>
      </c>
      <c r="AE225" t="s">
        <v>2909</v>
      </c>
      <c r="AF225" t="s">
        <v>2910</v>
      </c>
      <c r="AG225" t="s">
        <v>2927</v>
      </c>
      <c r="AH225" t="s">
        <v>2939</v>
      </c>
    </row>
    <row r="226" spans="1:34">
      <c r="A226" s="39" t="str">
        <f>IF(C226="","",VLOOKUP('OPĆI DIO'!$C$1,'OPĆI DIO'!$N$4:$W$150,10,FALSE))</f>
        <v/>
      </c>
      <c r="B226" s="39" t="str">
        <f>IF(C226="","",VLOOKUP('OPĆI DIO'!$C$1,'OPĆI DIO'!$N$4:$W$150,9,FALSE))</f>
        <v/>
      </c>
      <c r="C226" s="44"/>
      <c r="D226" s="39" t="str">
        <f t="shared" si="38"/>
        <v/>
      </c>
      <c r="E226" s="44"/>
      <c r="F226" s="39" t="str">
        <f t="shared" si="37"/>
        <v/>
      </c>
      <c r="G226" s="75"/>
      <c r="H226" s="39" t="str">
        <f t="shared" si="39"/>
        <v/>
      </c>
      <c r="I226" s="39" t="str">
        <f t="shared" si="40"/>
        <v/>
      </c>
      <c r="J226" s="74"/>
      <c r="K226" s="74"/>
      <c r="L226" s="74"/>
      <c r="M226" s="266"/>
      <c r="N226" t="str">
        <f>IF(C226="","",'OPĆI DIO'!$C$1)</f>
        <v/>
      </c>
      <c r="O226" t="str">
        <f t="shared" si="41"/>
        <v/>
      </c>
      <c r="P226" t="str">
        <f t="shared" si="42"/>
        <v/>
      </c>
      <c r="Q226" t="str">
        <f t="shared" si="43"/>
        <v/>
      </c>
      <c r="R226" t="str">
        <f t="shared" si="44"/>
        <v/>
      </c>
      <c r="S226" t="str">
        <f t="shared" si="45"/>
        <v/>
      </c>
      <c r="AC226" t="s">
        <v>3049</v>
      </c>
      <c r="AD226" t="s">
        <v>735</v>
      </c>
      <c r="AE226" t="s">
        <v>2909</v>
      </c>
      <c r="AF226" t="s">
        <v>2910</v>
      </c>
      <c r="AG226" t="s">
        <v>2927</v>
      </c>
      <c r="AH226" t="s">
        <v>2939</v>
      </c>
    </row>
    <row r="227" spans="1:34">
      <c r="A227" s="39" t="str">
        <f>IF(C227="","",VLOOKUP('OPĆI DIO'!$C$1,'OPĆI DIO'!$N$4:$W$150,10,FALSE))</f>
        <v/>
      </c>
      <c r="B227" s="39" t="str">
        <f>IF(C227="","",VLOOKUP('OPĆI DIO'!$C$1,'OPĆI DIO'!$N$4:$W$150,9,FALSE))</f>
        <v/>
      </c>
      <c r="C227" s="44"/>
      <c r="D227" s="39" t="str">
        <f t="shared" si="38"/>
        <v/>
      </c>
      <c r="E227" s="44"/>
      <c r="F227" s="39" t="str">
        <f t="shared" si="37"/>
        <v/>
      </c>
      <c r="G227" s="75"/>
      <c r="H227" s="39" t="str">
        <f t="shared" si="39"/>
        <v/>
      </c>
      <c r="I227" s="39" t="str">
        <f t="shared" si="40"/>
        <v/>
      </c>
      <c r="J227" s="74"/>
      <c r="K227" s="74"/>
      <c r="L227" s="74"/>
      <c r="M227" s="266"/>
      <c r="N227" t="str">
        <f>IF(C227="","",'OPĆI DIO'!$C$1)</f>
        <v/>
      </c>
      <c r="O227" t="str">
        <f t="shared" si="41"/>
        <v/>
      </c>
      <c r="P227" t="str">
        <f t="shared" si="42"/>
        <v/>
      </c>
      <c r="Q227" t="str">
        <f t="shared" si="43"/>
        <v/>
      </c>
      <c r="R227" t="str">
        <f t="shared" si="44"/>
        <v/>
      </c>
      <c r="S227" t="str">
        <f t="shared" si="45"/>
        <v/>
      </c>
      <c r="AC227" t="s">
        <v>774</v>
      </c>
      <c r="AD227" t="s">
        <v>775</v>
      </c>
      <c r="AE227" t="s">
        <v>2909</v>
      </c>
      <c r="AF227" t="s">
        <v>2910</v>
      </c>
      <c r="AG227" t="s">
        <v>2925</v>
      </c>
      <c r="AH227" t="s">
        <v>2935</v>
      </c>
    </row>
    <row r="228" spans="1:34">
      <c r="A228" s="39" t="str">
        <f>IF(C228="","",VLOOKUP('OPĆI DIO'!$C$1,'OPĆI DIO'!$N$4:$W$150,10,FALSE))</f>
        <v/>
      </c>
      <c r="B228" s="39" t="str">
        <f>IF(C228="","",VLOOKUP('OPĆI DIO'!$C$1,'OPĆI DIO'!$N$4:$W$150,9,FALSE))</f>
        <v/>
      </c>
      <c r="C228" s="44"/>
      <c r="D228" s="39" t="str">
        <f t="shared" si="38"/>
        <v/>
      </c>
      <c r="E228" s="44"/>
      <c r="F228" s="39" t="str">
        <f t="shared" si="37"/>
        <v/>
      </c>
      <c r="G228" s="75"/>
      <c r="H228" s="39" t="str">
        <f t="shared" si="39"/>
        <v/>
      </c>
      <c r="I228" s="39" t="str">
        <f t="shared" si="40"/>
        <v/>
      </c>
      <c r="J228" s="74"/>
      <c r="K228" s="74"/>
      <c r="L228" s="74"/>
      <c r="M228" s="266"/>
      <c r="N228" t="str">
        <f>IF(C228="","",'OPĆI DIO'!$C$1)</f>
        <v/>
      </c>
      <c r="O228" t="str">
        <f t="shared" si="41"/>
        <v/>
      </c>
      <c r="P228" t="str">
        <f t="shared" si="42"/>
        <v/>
      </c>
      <c r="Q228" t="str">
        <f t="shared" si="43"/>
        <v/>
      </c>
      <c r="R228" t="str">
        <f t="shared" si="44"/>
        <v/>
      </c>
      <c r="S228" t="str">
        <f t="shared" si="45"/>
        <v/>
      </c>
      <c r="AC228" t="s">
        <v>3050</v>
      </c>
      <c r="AD228" t="s">
        <v>3051</v>
      </c>
      <c r="AE228" t="s">
        <v>2909</v>
      </c>
      <c r="AF228" t="s">
        <v>2910</v>
      </c>
      <c r="AG228" t="s">
        <v>2925</v>
      </c>
      <c r="AH228" t="s">
        <v>2935</v>
      </c>
    </row>
    <row r="229" spans="1:34">
      <c r="A229" s="39" t="str">
        <f>IF(C229="","",VLOOKUP('OPĆI DIO'!$C$1,'OPĆI DIO'!$N$4:$W$150,10,FALSE))</f>
        <v/>
      </c>
      <c r="B229" s="39" t="str">
        <f>IF(C229="","",VLOOKUP('OPĆI DIO'!$C$1,'OPĆI DIO'!$N$4:$W$150,9,FALSE))</f>
        <v/>
      </c>
      <c r="C229" s="44"/>
      <c r="D229" s="39" t="str">
        <f t="shared" si="38"/>
        <v/>
      </c>
      <c r="E229" s="44"/>
      <c r="F229" s="39" t="str">
        <f t="shared" si="37"/>
        <v/>
      </c>
      <c r="G229" s="75"/>
      <c r="H229" s="39" t="str">
        <f t="shared" si="39"/>
        <v/>
      </c>
      <c r="I229" s="39" t="str">
        <f t="shared" si="40"/>
        <v/>
      </c>
      <c r="J229" s="74"/>
      <c r="K229" s="74"/>
      <c r="L229" s="74"/>
      <c r="M229" s="266"/>
      <c r="N229" t="str">
        <f>IF(C229="","",'OPĆI DIO'!$C$1)</f>
        <v/>
      </c>
      <c r="O229" t="str">
        <f t="shared" si="41"/>
        <v/>
      </c>
      <c r="P229" t="str">
        <f t="shared" si="42"/>
        <v/>
      </c>
      <c r="Q229" t="str">
        <f t="shared" si="43"/>
        <v/>
      </c>
      <c r="R229" t="str">
        <f t="shared" si="44"/>
        <v/>
      </c>
      <c r="S229" t="str">
        <f t="shared" si="45"/>
        <v/>
      </c>
      <c r="AC229" t="s">
        <v>778</v>
      </c>
      <c r="AD229" t="s">
        <v>779</v>
      </c>
      <c r="AE229" t="s">
        <v>2921</v>
      </c>
      <c r="AF229" t="s">
        <v>2922</v>
      </c>
      <c r="AG229" t="s">
        <v>2927</v>
      </c>
      <c r="AH229" t="s">
        <v>2939</v>
      </c>
    </row>
    <row r="230" spans="1:34">
      <c r="A230" s="39" t="str">
        <f>IF(C230="","",VLOOKUP('OPĆI DIO'!$C$1,'OPĆI DIO'!$N$4:$W$150,10,FALSE))</f>
        <v/>
      </c>
      <c r="B230" s="39" t="str">
        <f>IF(C230="","",VLOOKUP('OPĆI DIO'!$C$1,'OPĆI DIO'!$N$4:$W$150,9,FALSE))</f>
        <v/>
      </c>
      <c r="C230" s="44"/>
      <c r="D230" s="39" t="str">
        <f t="shared" si="38"/>
        <v/>
      </c>
      <c r="E230" s="44"/>
      <c r="F230" s="39" t="str">
        <f t="shared" si="37"/>
        <v/>
      </c>
      <c r="G230" s="75"/>
      <c r="H230" s="39" t="str">
        <f t="shared" si="39"/>
        <v/>
      </c>
      <c r="I230" s="39" t="str">
        <f t="shared" si="40"/>
        <v/>
      </c>
      <c r="J230" s="74"/>
      <c r="K230" s="74"/>
      <c r="L230" s="74"/>
      <c r="M230" s="266"/>
      <c r="N230" t="str">
        <f>IF(C230="","",'OPĆI DIO'!$C$1)</f>
        <v/>
      </c>
      <c r="O230" t="str">
        <f t="shared" si="41"/>
        <v/>
      </c>
      <c r="P230" t="str">
        <f t="shared" si="42"/>
        <v/>
      </c>
      <c r="Q230" t="str">
        <f t="shared" si="43"/>
        <v/>
      </c>
      <c r="R230" t="str">
        <f t="shared" si="44"/>
        <v/>
      </c>
      <c r="S230" t="str">
        <f t="shared" si="45"/>
        <v/>
      </c>
      <c r="AC230" t="s">
        <v>780</v>
      </c>
      <c r="AD230" t="s">
        <v>781</v>
      </c>
      <c r="AE230" t="s">
        <v>2921</v>
      </c>
      <c r="AF230" t="s">
        <v>2922</v>
      </c>
      <c r="AG230" t="s">
        <v>2927</v>
      </c>
      <c r="AH230" t="s">
        <v>2928</v>
      </c>
    </row>
    <row r="231" spans="1:34">
      <c r="A231" s="39" t="str">
        <f>IF(C231="","",VLOOKUP('OPĆI DIO'!$C$1,'OPĆI DIO'!$N$4:$W$150,10,FALSE))</f>
        <v/>
      </c>
      <c r="B231" s="39" t="str">
        <f>IF(C231="","",VLOOKUP('OPĆI DIO'!$C$1,'OPĆI DIO'!$N$4:$W$150,9,FALSE))</f>
        <v/>
      </c>
      <c r="C231" s="44"/>
      <c r="D231" s="39" t="str">
        <f t="shared" si="38"/>
        <v/>
      </c>
      <c r="E231" s="44"/>
      <c r="F231" s="39" t="str">
        <f t="shared" si="37"/>
        <v/>
      </c>
      <c r="G231" s="75"/>
      <c r="H231" s="39" t="str">
        <f t="shared" si="39"/>
        <v/>
      </c>
      <c r="I231" s="39" t="str">
        <f t="shared" si="40"/>
        <v/>
      </c>
      <c r="J231" s="74"/>
      <c r="K231" s="74"/>
      <c r="L231" s="74"/>
      <c r="M231" s="266"/>
      <c r="N231" t="str">
        <f>IF(C231="","",'OPĆI DIO'!$C$1)</f>
        <v/>
      </c>
      <c r="O231" t="str">
        <f t="shared" si="41"/>
        <v/>
      </c>
      <c r="P231" t="str">
        <f t="shared" si="42"/>
        <v/>
      </c>
      <c r="Q231" t="str">
        <f t="shared" si="43"/>
        <v/>
      </c>
      <c r="R231" t="str">
        <f t="shared" si="44"/>
        <v/>
      </c>
      <c r="S231" t="str">
        <f t="shared" si="45"/>
        <v/>
      </c>
      <c r="AC231" t="s">
        <v>782</v>
      </c>
      <c r="AD231" t="s">
        <v>783</v>
      </c>
      <c r="AE231" t="s">
        <v>2923</v>
      </c>
      <c r="AF231" t="s">
        <v>2924</v>
      </c>
      <c r="AG231" t="s">
        <v>2927</v>
      </c>
      <c r="AH231" t="s">
        <v>2928</v>
      </c>
    </row>
    <row r="232" spans="1:34">
      <c r="A232" s="39" t="str">
        <f>IF(C232="","",VLOOKUP('OPĆI DIO'!$C$1,'OPĆI DIO'!$N$4:$W$150,10,FALSE))</f>
        <v/>
      </c>
      <c r="B232" s="39" t="str">
        <f>IF(C232="","",VLOOKUP('OPĆI DIO'!$C$1,'OPĆI DIO'!$N$4:$W$150,9,FALSE))</f>
        <v/>
      </c>
      <c r="C232" s="44"/>
      <c r="D232" s="39" t="str">
        <f t="shared" si="38"/>
        <v/>
      </c>
      <c r="E232" s="44"/>
      <c r="F232" s="39" t="str">
        <f t="shared" si="37"/>
        <v/>
      </c>
      <c r="G232" s="75"/>
      <c r="H232" s="39" t="str">
        <f t="shared" si="39"/>
        <v/>
      </c>
      <c r="I232" s="39" t="str">
        <f t="shared" si="40"/>
        <v/>
      </c>
      <c r="J232" s="74"/>
      <c r="K232" s="74"/>
      <c r="L232" s="74"/>
      <c r="M232" s="266"/>
      <c r="N232" t="str">
        <f>IF(C232="","",'OPĆI DIO'!$C$1)</f>
        <v/>
      </c>
      <c r="O232" t="str">
        <f t="shared" si="41"/>
        <v/>
      </c>
      <c r="P232" t="str">
        <f t="shared" si="42"/>
        <v/>
      </c>
      <c r="Q232" t="str">
        <f t="shared" si="43"/>
        <v/>
      </c>
      <c r="R232" t="str">
        <f t="shared" si="44"/>
        <v/>
      </c>
      <c r="S232" t="str">
        <f t="shared" si="45"/>
        <v/>
      </c>
      <c r="AC232" t="s">
        <v>784</v>
      </c>
      <c r="AD232" t="s">
        <v>785</v>
      </c>
      <c r="AE232" t="s">
        <v>2921</v>
      </c>
      <c r="AF232" t="s">
        <v>2922</v>
      </c>
      <c r="AG232" t="s">
        <v>2927</v>
      </c>
      <c r="AH232" t="s">
        <v>2939</v>
      </c>
    </row>
    <row r="233" spans="1:34">
      <c r="A233" s="39" t="str">
        <f>IF(C233="","",VLOOKUP('OPĆI DIO'!$C$1,'OPĆI DIO'!$N$4:$W$150,10,FALSE))</f>
        <v/>
      </c>
      <c r="B233" s="39" t="str">
        <f>IF(C233="","",VLOOKUP('OPĆI DIO'!$C$1,'OPĆI DIO'!$N$4:$W$150,9,FALSE))</f>
        <v/>
      </c>
      <c r="C233" s="44"/>
      <c r="D233" s="39" t="str">
        <f t="shared" si="38"/>
        <v/>
      </c>
      <c r="E233" s="44"/>
      <c r="F233" s="39" t="str">
        <f t="shared" si="37"/>
        <v/>
      </c>
      <c r="G233" s="75"/>
      <c r="H233" s="39" t="str">
        <f t="shared" si="39"/>
        <v/>
      </c>
      <c r="I233" s="39" t="str">
        <f t="shared" si="40"/>
        <v/>
      </c>
      <c r="J233" s="74"/>
      <c r="K233" s="74"/>
      <c r="L233" s="74"/>
      <c r="M233" s="266"/>
      <c r="N233" t="str">
        <f>IF(C233="","",'OPĆI DIO'!$C$1)</f>
        <v/>
      </c>
      <c r="O233" t="str">
        <f t="shared" si="41"/>
        <v/>
      </c>
      <c r="P233" t="str">
        <f t="shared" si="42"/>
        <v/>
      </c>
      <c r="Q233" t="str">
        <f t="shared" si="43"/>
        <v/>
      </c>
      <c r="R233" t="str">
        <f t="shared" si="44"/>
        <v/>
      </c>
      <c r="S233" t="str">
        <f t="shared" si="45"/>
        <v/>
      </c>
      <c r="AC233" t="s">
        <v>786</v>
      </c>
      <c r="AD233" t="s">
        <v>787</v>
      </c>
      <c r="AE233" t="s">
        <v>2921</v>
      </c>
      <c r="AF233" t="s">
        <v>2922</v>
      </c>
      <c r="AG233" t="s">
        <v>2927</v>
      </c>
      <c r="AH233" t="s">
        <v>2939</v>
      </c>
    </row>
    <row r="234" spans="1:34">
      <c r="A234" s="39" t="str">
        <f>IF(C234="","",VLOOKUP('OPĆI DIO'!$C$1,'OPĆI DIO'!$N$4:$W$150,10,FALSE))</f>
        <v/>
      </c>
      <c r="B234" s="39" t="str">
        <f>IF(C234="","",VLOOKUP('OPĆI DIO'!$C$1,'OPĆI DIO'!$N$4:$W$150,9,FALSE))</f>
        <v/>
      </c>
      <c r="C234" s="44"/>
      <c r="D234" s="39" t="str">
        <f t="shared" si="38"/>
        <v/>
      </c>
      <c r="E234" s="44"/>
      <c r="F234" s="39" t="str">
        <f t="shared" si="37"/>
        <v/>
      </c>
      <c r="G234" s="75"/>
      <c r="H234" s="39" t="str">
        <f t="shared" si="39"/>
        <v/>
      </c>
      <c r="I234" s="39" t="str">
        <f t="shared" si="40"/>
        <v/>
      </c>
      <c r="J234" s="74"/>
      <c r="K234" s="74"/>
      <c r="L234" s="74"/>
      <c r="M234" s="266"/>
      <c r="N234" t="str">
        <f>IF(C234="","",'OPĆI DIO'!$C$1)</f>
        <v/>
      </c>
      <c r="O234" t="str">
        <f t="shared" si="41"/>
        <v/>
      </c>
      <c r="P234" t="str">
        <f t="shared" si="42"/>
        <v/>
      </c>
      <c r="Q234" t="str">
        <f t="shared" si="43"/>
        <v/>
      </c>
      <c r="R234" t="str">
        <f t="shared" si="44"/>
        <v/>
      </c>
      <c r="S234" t="str">
        <f t="shared" si="45"/>
        <v/>
      </c>
      <c r="AC234" t="s">
        <v>788</v>
      </c>
      <c r="AD234" t="s">
        <v>789</v>
      </c>
      <c r="AE234" t="s">
        <v>2921</v>
      </c>
      <c r="AF234" t="s">
        <v>2922</v>
      </c>
      <c r="AG234" t="s">
        <v>2927</v>
      </c>
      <c r="AH234" t="s">
        <v>2939</v>
      </c>
    </row>
    <row r="235" spans="1:34">
      <c r="A235" s="39" t="str">
        <f>IF(C235="","",VLOOKUP('OPĆI DIO'!$C$1,'OPĆI DIO'!$N$4:$W$150,10,FALSE))</f>
        <v/>
      </c>
      <c r="B235" s="39" t="str">
        <f>IF(C235="","",VLOOKUP('OPĆI DIO'!$C$1,'OPĆI DIO'!$N$4:$W$150,9,FALSE))</f>
        <v/>
      </c>
      <c r="C235" s="44"/>
      <c r="D235" s="39" t="str">
        <f t="shared" si="38"/>
        <v/>
      </c>
      <c r="E235" s="44"/>
      <c r="F235" s="39" t="str">
        <f t="shared" si="37"/>
        <v/>
      </c>
      <c r="G235" s="75"/>
      <c r="H235" s="39" t="str">
        <f t="shared" si="39"/>
        <v/>
      </c>
      <c r="I235" s="39" t="str">
        <f t="shared" si="40"/>
        <v/>
      </c>
      <c r="J235" s="74"/>
      <c r="K235" s="74"/>
      <c r="L235" s="74"/>
      <c r="M235" s="266"/>
      <c r="N235" t="str">
        <f>IF(C235="","",'OPĆI DIO'!$C$1)</f>
        <v/>
      </c>
      <c r="O235" t="str">
        <f t="shared" si="41"/>
        <v/>
      </c>
      <c r="P235" t="str">
        <f t="shared" si="42"/>
        <v/>
      </c>
      <c r="Q235" t="str">
        <f t="shared" si="43"/>
        <v/>
      </c>
      <c r="R235" t="str">
        <f t="shared" si="44"/>
        <v/>
      </c>
      <c r="S235" t="str">
        <f t="shared" si="45"/>
        <v/>
      </c>
      <c r="AC235" t="s">
        <v>790</v>
      </c>
      <c r="AD235" t="s">
        <v>791</v>
      </c>
      <c r="AE235" t="s">
        <v>2921</v>
      </c>
      <c r="AF235" t="s">
        <v>2922</v>
      </c>
      <c r="AG235" t="s">
        <v>2927</v>
      </c>
      <c r="AH235" t="s">
        <v>2939</v>
      </c>
    </row>
    <row r="236" spans="1:34">
      <c r="A236" s="39" t="str">
        <f>IF(C236="","",VLOOKUP('OPĆI DIO'!$C$1,'OPĆI DIO'!$N$4:$W$150,10,FALSE))</f>
        <v/>
      </c>
      <c r="B236" s="39" t="str">
        <f>IF(C236="","",VLOOKUP('OPĆI DIO'!$C$1,'OPĆI DIO'!$N$4:$W$150,9,FALSE))</f>
        <v/>
      </c>
      <c r="C236" s="44"/>
      <c r="D236" s="39" t="str">
        <f t="shared" si="38"/>
        <v/>
      </c>
      <c r="E236" s="44"/>
      <c r="F236" s="39" t="str">
        <f t="shared" si="37"/>
        <v/>
      </c>
      <c r="G236" s="75"/>
      <c r="H236" s="39" t="str">
        <f t="shared" si="39"/>
        <v/>
      </c>
      <c r="I236" s="39" t="str">
        <f t="shared" si="40"/>
        <v/>
      </c>
      <c r="J236" s="74"/>
      <c r="K236" s="74"/>
      <c r="L236" s="74"/>
      <c r="M236" s="266"/>
      <c r="N236" t="str">
        <f>IF(C236="","",'OPĆI DIO'!$C$1)</f>
        <v/>
      </c>
      <c r="O236" t="str">
        <f t="shared" si="41"/>
        <v/>
      </c>
      <c r="P236" t="str">
        <f t="shared" si="42"/>
        <v/>
      </c>
      <c r="Q236" t="str">
        <f t="shared" si="43"/>
        <v/>
      </c>
      <c r="R236" t="str">
        <f t="shared" si="44"/>
        <v/>
      </c>
      <c r="S236" t="str">
        <f t="shared" si="45"/>
        <v/>
      </c>
      <c r="AC236" t="s">
        <v>1135</v>
      </c>
      <c r="AD236" t="s">
        <v>1136</v>
      </c>
      <c r="AE236" t="s">
        <v>2921</v>
      </c>
      <c r="AF236" t="s">
        <v>2922</v>
      </c>
      <c r="AG236" t="s">
        <v>2927</v>
      </c>
      <c r="AH236" t="s">
        <v>2939</v>
      </c>
    </row>
    <row r="237" spans="1:34">
      <c r="A237" s="39" t="str">
        <f>IF(C237="","",VLOOKUP('OPĆI DIO'!$C$1,'OPĆI DIO'!$N$4:$W$150,10,FALSE))</f>
        <v/>
      </c>
      <c r="B237" s="39" t="str">
        <f>IF(C237="","",VLOOKUP('OPĆI DIO'!$C$1,'OPĆI DIO'!$N$4:$W$150,9,FALSE))</f>
        <v/>
      </c>
      <c r="C237" s="44"/>
      <c r="D237" s="39" t="str">
        <f t="shared" si="38"/>
        <v/>
      </c>
      <c r="E237" s="44"/>
      <c r="F237" s="39" t="str">
        <f t="shared" si="37"/>
        <v/>
      </c>
      <c r="G237" s="75"/>
      <c r="H237" s="39" t="str">
        <f t="shared" si="39"/>
        <v/>
      </c>
      <c r="I237" s="39" t="str">
        <f t="shared" si="40"/>
        <v/>
      </c>
      <c r="J237" s="74"/>
      <c r="K237" s="74"/>
      <c r="L237" s="74"/>
      <c r="M237" s="266"/>
      <c r="N237" t="str">
        <f>IF(C237="","",'OPĆI DIO'!$C$1)</f>
        <v/>
      </c>
      <c r="O237" t="str">
        <f t="shared" si="41"/>
        <v/>
      </c>
      <c r="P237" t="str">
        <f t="shared" si="42"/>
        <v/>
      </c>
      <c r="Q237" t="str">
        <f t="shared" si="43"/>
        <v/>
      </c>
      <c r="R237" t="str">
        <f t="shared" si="44"/>
        <v/>
      </c>
      <c r="S237" t="str">
        <f t="shared" si="45"/>
        <v/>
      </c>
      <c r="AC237" t="s">
        <v>2109</v>
      </c>
      <c r="AD237" t="s">
        <v>2110</v>
      </c>
      <c r="AE237" t="s">
        <v>2921</v>
      </c>
      <c r="AF237" t="s">
        <v>2922</v>
      </c>
      <c r="AG237" t="s">
        <v>2927</v>
      </c>
      <c r="AH237" t="s">
        <v>2939</v>
      </c>
    </row>
    <row r="238" spans="1:34">
      <c r="A238" s="39" t="str">
        <f>IF(C238="","",VLOOKUP('OPĆI DIO'!$C$1,'OPĆI DIO'!$N$4:$W$150,10,FALSE))</f>
        <v/>
      </c>
      <c r="B238" s="39" t="str">
        <f>IF(C238="","",VLOOKUP('OPĆI DIO'!$C$1,'OPĆI DIO'!$N$4:$W$150,9,FALSE))</f>
        <v/>
      </c>
      <c r="C238" s="44"/>
      <c r="D238" s="39" t="str">
        <f t="shared" si="38"/>
        <v/>
      </c>
      <c r="E238" s="44"/>
      <c r="F238" s="39" t="str">
        <f t="shared" si="37"/>
        <v/>
      </c>
      <c r="G238" s="75"/>
      <c r="H238" s="39" t="str">
        <f t="shared" si="39"/>
        <v/>
      </c>
      <c r="I238" s="39" t="str">
        <f t="shared" si="40"/>
        <v/>
      </c>
      <c r="J238" s="74"/>
      <c r="K238" s="74"/>
      <c r="L238" s="74"/>
      <c r="M238" s="266"/>
      <c r="N238" t="str">
        <f>IF(C238="","",'OPĆI DIO'!$C$1)</f>
        <v/>
      </c>
      <c r="O238" t="str">
        <f t="shared" si="41"/>
        <v/>
      </c>
      <c r="P238" t="str">
        <f t="shared" si="42"/>
        <v/>
      </c>
      <c r="Q238" t="str">
        <f t="shared" si="43"/>
        <v/>
      </c>
      <c r="R238" t="str">
        <f t="shared" si="44"/>
        <v/>
      </c>
      <c r="S238" t="str">
        <f t="shared" si="45"/>
        <v/>
      </c>
      <c r="AC238" t="s">
        <v>792</v>
      </c>
      <c r="AD238" t="s">
        <v>793</v>
      </c>
      <c r="AE238" t="s">
        <v>2921</v>
      </c>
      <c r="AF238" t="s">
        <v>2922</v>
      </c>
      <c r="AG238" t="s">
        <v>2925</v>
      </c>
      <c r="AH238" t="s">
        <v>2935</v>
      </c>
    </row>
    <row r="239" spans="1:34">
      <c r="A239" s="39" t="str">
        <f>IF(C239="","",VLOOKUP('OPĆI DIO'!$C$1,'OPĆI DIO'!$N$4:$W$150,10,FALSE))</f>
        <v/>
      </c>
      <c r="B239" s="39" t="str">
        <f>IF(C239="","",VLOOKUP('OPĆI DIO'!$C$1,'OPĆI DIO'!$N$4:$W$150,9,FALSE))</f>
        <v/>
      </c>
      <c r="C239" s="44"/>
      <c r="D239" s="39" t="str">
        <f t="shared" si="38"/>
        <v/>
      </c>
      <c r="E239" s="44"/>
      <c r="F239" s="39" t="str">
        <f t="shared" si="37"/>
        <v/>
      </c>
      <c r="G239" s="75"/>
      <c r="H239" s="39" t="str">
        <f t="shared" si="39"/>
        <v/>
      </c>
      <c r="I239" s="39" t="str">
        <f t="shared" si="40"/>
        <v/>
      </c>
      <c r="J239" s="74"/>
      <c r="K239" s="74"/>
      <c r="L239" s="74"/>
      <c r="M239" s="266"/>
      <c r="N239" t="str">
        <f>IF(C239="","",'OPĆI DIO'!$C$1)</f>
        <v/>
      </c>
      <c r="O239" t="str">
        <f t="shared" si="41"/>
        <v/>
      </c>
      <c r="P239" t="str">
        <f t="shared" si="42"/>
        <v/>
      </c>
      <c r="Q239" t="str">
        <f t="shared" si="43"/>
        <v/>
      </c>
      <c r="R239" t="str">
        <f t="shared" si="44"/>
        <v/>
      </c>
      <c r="S239" t="str">
        <f t="shared" si="45"/>
        <v/>
      </c>
      <c r="AC239" t="s">
        <v>794</v>
      </c>
      <c r="AD239" t="s">
        <v>795</v>
      </c>
      <c r="AE239" t="s">
        <v>2921</v>
      </c>
      <c r="AF239" t="s">
        <v>2922</v>
      </c>
      <c r="AG239" t="s">
        <v>2925</v>
      </c>
      <c r="AH239" t="s">
        <v>2935</v>
      </c>
    </row>
    <row r="240" spans="1:34">
      <c r="A240" s="39" t="str">
        <f>IF(C240="","",VLOOKUP('OPĆI DIO'!$C$1,'OPĆI DIO'!$N$4:$W$150,10,FALSE))</f>
        <v/>
      </c>
      <c r="B240" s="39" t="str">
        <f>IF(C240="","",VLOOKUP('OPĆI DIO'!$C$1,'OPĆI DIO'!$N$4:$W$150,9,FALSE))</f>
        <v/>
      </c>
      <c r="C240" s="44"/>
      <c r="D240" s="39" t="str">
        <f t="shared" si="38"/>
        <v/>
      </c>
      <c r="E240" s="44"/>
      <c r="F240" s="39" t="str">
        <f t="shared" si="37"/>
        <v/>
      </c>
      <c r="G240" s="75"/>
      <c r="H240" s="39" t="str">
        <f t="shared" si="39"/>
        <v/>
      </c>
      <c r="I240" s="39" t="str">
        <f t="shared" si="40"/>
        <v/>
      </c>
      <c r="J240" s="74"/>
      <c r="K240" s="74"/>
      <c r="L240" s="74"/>
      <c r="M240" s="266"/>
      <c r="N240" t="str">
        <f>IF(C240="","",'OPĆI DIO'!$C$1)</f>
        <v/>
      </c>
      <c r="O240" t="str">
        <f t="shared" si="41"/>
        <v/>
      </c>
      <c r="P240" t="str">
        <f t="shared" si="42"/>
        <v/>
      </c>
      <c r="Q240" t="str">
        <f t="shared" si="43"/>
        <v/>
      </c>
      <c r="R240" t="str">
        <f t="shared" si="44"/>
        <v/>
      </c>
      <c r="S240" t="str">
        <f t="shared" si="45"/>
        <v/>
      </c>
      <c r="AC240" t="s">
        <v>796</v>
      </c>
      <c r="AD240" t="s">
        <v>797</v>
      </c>
      <c r="AE240" t="s">
        <v>2903</v>
      </c>
      <c r="AF240" t="s">
        <v>2904</v>
      </c>
      <c r="AG240" t="s">
        <v>2925</v>
      </c>
      <c r="AH240" t="s">
        <v>2935</v>
      </c>
    </row>
    <row r="241" spans="1:34">
      <c r="A241" s="39" t="str">
        <f>IF(C241="","",VLOOKUP('OPĆI DIO'!$C$1,'OPĆI DIO'!$N$4:$W$150,10,FALSE))</f>
        <v/>
      </c>
      <c r="B241" s="39" t="str">
        <f>IF(C241="","",VLOOKUP('OPĆI DIO'!$C$1,'OPĆI DIO'!$N$4:$W$150,9,FALSE))</f>
        <v/>
      </c>
      <c r="C241" s="44"/>
      <c r="D241" s="39" t="str">
        <f t="shared" si="38"/>
        <v/>
      </c>
      <c r="E241" s="44"/>
      <c r="F241" s="39" t="str">
        <f t="shared" si="37"/>
        <v/>
      </c>
      <c r="G241" s="75"/>
      <c r="H241" s="39" t="str">
        <f t="shared" si="39"/>
        <v/>
      </c>
      <c r="I241" s="39" t="str">
        <f t="shared" si="40"/>
        <v/>
      </c>
      <c r="J241" s="74"/>
      <c r="K241" s="74"/>
      <c r="L241" s="74"/>
      <c r="M241" s="266"/>
      <c r="N241" t="str">
        <f>IF(C241="","",'OPĆI DIO'!$C$1)</f>
        <v/>
      </c>
      <c r="O241" t="str">
        <f t="shared" si="41"/>
        <v/>
      </c>
      <c r="P241" t="str">
        <f t="shared" si="42"/>
        <v/>
      </c>
      <c r="Q241" t="str">
        <f t="shared" si="43"/>
        <v/>
      </c>
      <c r="R241" t="str">
        <f t="shared" si="44"/>
        <v/>
      </c>
      <c r="S241" t="str">
        <f t="shared" si="45"/>
        <v/>
      </c>
      <c r="AC241" t="s">
        <v>798</v>
      </c>
      <c r="AD241" t="s">
        <v>799</v>
      </c>
      <c r="AE241" t="s">
        <v>2903</v>
      </c>
      <c r="AF241" t="s">
        <v>2904</v>
      </c>
      <c r="AG241" t="s">
        <v>2925</v>
      </c>
      <c r="AH241" t="s">
        <v>2935</v>
      </c>
    </row>
    <row r="242" spans="1:34">
      <c r="A242" s="39" t="str">
        <f>IF(C242="","",VLOOKUP('OPĆI DIO'!$C$1,'OPĆI DIO'!$N$4:$W$150,10,FALSE))</f>
        <v/>
      </c>
      <c r="B242" s="39" t="str">
        <f>IF(C242="","",VLOOKUP('OPĆI DIO'!$C$1,'OPĆI DIO'!$N$4:$W$150,9,FALSE))</f>
        <v/>
      </c>
      <c r="C242" s="44"/>
      <c r="D242" s="39" t="str">
        <f t="shared" si="38"/>
        <v/>
      </c>
      <c r="E242" s="44"/>
      <c r="F242" s="39" t="str">
        <f t="shared" si="37"/>
        <v/>
      </c>
      <c r="G242" s="75"/>
      <c r="H242" s="39" t="str">
        <f t="shared" si="39"/>
        <v/>
      </c>
      <c r="I242" s="39" t="str">
        <f t="shared" si="40"/>
        <v/>
      </c>
      <c r="J242" s="74"/>
      <c r="K242" s="74"/>
      <c r="L242" s="74"/>
      <c r="M242" s="266"/>
      <c r="N242" t="str">
        <f>IF(C242="","",'OPĆI DIO'!$C$1)</f>
        <v/>
      </c>
      <c r="O242" t="str">
        <f t="shared" si="41"/>
        <v/>
      </c>
      <c r="P242" t="str">
        <f t="shared" si="42"/>
        <v/>
      </c>
      <c r="Q242" t="str">
        <f t="shared" si="43"/>
        <v/>
      </c>
      <c r="R242" t="str">
        <f t="shared" si="44"/>
        <v/>
      </c>
      <c r="S242" t="str">
        <f t="shared" si="45"/>
        <v/>
      </c>
      <c r="AC242" t="s">
        <v>2111</v>
      </c>
      <c r="AD242" t="s">
        <v>3052</v>
      </c>
      <c r="AE242" t="s">
        <v>2921</v>
      </c>
      <c r="AF242" t="s">
        <v>2922</v>
      </c>
      <c r="AG242" t="s">
        <v>2925</v>
      </c>
      <c r="AH242" t="s">
        <v>2935</v>
      </c>
    </row>
    <row r="243" spans="1:34">
      <c r="A243" s="39" t="str">
        <f>IF(C243="","",VLOOKUP('OPĆI DIO'!$C$1,'OPĆI DIO'!$N$4:$W$150,10,FALSE))</f>
        <v/>
      </c>
      <c r="B243" s="39" t="str">
        <f>IF(C243="","",VLOOKUP('OPĆI DIO'!$C$1,'OPĆI DIO'!$N$4:$W$150,9,FALSE))</f>
        <v/>
      </c>
      <c r="C243" s="44"/>
      <c r="D243" s="39" t="str">
        <f t="shared" si="38"/>
        <v/>
      </c>
      <c r="E243" s="44"/>
      <c r="F243" s="39" t="str">
        <f t="shared" si="37"/>
        <v/>
      </c>
      <c r="G243" s="75"/>
      <c r="H243" s="39" t="str">
        <f t="shared" si="39"/>
        <v/>
      </c>
      <c r="I243" s="39" t="str">
        <f t="shared" si="40"/>
        <v/>
      </c>
      <c r="J243" s="74"/>
      <c r="K243" s="74"/>
      <c r="L243" s="74"/>
      <c r="M243" s="266"/>
      <c r="N243" t="str">
        <f>IF(C243="","",'OPĆI DIO'!$C$1)</f>
        <v/>
      </c>
      <c r="O243" t="str">
        <f t="shared" si="41"/>
        <v/>
      </c>
      <c r="P243" t="str">
        <f t="shared" si="42"/>
        <v/>
      </c>
      <c r="Q243" t="str">
        <f t="shared" si="43"/>
        <v/>
      </c>
      <c r="R243" t="str">
        <f t="shared" si="44"/>
        <v/>
      </c>
      <c r="S243" t="str">
        <f t="shared" si="45"/>
        <v/>
      </c>
      <c r="AC243" t="s">
        <v>3053</v>
      </c>
      <c r="AD243" t="s">
        <v>3054</v>
      </c>
      <c r="AE243" t="s">
        <v>2921</v>
      </c>
      <c r="AF243" t="s">
        <v>2922</v>
      </c>
      <c r="AG243" t="s">
        <v>2925</v>
      </c>
      <c r="AH243" t="s">
        <v>2935</v>
      </c>
    </row>
    <row r="244" spans="1:34">
      <c r="A244" s="39" t="str">
        <f>IF(C244="","",VLOOKUP('OPĆI DIO'!$C$1,'OPĆI DIO'!$N$4:$W$150,10,FALSE))</f>
        <v/>
      </c>
      <c r="B244" s="39" t="str">
        <f>IF(C244="","",VLOOKUP('OPĆI DIO'!$C$1,'OPĆI DIO'!$N$4:$W$150,9,FALSE))</f>
        <v/>
      </c>
      <c r="C244" s="44"/>
      <c r="D244" s="39" t="str">
        <f t="shared" si="38"/>
        <v/>
      </c>
      <c r="E244" s="44"/>
      <c r="F244" s="39" t="str">
        <f t="shared" si="37"/>
        <v/>
      </c>
      <c r="G244" s="75"/>
      <c r="H244" s="39" t="str">
        <f t="shared" si="39"/>
        <v/>
      </c>
      <c r="I244" s="39" t="str">
        <f t="shared" si="40"/>
        <v/>
      </c>
      <c r="J244" s="74"/>
      <c r="K244" s="74"/>
      <c r="L244" s="74"/>
      <c r="M244" s="266"/>
      <c r="N244" t="str">
        <f>IF(C244="","",'OPĆI DIO'!$C$1)</f>
        <v/>
      </c>
      <c r="O244" t="str">
        <f t="shared" si="41"/>
        <v/>
      </c>
      <c r="P244" t="str">
        <f t="shared" si="42"/>
        <v/>
      </c>
      <c r="Q244" t="str">
        <f t="shared" si="43"/>
        <v/>
      </c>
      <c r="R244" t="str">
        <f t="shared" si="44"/>
        <v/>
      </c>
      <c r="S244" t="str">
        <f t="shared" si="45"/>
        <v/>
      </c>
      <c r="AC244" t="s">
        <v>4510</v>
      </c>
      <c r="AD244" t="s">
        <v>4481</v>
      </c>
      <c r="AE244" t="s">
        <v>2921</v>
      </c>
      <c r="AF244" t="s">
        <v>2922</v>
      </c>
      <c r="AG244" t="s">
        <v>2925</v>
      </c>
      <c r="AH244" t="s">
        <v>2935</v>
      </c>
    </row>
    <row r="245" spans="1:34">
      <c r="A245" s="39" t="str">
        <f>IF(C245="","",VLOOKUP('OPĆI DIO'!$C$1,'OPĆI DIO'!$N$4:$W$150,10,FALSE))</f>
        <v/>
      </c>
      <c r="B245" s="39" t="str">
        <f>IF(C245="","",VLOOKUP('OPĆI DIO'!$C$1,'OPĆI DIO'!$N$4:$W$150,9,FALSE))</f>
        <v/>
      </c>
      <c r="C245" s="44"/>
      <c r="D245" s="39" t="str">
        <f t="shared" si="38"/>
        <v/>
      </c>
      <c r="E245" s="44"/>
      <c r="F245" s="39" t="str">
        <f t="shared" si="37"/>
        <v/>
      </c>
      <c r="G245" s="75"/>
      <c r="H245" s="39" t="str">
        <f t="shared" si="39"/>
        <v/>
      </c>
      <c r="I245" s="39" t="str">
        <f t="shared" si="40"/>
        <v/>
      </c>
      <c r="J245" s="74"/>
      <c r="K245" s="74"/>
      <c r="L245" s="74"/>
      <c r="M245" s="266"/>
      <c r="N245" t="str">
        <f>IF(C245="","",'OPĆI DIO'!$C$1)</f>
        <v/>
      </c>
      <c r="O245" t="str">
        <f t="shared" si="41"/>
        <v/>
      </c>
      <c r="P245" t="str">
        <f t="shared" si="42"/>
        <v/>
      </c>
      <c r="Q245" t="str">
        <f t="shared" si="43"/>
        <v/>
      </c>
      <c r="R245" t="str">
        <f t="shared" si="44"/>
        <v/>
      </c>
      <c r="S245" t="str">
        <f t="shared" si="45"/>
        <v/>
      </c>
      <c r="AC245" t="s">
        <v>4510</v>
      </c>
      <c r="AD245" t="s">
        <v>4481</v>
      </c>
      <c r="AE245" t="s">
        <v>2903</v>
      </c>
      <c r="AF245" t="s">
        <v>2904</v>
      </c>
      <c r="AG245" t="s">
        <v>2925</v>
      </c>
      <c r="AH245" t="s">
        <v>2935</v>
      </c>
    </row>
    <row r="246" spans="1:34">
      <c r="A246" s="39" t="str">
        <f>IF(C246="","",VLOOKUP('OPĆI DIO'!$C$1,'OPĆI DIO'!$N$4:$W$150,10,FALSE))</f>
        <v/>
      </c>
      <c r="B246" s="39" t="str">
        <f>IF(C246="","",VLOOKUP('OPĆI DIO'!$C$1,'OPĆI DIO'!$N$4:$W$150,9,FALSE))</f>
        <v/>
      </c>
      <c r="C246" s="44"/>
      <c r="D246" s="39" t="str">
        <f t="shared" si="38"/>
        <v/>
      </c>
      <c r="E246" s="44"/>
      <c r="F246" s="39" t="str">
        <f t="shared" si="37"/>
        <v/>
      </c>
      <c r="G246" s="75"/>
      <c r="H246" s="39" t="str">
        <f t="shared" si="39"/>
        <v/>
      </c>
      <c r="I246" s="39" t="str">
        <f t="shared" si="40"/>
        <v/>
      </c>
      <c r="J246" s="74"/>
      <c r="K246" s="74"/>
      <c r="L246" s="74"/>
      <c r="M246" s="266"/>
      <c r="N246" t="str">
        <f>IF(C246="","",'OPĆI DIO'!$C$1)</f>
        <v/>
      </c>
      <c r="O246" t="str">
        <f t="shared" si="41"/>
        <v/>
      </c>
      <c r="P246" t="str">
        <f t="shared" si="42"/>
        <v/>
      </c>
      <c r="Q246" t="str">
        <f t="shared" si="43"/>
        <v/>
      </c>
      <c r="R246" t="str">
        <f t="shared" si="44"/>
        <v/>
      </c>
      <c r="S246" t="str">
        <f t="shared" si="45"/>
        <v/>
      </c>
      <c r="AC246" t="s">
        <v>802</v>
      </c>
      <c r="AD246" t="s">
        <v>803</v>
      </c>
      <c r="AE246" t="s">
        <v>2901</v>
      </c>
      <c r="AF246" t="s">
        <v>2902</v>
      </c>
      <c r="AG246" t="s">
        <v>2925</v>
      </c>
      <c r="AH246" t="s">
        <v>2933</v>
      </c>
    </row>
    <row r="247" spans="1:34">
      <c r="A247" s="39" t="str">
        <f>IF(C247="","",VLOOKUP('OPĆI DIO'!$C$1,'OPĆI DIO'!$N$4:$W$150,10,FALSE))</f>
        <v/>
      </c>
      <c r="B247" s="39" t="str">
        <f>IF(C247="","",VLOOKUP('OPĆI DIO'!$C$1,'OPĆI DIO'!$N$4:$W$150,9,FALSE))</f>
        <v/>
      </c>
      <c r="C247" s="44"/>
      <c r="D247" s="39" t="str">
        <f t="shared" si="38"/>
        <v/>
      </c>
      <c r="E247" s="44"/>
      <c r="F247" s="39" t="str">
        <f t="shared" si="37"/>
        <v/>
      </c>
      <c r="G247" s="75"/>
      <c r="H247" s="39" t="str">
        <f t="shared" si="39"/>
        <v/>
      </c>
      <c r="I247" s="39" t="str">
        <f t="shared" si="40"/>
        <v/>
      </c>
      <c r="J247" s="74"/>
      <c r="K247" s="74"/>
      <c r="L247" s="74"/>
      <c r="M247" s="266"/>
      <c r="N247" t="str">
        <f>IF(C247="","",'OPĆI DIO'!$C$1)</f>
        <v/>
      </c>
      <c r="O247" t="str">
        <f t="shared" si="41"/>
        <v/>
      </c>
      <c r="P247" t="str">
        <f t="shared" si="42"/>
        <v/>
      </c>
      <c r="Q247" t="str">
        <f t="shared" si="43"/>
        <v/>
      </c>
      <c r="R247" t="str">
        <f t="shared" si="44"/>
        <v/>
      </c>
      <c r="S247" t="str">
        <f t="shared" si="45"/>
        <v/>
      </c>
      <c r="AC247" t="s">
        <v>804</v>
      </c>
      <c r="AD247" t="s">
        <v>988</v>
      </c>
      <c r="AE247" t="s">
        <v>2901</v>
      </c>
      <c r="AF247" t="s">
        <v>2902</v>
      </c>
      <c r="AG247" t="s">
        <v>2927</v>
      </c>
      <c r="AH247" t="s">
        <v>2928</v>
      </c>
    </row>
    <row r="248" spans="1:34">
      <c r="A248" s="39" t="str">
        <f>IF(C248="","",VLOOKUP('OPĆI DIO'!$C$1,'OPĆI DIO'!$N$4:$W$150,10,FALSE))</f>
        <v/>
      </c>
      <c r="B248" s="39" t="str">
        <f>IF(C248="","",VLOOKUP('OPĆI DIO'!$C$1,'OPĆI DIO'!$N$4:$W$150,9,FALSE))</f>
        <v/>
      </c>
      <c r="C248" s="44"/>
      <c r="D248" s="39" t="str">
        <f t="shared" si="38"/>
        <v/>
      </c>
      <c r="E248" s="44"/>
      <c r="F248" s="39" t="str">
        <f t="shared" si="37"/>
        <v/>
      </c>
      <c r="G248" s="75"/>
      <c r="H248" s="39" t="str">
        <f t="shared" si="39"/>
        <v/>
      </c>
      <c r="I248" s="39" t="str">
        <f t="shared" si="40"/>
        <v/>
      </c>
      <c r="J248" s="74"/>
      <c r="K248" s="74"/>
      <c r="L248" s="74"/>
      <c r="M248" s="266"/>
      <c r="N248" t="str">
        <f>IF(C248="","",'OPĆI DIO'!$C$1)</f>
        <v/>
      </c>
      <c r="O248" t="str">
        <f t="shared" si="41"/>
        <v/>
      </c>
      <c r="P248" t="str">
        <f t="shared" si="42"/>
        <v/>
      </c>
      <c r="Q248" t="str">
        <f t="shared" si="43"/>
        <v/>
      </c>
      <c r="R248" t="str">
        <f t="shared" si="44"/>
        <v/>
      </c>
      <c r="S248" t="str">
        <f t="shared" si="45"/>
        <v/>
      </c>
      <c r="AC248" t="s">
        <v>3055</v>
      </c>
      <c r="AD248" t="s">
        <v>735</v>
      </c>
      <c r="AE248" t="s">
        <v>2901</v>
      </c>
      <c r="AF248" t="s">
        <v>2902</v>
      </c>
      <c r="AG248" t="s">
        <v>2925</v>
      </c>
      <c r="AH248" t="s">
        <v>2933</v>
      </c>
    </row>
    <row r="249" spans="1:34">
      <c r="A249" s="39" t="str">
        <f>IF(C249="","",VLOOKUP('OPĆI DIO'!$C$1,'OPĆI DIO'!$N$4:$W$150,10,FALSE))</f>
        <v/>
      </c>
      <c r="B249" s="39" t="str">
        <f>IF(C249="","",VLOOKUP('OPĆI DIO'!$C$1,'OPĆI DIO'!$N$4:$W$150,9,FALSE))</f>
        <v/>
      </c>
      <c r="C249" s="44"/>
      <c r="D249" s="39" t="str">
        <f t="shared" si="38"/>
        <v/>
      </c>
      <c r="E249" s="44"/>
      <c r="F249" s="39" t="str">
        <f t="shared" si="37"/>
        <v/>
      </c>
      <c r="G249" s="75"/>
      <c r="H249" s="39" t="str">
        <f t="shared" si="39"/>
        <v/>
      </c>
      <c r="I249" s="39" t="str">
        <f t="shared" si="40"/>
        <v/>
      </c>
      <c r="J249" s="74"/>
      <c r="K249" s="74"/>
      <c r="L249" s="74"/>
      <c r="M249" s="266"/>
      <c r="N249" t="str">
        <f>IF(C249="","",'OPĆI DIO'!$C$1)</f>
        <v/>
      </c>
      <c r="O249" t="str">
        <f t="shared" si="41"/>
        <v/>
      </c>
      <c r="P249" t="str">
        <f t="shared" si="42"/>
        <v/>
      </c>
      <c r="Q249" t="str">
        <f t="shared" si="43"/>
        <v/>
      </c>
      <c r="R249" t="str">
        <f t="shared" si="44"/>
        <v/>
      </c>
      <c r="S249" t="str">
        <f t="shared" si="45"/>
        <v/>
      </c>
      <c r="AC249" t="s">
        <v>807</v>
      </c>
      <c r="AD249" t="s">
        <v>808</v>
      </c>
      <c r="AE249" t="s">
        <v>2921</v>
      </c>
      <c r="AF249" t="s">
        <v>2922</v>
      </c>
      <c r="AG249" t="s">
        <v>2925</v>
      </c>
      <c r="AH249" t="s">
        <v>2933</v>
      </c>
    </row>
    <row r="250" spans="1:34">
      <c r="A250" s="39" t="str">
        <f>IF(C250="","",VLOOKUP('OPĆI DIO'!$C$1,'OPĆI DIO'!$N$4:$W$150,10,FALSE))</f>
        <v/>
      </c>
      <c r="B250" s="39" t="str">
        <f>IF(C250="","",VLOOKUP('OPĆI DIO'!$C$1,'OPĆI DIO'!$N$4:$W$150,9,FALSE))</f>
        <v/>
      </c>
      <c r="C250" s="44"/>
      <c r="D250" s="39" t="str">
        <f t="shared" si="38"/>
        <v/>
      </c>
      <c r="E250" s="44"/>
      <c r="F250" s="39" t="str">
        <f t="shared" si="37"/>
        <v/>
      </c>
      <c r="G250" s="75"/>
      <c r="H250" s="39" t="str">
        <f t="shared" si="39"/>
        <v/>
      </c>
      <c r="I250" s="39" t="str">
        <f t="shared" si="40"/>
        <v/>
      </c>
      <c r="J250" s="74"/>
      <c r="K250" s="74"/>
      <c r="L250" s="74"/>
      <c r="M250" s="266"/>
      <c r="N250" t="str">
        <f>IF(C250="","",'OPĆI DIO'!$C$1)</f>
        <v/>
      </c>
      <c r="O250" t="str">
        <f t="shared" si="41"/>
        <v/>
      </c>
      <c r="P250" t="str">
        <f t="shared" si="42"/>
        <v/>
      </c>
      <c r="Q250" t="str">
        <f t="shared" si="43"/>
        <v/>
      </c>
      <c r="R250" t="str">
        <f t="shared" si="44"/>
        <v/>
      </c>
      <c r="S250" t="str">
        <f t="shared" si="45"/>
        <v/>
      </c>
      <c r="AC250" t="s">
        <v>809</v>
      </c>
      <c r="AD250" t="s">
        <v>987</v>
      </c>
      <c r="AE250" t="s">
        <v>2921</v>
      </c>
      <c r="AF250" t="s">
        <v>2922</v>
      </c>
      <c r="AG250" t="s">
        <v>2925</v>
      </c>
      <c r="AH250" t="s">
        <v>2933</v>
      </c>
    </row>
    <row r="251" spans="1:34">
      <c r="A251" s="39" t="str">
        <f>IF(C251="","",VLOOKUP('OPĆI DIO'!$C$1,'OPĆI DIO'!$N$4:$W$150,10,FALSE))</f>
        <v/>
      </c>
      <c r="B251" s="39" t="str">
        <f>IF(C251="","",VLOOKUP('OPĆI DIO'!$C$1,'OPĆI DIO'!$N$4:$W$150,9,FALSE))</f>
        <v/>
      </c>
      <c r="C251" s="44"/>
      <c r="D251" s="39" t="str">
        <f t="shared" si="38"/>
        <v/>
      </c>
      <c r="E251" s="44"/>
      <c r="F251" s="39" t="str">
        <f t="shared" si="37"/>
        <v/>
      </c>
      <c r="G251" s="75"/>
      <c r="H251" s="39" t="str">
        <f t="shared" si="39"/>
        <v/>
      </c>
      <c r="I251" s="39" t="str">
        <f t="shared" si="40"/>
        <v/>
      </c>
      <c r="J251" s="74"/>
      <c r="K251" s="74"/>
      <c r="L251" s="74"/>
      <c r="M251" s="266"/>
      <c r="N251" t="str">
        <f>IF(C251="","",'OPĆI DIO'!$C$1)</f>
        <v/>
      </c>
      <c r="O251" t="str">
        <f t="shared" si="41"/>
        <v/>
      </c>
      <c r="P251" t="str">
        <f t="shared" si="42"/>
        <v/>
      </c>
      <c r="Q251" t="str">
        <f t="shared" si="43"/>
        <v/>
      </c>
      <c r="R251" t="str">
        <f t="shared" si="44"/>
        <v/>
      </c>
      <c r="S251" t="str">
        <f t="shared" si="45"/>
        <v/>
      </c>
      <c r="AC251" t="s">
        <v>3056</v>
      </c>
      <c r="AD251" t="s">
        <v>735</v>
      </c>
      <c r="AE251" t="s">
        <v>2921</v>
      </c>
      <c r="AF251" t="s">
        <v>2922</v>
      </c>
      <c r="AG251" t="s">
        <v>2925</v>
      </c>
      <c r="AH251" t="s">
        <v>2933</v>
      </c>
    </row>
    <row r="252" spans="1:34">
      <c r="A252" s="39" t="str">
        <f>IF(C252="","",VLOOKUP('OPĆI DIO'!$C$1,'OPĆI DIO'!$N$4:$W$150,10,FALSE))</f>
        <v/>
      </c>
      <c r="B252" s="39" t="str">
        <f>IF(C252="","",VLOOKUP('OPĆI DIO'!$C$1,'OPĆI DIO'!$N$4:$W$150,9,FALSE))</f>
        <v/>
      </c>
      <c r="C252" s="44"/>
      <c r="D252" s="39" t="str">
        <f t="shared" si="38"/>
        <v/>
      </c>
      <c r="E252" s="44"/>
      <c r="F252" s="39" t="str">
        <f t="shared" si="37"/>
        <v/>
      </c>
      <c r="G252" s="75"/>
      <c r="H252" s="39" t="str">
        <f t="shared" si="39"/>
        <v/>
      </c>
      <c r="I252" s="39" t="str">
        <f t="shared" si="40"/>
        <v/>
      </c>
      <c r="J252" s="74"/>
      <c r="K252" s="74"/>
      <c r="L252" s="74"/>
      <c r="M252" s="266"/>
      <c r="N252" t="str">
        <f>IF(C252="","",'OPĆI DIO'!$C$1)</f>
        <v/>
      </c>
      <c r="O252" t="str">
        <f t="shared" si="41"/>
        <v/>
      </c>
      <c r="P252" t="str">
        <f t="shared" si="42"/>
        <v/>
      </c>
      <c r="Q252" t="str">
        <f t="shared" si="43"/>
        <v/>
      </c>
      <c r="R252" t="str">
        <f t="shared" si="44"/>
        <v/>
      </c>
      <c r="S252" t="str">
        <f t="shared" si="45"/>
        <v/>
      </c>
      <c r="AC252" t="s">
        <v>4511</v>
      </c>
      <c r="AD252" t="s">
        <v>4512</v>
      </c>
      <c r="AE252" t="s">
        <v>2921</v>
      </c>
      <c r="AF252" t="s">
        <v>2922</v>
      </c>
      <c r="AG252" t="s">
        <v>2925</v>
      </c>
      <c r="AH252" t="s">
        <v>2933</v>
      </c>
    </row>
    <row r="253" spans="1:34">
      <c r="A253" s="39" t="str">
        <f>IF(C253="","",VLOOKUP('OPĆI DIO'!$C$1,'OPĆI DIO'!$N$4:$W$150,10,FALSE))</f>
        <v/>
      </c>
      <c r="B253" s="39" t="str">
        <f>IF(C253="","",VLOOKUP('OPĆI DIO'!$C$1,'OPĆI DIO'!$N$4:$W$150,9,FALSE))</f>
        <v/>
      </c>
      <c r="C253" s="44"/>
      <c r="D253" s="39" t="str">
        <f t="shared" si="38"/>
        <v/>
      </c>
      <c r="E253" s="44"/>
      <c r="F253" s="39" t="str">
        <f t="shared" si="37"/>
        <v/>
      </c>
      <c r="G253" s="75"/>
      <c r="H253" s="39" t="str">
        <f t="shared" si="39"/>
        <v/>
      </c>
      <c r="I253" s="39" t="str">
        <f t="shared" si="40"/>
        <v/>
      </c>
      <c r="J253" s="74"/>
      <c r="K253" s="74"/>
      <c r="L253" s="74"/>
      <c r="M253" s="266"/>
      <c r="N253" t="str">
        <f>IF(C253="","",'OPĆI DIO'!$C$1)</f>
        <v/>
      </c>
      <c r="O253" t="str">
        <f t="shared" si="41"/>
        <v/>
      </c>
      <c r="P253" t="str">
        <f t="shared" si="42"/>
        <v/>
      </c>
      <c r="Q253" t="str">
        <f t="shared" si="43"/>
        <v/>
      </c>
      <c r="R253" t="str">
        <f t="shared" si="44"/>
        <v/>
      </c>
      <c r="S253" t="str">
        <f t="shared" si="45"/>
        <v/>
      </c>
      <c r="AC253" t="s">
        <v>810</v>
      </c>
      <c r="AD253" t="s">
        <v>811</v>
      </c>
      <c r="AE253" t="s">
        <v>2921</v>
      </c>
      <c r="AF253" t="s">
        <v>2922</v>
      </c>
      <c r="AG253" t="s">
        <v>2925</v>
      </c>
      <c r="AH253" t="s">
        <v>2933</v>
      </c>
    </row>
    <row r="254" spans="1:34">
      <c r="A254" s="39" t="str">
        <f>IF(C254="","",VLOOKUP('OPĆI DIO'!$C$1,'OPĆI DIO'!$N$4:$W$150,10,FALSE))</f>
        <v/>
      </c>
      <c r="B254" s="39" t="str">
        <f>IF(C254="","",VLOOKUP('OPĆI DIO'!$C$1,'OPĆI DIO'!$N$4:$W$150,9,FALSE))</f>
        <v/>
      </c>
      <c r="C254" s="44"/>
      <c r="D254" s="39" t="str">
        <f t="shared" si="38"/>
        <v/>
      </c>
      <c r="E254" s="44"/>
      <c r="F254" s="39" t="str">
        <f t="shared" si="37"/>
        <v/>
      </c>
      <c r="G254" s="75"/>
      <c r="H254" s="39" t="str">
        <f t="shared" si="39"/>
        <v/>
      </c>
      <c r="I254" s="39" t="str">
        <f t="shared" si="40"/>
        <v/>
      </c>
      <c r="J254" s="74"/>
      <c r="K254" s="74"/>
      <c r="L254" s="74"/>
      <c r="M254" s="266"/>
      <c r="N254" t="str">
        <f>IF(C254="","",'OPĆI DIO'!$C$1)</f>
        <v/>
      </c>
      <c r="O254" t="str">
        <f t="shared" si="41"/>
        <v/>
      </c>
      <c r="P254" t="str">
        <f t="shared" si="42"/>
        <v/>
      </c>
      <c r="Q254" t="str">
        <f t="shared" si="43"/>
        <v/>
      </c>
      <c r="R254" t="str">
        <f t="shared" si="44"/>
        <v/>
      </c>
      <c r="S254" t="str">
        <f t="shared" si="45"/>
        <v/>
      </c>
      <c r="AC254" t="s">
        <v>812</v>
      </c>
      <c r="AD254" t="s">
        <v>813</v>
      </c>
      <c r="AE254" t="s">
        <v>2921</v>
      </c>
      <c r="AF254" t="s">
        <v>2922</v>
      </c>
      <c r="AG254" t="s">
        <v>2925</v>
      </c>
      <c r="AH254" t="s">
        <v>2933</v>
      </c>
    </row>
    <row r="255" spans="1:34">
      <c r="A255" s="39" t="str">
        <f>IF(C255="","",VLOOKUP('OPĆI DIO'!$C$1,'OPĆI DIO'!$N$4:$W$150,10,FALSE))</f>
        <v/>
      </c>
      <c r="B255" s="39" t="str">
        <f>IF(C255="","",VLOOKUP('OPĆI DIO'!$C$1,'OPĆI DIO'!$N$4:$W$150,9,FALSE))</f>
        <v/>
      </c>
      <c r="C255" s="44"/>
      <c r="D255" s="39" t="str">
        <f t="shared" si="38"/>
        <v/>
      </c>
      <c r="E255" s="44"/>
      <c r="F255" s="39" t="str">
        <f t="shared" si="37"/>
        <v/>
      </c>
      <c r="G255" s="75"/>
      <c r="H255" s="39" t="str">
        <f t="shared" si="39"/>
        <v/>
      </c>
      <c r="I255" s="39" t="str">
        <f t="shared" si="40"/>
        <v/>
      </c>
      <c r="J255" s="74"/>
      <c r="K255" s="74"/>
      <c r="L255" s="74"/>
      <c r="M255" s="266"/>
      <c r="N255" t="str">
        <f>IF(C255="","",'OPĆI DIO'!$C$1)</f>
        <v/>
      </c>
      <c r="O255" t="str">
        <f t="shared" si="41"/>
        <v/>
      </c>
      <c r="P255" t="str">
        <f t="shared" si="42"/>
        <v/>
      </c>
      <c r="Q255" t="str">
        <f t="shared" si="43"/>
        <v/>
      </c>
      <c r="R255" t="str">
        <f t="shared" si="44"/>
        <v/>
      </c>
      <c r="S255" t="str">
        <f t="shared" si="45"/>
        <v/>
      </c>
      <c r="AC255" t="s">
        <v>2112</v>
      </c>
      <c r="AD255" t="s">
        <v>3057</v>
      </c>
      <c r="AE255" t="s">
        <v>2921</v>
      </c>
      <c r="AF255" t="s">
        <v>2922</v>
      </c>
      <c r="AG255" t="s">
        <v>2925</v>
      </c>
      <c r="AH255" t="s">
        <v>2933</v>
      </c>
    </row>
    <row r="256" spans="1:34">
      <c r="A256" s="39" t="str">
        <f>IF(C256="","",VLOOKUP('OPĆI DIO'!$C$1,'OPĆI DIO'!$N$4:$W$150,10,FALSE))</f>
        <v/>
      </c>
      <c r="B256" s="39" t="str">
        <f>IF(C256="","",VLOOKUP('OPĆI DIO'!$C$1,'OPĆI DIO'!$N$4:$W$150,9,FALSE))</f>
        <v/>
      </c>
      <c r="C256" s="44"/>
      <c r="D256" s="39" t="str">
        <f t="shared" si="38"/>
        <v/>
      </c>
      <c r="E256" s="44"/>
      <c r="F256" s="39" t="str">
        <f t="shared" si="37"/>
        <v/>
      </c>
      <c r="G256" s="75"/>
      <c r="H256" s="39" t="str">
        <f t="shared" si="39"/>
        <v/>
      </c>
      <c r="I256" s="39" t="str">
        <f t="shared" si="40"/>
        <v/>
      </c>
      <c r="J256" s="74"/>
      <c r="K256" s="74"/>
      <c r="L256" s="74"/>
      <c r="M256" s="266"/>
      <c r="N256" t="str">
        <f>IF(C256="","",'OPĆI DIO'!$C$1)</f>
        <v/>
      </c>
      <c r="O256" t="str">
        <f t="shared" si="41"/>
        <v/>
      </c>
      <c r="P256" t="str">
        <f t="shared" si="42"/>
        <v/>
      </c>
      <c r="Q256" t="str">
        <f t="shared" si="43"/>
        <v/>
      </c>
      <c r="R256" t="str">
        <f t="shared" si="44"/>
        <v/>
      </c>
      <c r="S256" t="str">
        <f t="shared" si="45"/>
        <v/>
      </c>
      <c r="AC256" t="s">
        <v>3058</v>
      </c>
      <c r="AD256" t="s">
        <v>3054</v>
      </c>
      <c r="AE256" t="s">
        <v>2921</v>
      </c>
      <c r="AF256" t="s">
        <v>2922</v>
      </c>
      <c r="AG256" t="s">
        <v>2925</v>
      </c>
      <c r="AH256" t="s">
        <v>2933</v>
      </c>
    </row>
    <row r="257" spans="1:34">
      <c r="A257" s="39" t="str">
        <f>IF(C257="","",VLOOKUP('OPĆI DIO'!$C$1,'OPĆI DIO'!$N$4:$W$150,10,FALSE))</f>
        <v/>
      </c>
      <c r="B257" s="39" t="str">
        <f>IF(C257="","",VLOOKUP('OPĆI DIO'!$C$1,'OPĆI DIO'!$N$4:$W$150,9,FALSE))</f>
        <v/>
      </c>
      <c r="C257" s="44"/>
      <c r="D257" s="39" t="str">
        <f t="shared" si="38"/>
        <v/>
      </c>
      <c r="E257" s="44"/>
      <c r="F257" s="39" t="str">
        <f t="shared" si="37"/>
        <v/>
      </c>
      <c r="G257" s="75"/>
      <c r="H257" s="39" t="str">
        <f t="shared" si="39"/>
        <v/>
      </c>
      <c r="I257" s="39" t="str">
        <f t="shared" si="40"/>
        <v/>
      </c>
      <c r="J257" s="74"/>
      <c r="K257" s="74"/>
      <c r="L257" s="74"/>
      <c r="M257" s="266"/>
      <c r="N257" t="str">
        <f>IF(C257="","",'OPĆI DIO'!$C$1)</f>
        <v/>
      </c>
      <c r="O257" t="str">
        <f t="shared" si="41"/>
        <v/>
      </c>
      <c r="P257" t="str">
        <f t="shared" si="42"/>
        <v/>
      </c>
      <c r="Q257" t="str">
        <f t="shared" si="43"/>
        <v/>
      </c>
      <c r="R257" t="str">
        <f t="shared" si="44"/>
        <v/>
      </c>
      <c r="S257" t="str">
        <f t="shared" si="45"/>
        <v/>
      </c>
      <c r="AC257" t="s">
        <v>3059</v>
      </c>
      <c r="AD257" t="s">
        <v>3060</v>
      </c>
      <c r="AE257" t="s">
        <v>2903</v>
      </c>
      <c r="AF257" t="s">
        <v>2904</v>
      </c>
      <c r="AG257" t="s">
        <v>2925</v>
      </c>
      <c r="AH257" t="s">
        <v>2933</v>
      </c>
    </row>
    <row r="258" spans="1:34">
      <c r="A258" s="39" t="str">
        <f>IF(C258="","",VLOOKUP('OPĆI DIO'!$C$1,'OPĆI DIO'!$N$4:$W$150,10,FALSE))</f>
        <v/>
      </c>
      <c r="B258" s="39" t="str">
        <f>IF(C258="","",VLOOKUP('OPĆI DIO'!$C$1,'OPĆI DIO'!$N$4:$W$150,9,FALSE))</f>
        <v/>
      </c>
      <c r="C258" s="44"/>
      <c r="D258" s="39" t="str">
        <f t="shared" si="38"/>
        <v/>
      </c>
      <c r="E258" s="44"/>
      <c r="F258" s="39" t="str">
        <f t="shared" si="37"/>
        <v/>
      </c>
      <c r="G258" s="75"/>
      <c r="H258" s="39" t="str">
        <f t="shared" si="39"/>
        <v/>
      </c>
      <c r="I258" s="39" t="str">
        <f t="shared" si="40"/>
        <v/>
      </c>
      <c r="J258" s="74"/>
      <c r="K258" s="74"/>
      <c r="L258" s="74"/>
      <c r="M258" s="266"/>
      <c r="N258" t="str">
        <f>IF(C258="","",'OPĆI DIO'!$C$1)</f>
        <v/>
      </c>
      <c r="O258" t="str">
        <f t="shared" si="41"/>
        <v/>
      </c>
      <c r="P258" t="str">
        <f t="shared" si="42"/>
        <v/>
      </c>
      <c r="Q258" t="str">
        <f t="shared" si="43"/>
        <v/>
      </c>
      <c r="R258" t="str">
        <f t="shared" si="44"/>
        <v/>
      </c>
      <c r="S258" t="str">
        <f t="shared" si="45"/>
        <v/>
      </c>
      <c r="AC258" t="s">
        <v>816</v>
      </c>
      <c r="AD258" t="s">
        <v>3061</v>
      </c>
      <c r="AE258" t="s">
        <v>2903</v>
      </c>
      <c r="AF258" t="s">
        <v>2904</v>
      </c>
      <c r="AG258" t="s">
        <v>2925</v>
      </c>
      <c r="AH258" t="s">
        <v>2933</v>
      </c>
    </row>
    <row r="259" spans="1:34">
      <c r="A259" s="39" t="str">
        <f>IF(C259="","",VLOOKUP('OPĆI DIO'!$C$1,'OPĆI DIO'!$N$4:$W$150,10,FALSE))</f>
        <v/>
      </c>
      <c r="B259" s="39" t="str">
        <f>IF(C259="","",VLOOKUP('OPĆI DIO'!$C$1,'OPĆI DIO'!$N$4:$W$150,9,FALSE))</f>
        <v/>
      </c>
      <c r="C259" s="44"/>
      <c r="D259" s="39" t="str">
        <f t="shared" si="38"/>
        <v/>
      </c>
      <c r="E259" s="44"/>
      <c r="F259" s="39" t="str">
        <f t="shared" ref="F259:F322" si="46">IFERROR(VLOOKUP(E259,$W$5:$Y$129,2,FALSE),"")</f>
        <v/>
      </c>
      <c r="G259" s="75"/>
      <c r="H259" s="39" t="str">
        <f t="shared" si="39"/>
        <v/>
      </c>
      <c r="I259" s="39" t="str">
        <f t="shared" si="40"/>
        <v/>
      </c>
      <c r="J259" s="74"/>
      <c r="K259" s="74"/>
      <c r="L259" s="74"/>
      <c r="M259" s="266"/>
      <c r="N259" t="str">
        <f>IF(C259="","",'OPĆI DIO'!$C$1)</f>
        <v/>
      </c>
      <c r="O259" t="str">
        <f t="shared" si="41"/>
        <v/>
      </c>
      <c r="P259" t="str">
        <f t="shared" si="42"/>
        <v/>
      </c>
      <c r="Q259" t="str">
        <f t="shared" si="43"/>
        <v/>
      </c>
      <c r="R259" t="str">
        <f t="shared" si="44"/>
        <v/>
      </c>
      <c r="S259" t="str">
        <f t="shared" si="45"/>
        <v/>
      </c>
      <c r="AC259" t="s">
        <v>3062</v>
      </c>
      <c r="AD259" t="s">
        <v>3032</v>
      </c>
      <c r="AE259" t="s">
        <v>2903</v>
      </c>
      <c r="AF259" t="s">
        <v>2904</v>
      </c>
      <c r="AG259" t="s">
        <v>2925</v>
      </c>
      <c r="AH259" t="s">
        <v>2933</v>
      </c>
    </row>
    <row r="260" spans="1:34">
      <c r="A260" s="39" t="str">
        <f>IF(C260="","",VLOOKUP('OPĆI DIO'!$C$1,'OPĆI DIO'!$N$4:$W$150,10,FALSE))</f>
        <v/>
      </c>
      <c r="B260" s="39" t="str">
        <f>IF(C260="","",VLOOKUP('OPĆI DIO'!$C$1,'OPĆI DIO'!$N$4:$W$150,9,FALSE))</f>
        <v/>
      </c>
      <c r="C260" s="44"/>
      <c r="D260" s="39" t="str">
        <f t="shared" ref="D260:D323" si="47">IFERROR(VLOOKUP(C260,$T$6:$U$23,2,FALSE),"")</f>
        <v/>
      </c>
      <c r="E260" s="44"/>
      <c r="F260" s="39" t="str">
        <f t="shared" si="46"/>
        <v/>
      </c>
      <c r="G260" s="75"/>
      <c r="H260" s="39" t="str">
        <f t="shared" ref="H260:H323" si="48">IFERROR(VLOOKUP(G260,$AC$6:$AD$353,2,FALSE),"")</f>
        <v/>
      </c>
      <c r="I260" s="39" t="str">
        <f t="shared" ref="I260:I323" si="49">IFERROR(VLOOKUP(G260,$AC$6:$AG$353,3,FALSE),"")</f>
        <v/>
      </c>
      <c r="J260" s="74"/>
      <c r="K260" s="74"/>
      <c r="L260" s="74"/>
      <c r="M260" s="266"/>
      <c r="N260" t="str">
        <f>IF(C260="","",'OPĆI DIO'!$C$1)</f>
        <v/>
      </c>
      <c r="O260" t="str">
        <f t="shared" ref="O260:O323" si="50">LEFT(E260,3)</f>
        <v/>
      </c>
      <c r="P260" t="str">
        <f t="shared" ref="P260:P323" si="51">LEFT(E260,2)</f>
        <v/>
      </c>
      <c r="Q260" t="str">
        <f t="shared" ref="Q260:Q323" si="52">LEFT(C260,3)</f>
        <v/>
      </c>
      <c r="R260" t="str">
        <f t="shared" ref="R260:R323" si="53">IF(S260="5",0,MID(I260,2,2))</f>
        <v/>
      </c>
      <c r="S260" t="str">
        <f t="shared" ref="S260:S323" si="54">LEFT(E260,1)</f>
        <v/>
      </c>
      <c r="AC260" t="s">
        <v>817</v>
      </c>
      <c r="AD260" t="s">
        <v>818</v>
      </c>
      <c r="AE260" t="s">
        <v>2903</v>
      </c>
      <c r="AF260" t="s">
        <v>2904</v>
      </c>
      <c r="AG260" t="s">
        <v>2925</v>
      </c>
      <c r="AH260" t="s">
        <v>2933</v>
      </c>
    </row>
    <row r="261" spans="1:34">
      <c r="A261" s="39" t="str">
        <f>IF(C261="","",VLOOKUP('OPĆI DIO'!$C$1,'OPĆI DIO'!$N$4:$W$150,10,FALSE))</f>
        <v/>
      </c>
      <c r="B261" s="39" t="str">
        <f>IF(C261="","",VLOOKUP('OPĆI DIO'!$C$1,'OPĆI DIO'!$N$4:$W$150,9,FALSE))</f>
        <v/>
      </c>
      <c r="C261" s="44"/>
      <c r="D261" s="39" t="str">
        <f t="shared" si="47"/>
        <v/>
      </c>
      <c r="E261" s="44"/>
      <c r="F261" s="39" t="str">
        <f t="shared" si="46"/>
        <v/>
      </c>
      <c r="G261" s="75"/>
      <c r="H261" s="39" t="str">
        <f t="shared" si="48"/>
        <v/>
      </c>
      <c r="I261" s="39" t="str">
        <f t="shared" si="49"/>
        <v/>
      </c>
      <c r="J261" s="74"/>
      <c r="K261" s="74"/>
      <c r="L261" s="74"/>
      <c r="M261" s="266"/>
      <c r="N261" t="str">
        <f>IF(C261="","",'OPĆI DIO'!$C$1)</f>
        <v/>
      </c>
      <c r="O261" t="str">
        <f t="shared" si="50"/>
        <v/>
      </c>
      <c r="P261" t="str">
        <f t="shared" si="51"/>
        <v/>
      </c>
      <c r="Q261" t="str">
        <f t="shared" si="52"/>
        <v/>
      </c>
      <c r="R261" t="str">
        <f t="shared" si="53"/>
        <v/>
      </c>
      <c r="S261" t="str">
        <f t="shared" si="54"/>
        <v/>
      </c>
      <c r="AC261" t="s">
        <v>819</v>
      </c>
      <c r="AD261" t="s">
        <v>3063</v>
      </c>
      <c r="AE261" t="s">
        <v>2903</v>
      </c>
      <c r="AF261" t="s">
        <v>2904</v>
      </c>
      <c r="AG261" t="s">
        <v>2925</v>
      </c>
      <c r="AH261" t="s">
        <v>2933</v>
      </c>
    </row>
    <row r="262" spans="1:34">
      <c r="A262" s="39" t="str">
        <f>IF(C262="","",VLOOKUP('OPĆI DIO'!$C$1,'OPĆI DIO'!$N$4:$W$150,10,FALSE))</f>
        <v/>
      </c>
      <c r="B262" s="39" t="str">
        <f>IF(C262="","",VLOOKUP('OPĆI DIO'!$C$1,'OPĆI DIO'!$N$4:$W$150,9,FALSE))</f>
        <v/>
      </c>
      <c r="C262" s="44"/>
      <c r="D262" s="39" t="str">
        <f t="shared" si="47"/>
        <v/>
      </c>
      <c r="E262" s="44"/>
      <c r="F262" s="39" t="str">
        <f t="shared" si="46"/>
        <v/>
      </c>
      <c r="G262" s="75"/>
      <c r="H262" s="39" t="str">
        <f t="shared" si="48"/>
        <v/>
      </c>
      <c r="I262" s="39" t="str">
        <f t="shared" si="49"/>
        <v/>
      </c>
      <c r="J262" s="74"/>
      <c r="K262" s="74"/>
      <c r="L262" s="74"/>
      <c r="M262" s="266"/>
      <c r="N262" t="str">
        <f>IF(C262="","",'OPĆI DIO'!$C$1)</f>
        <v/>
      </c>
      <c r="O262" t="str">
        <f t="shared" si="50"/>
        <v/>
      </c>
      <c r="P262" t="str">
        <f t="shared" si="51"/>
        <v/>
      </c>
      <c r="Q262" t="str">
        <f t="shared" si="52"/>
        <v/>
      </c>
      <c r="R262" t="str">
        <f t="shared" si="53"/>
        <v/>
      </c>
      <c r="S262" t="str">
        <f t="shared" si="54"/>
        <v/>
      </c>
      <c r="AC262" t="s">
        <v>820</v>
      </c>
      <c r="AD262" t="s">
        <v>821</v>
      </c>
      <c r="AE262" t="s">
        <v>2903</v>
      </c>
      <c r="AF262" t="s">
        <v>2904</v>
      </c>
      <c r="AG262" t="s">
        <v>2925</v>
      </c>
      <c r="AH262" t="s">
        <v>2933</v>
      </c>
    </row>
    <row r="263" spans="1:34">
      <c r="A263" s="39" t="str">
        <f>IF(C263="","",VLOOKUP('OPĆI DIO'!$C$1,'OPĆI DIO'!$N$4:$W$150,10,FALSE))</f>
        <v/>
      </c>
      <c r="B263" s="39" t="str">
        <f>IF(C263="","",VLOOKUP('OPĆI DIO'!$C$1,'OPĆI DIO'!$N$4:$W$150,9,FALSE))</f>
        <v/>
      </c>
      <c r="C263" s="44"/>
      <c r="D263" s="39" t="str">
        <f t="shared" si="47"/>
        <v/>
      </c>
      <c r="E263" s="44"/>
      <c r="F263" s="39" t="str">
        <f t="shared" si="46"/>
        <v/>
      </c>
      <c r="G263" s="75"/>
      <c r="H263" s="39" t="str">
        <f t="shared" si="48"/>
        <v/>
      </c>
      <c r="I263" s="39" t="str">
        <f t="shared" si="49"/>
        <v/>
      </c>
      <c r="J263" s="74"/>
      <c r="K263" s="74"/>
      <c r="L263" s="74"/>
      <c r="M263" s="266"/>
      <c r="N263" t="str">
        <f>IF(C263="","",'OPĆI DIO'!$C$1)</f>
        <v/>
      </c>
      <c r="O263" t="str">
        <f t="shared" si="50"/>
        <v/>
      </c>
      <c r="P263" t="str">
        <f t="shared" si="51"/>
        <v/>
      </c>
      <c r="Q263" t="str">
        <f t="shared" si="52"/>
        <v/>
      </c>
      <c r="R263" t="str">
        <f t="shared" si="53"/>
        <v/>
      </c>
      <c r="S263" t="str">
        <f t="shared" si="54"/>
        <v/>
      </c>
      <c r="AC263" t="s">
        <v>822</v>
      </c>
      <c r="AD263" t="s">
        <v>823</v>
      </c>
      <c r="AE263" t="s">
        <v>2903</v>
      </c>
      <c r="AF263" t="s">
        <v>2904</v>
      </c>
      <c r="AG263" t="s">
        <v>2925</v>
      </c>
      <c r="AH263" t="s">
        <v>2933</v>
      </c>
    </row>
    <row r="264" spans="1:34">
      <c r="A264" s="39" t="str">
        <f>IF(C264="","",VLOOKUP('OPĆI DIO'!$C$1,'OPĆI DIO'!$N$4:$W$150,10,FALSE))</f>
        <v/>
      </c>
      <c r="B264" s="39" t="str">
        <f>IF(C264="","",VLOOKUP('OPĆI DIO'!$C$1,'OPĆI DIO'!$N$4:$W$150,9,FALSE))</f>
        <v/>
      </c>
      <c r="C264" s="44"/>
      <c r="D264" s="39" t="str">
        <f t="shared" si="47"/>
        <v/>
      </c>
      <c r="E264" s="44"/>
      <c r="F264" s="39" t="str">
        <f t="shared" si="46"/>
        <v/>
      </c>
      <c r="G264" s="75"/>
      <c r="H264" s="39" t="str">
        <f t="shared" si="48"/>
        <v/>
      </c>
      <c r="I264" s="39" t="str">
        <f t="shared" si="49"/>
        <v/>
      </c>
      <c r="J264" s="74"/>
      <c r="K264" s="74"/>
      <c r="L264" s="74"/>
      <c r="M264" s="266"/>
      <c r="N264" t="str">
        <f>IF(C264="","",'OPĆI DIO'!$C$1)</f>
        <v/>
      </c>
      <c r="O264" t="str">
        <f t="shared" si="50"/>
        <v/>
      </c>
      <c r="P264" t="str">
        <f t="shared" si="51"/>
        <v/>
      </c>
      <c r="Q264" t="str">
        <f t="shared" si="52"/>
        <v/>
      </c>
      <c r="R264" t="str">
        <f t="shared" si="53"/>
        <v/>
      </c>
      <c r="S264" t="str">
        <f t="shared" si="54"/>
        <v/>
      </c>
      <c r="AC264" t="s">
        <v>4513</v>
      </c>
      <c r="AD264" t="s">
        <v>4514</v>
      </c>
      <c r="AE264" t="s">
        <v>2903</v>
      </c>
      <c r="AF264" t="s">
        <v>2904</v>
      </c>
      <c r="AG264" t="s">
        <v>2925</v>
      </c>
      <c r="AH264" t="s">
        <v>2933</v>
      </c>
    </row>
    <row r="265" spans="1:34">
      <c r="A265" s="39" t="str">
        <f>IF(C265="","",VLOOKUP('OPĆI DIO'!$C$1,'OPĆI DIO'!$N$4:$W$150,10,FALSE))</f>
        <v/>
      </c>
      <c r="B265" s="39" t="str">
        <f>IF(C265="","",VLOOKUP('OPĆI DIO'!$C$1,'OPĆI DIO'!$N$4:$W$150,9,FALSE))</f>
        <v/>
      </c>
      <c r="C265" s="44"/>
      <c r="D265" s="39" t="str">
        <f t="shared" si="47"/>
        <v/>
      </c>
      <c r="E265" s="44"/>
      <c r="F265" s="39" t="str">
        <f t="shared" si="46"/>
        <v/>
      </c>
      <c r="G265" s="75"/>
      <c r="H265" s="39" t="str">
        <f t="shared" si="48"/>
        <v/>
      </c>
      <c r="I265" s="39" t="str">
        <f t="shared" si="49"/>
        <v/>
      </c>
      <c r="J265" s="74"/>
      <c r="K265" s="74"/>
      <c r="L265" s="74"/>
      <c r="M265" s="266"/>
      <c r="N265" t="str">
        <f>IF(C265="","",'OPĆI DIO'!$C$1)</f>
        <v/>
      </c>
      <c r="O265" t="str">
        <f t="shared" si="50"/>
        <v/>
      </c>
      <c r="P265" t="str">
        <f t="shared" si="51"/>
        <v/>
      </c>
      <c r="Q265" t="str">
        <f t="shared" si="52"/>
        <v/>
      </c>
      <c r="R265" t="str">
        <f t="shared" si="53"/>
        <v/>
      </c>
      <c r="S265" t="str">
        <f t="shared" si="54"/>
        <v/>
      </c>
      <c r="AC265" t="s">
        <v>1137</v>
      </c>
      <c r="AD265" t="s">
        <v>670</v>
      </c>
      <c r="AE265" t="s">
        <v>2903</v>
      </c>
      <c r="AF265" t="s">
        <v>2904</v>
      </c>
      <c r="AG265" t="s">
        <v>2925</v>
      </c>
      <c r="AH265" t="s">
        <v>2933</v>
      </c>
    </row>
    <row r="266" spans="1:34">
      <c r="A266" s="39" t="str">
        <f>IF(C266="","",VLOOKUP('OPĆI DIO'!$C$1,'OPĆI DIO'!$N$4:$W$150,10,FALSE))</f>
        <v/>
      </c>
      <c r="B266" s="39" t="str">
        <f>IF(C266="","",VLOOKUP('OPĆI DIO'!$C$1,'OPĆI DIO'!$N$4:$W$150,9,FALSE))</f>
        <v/>
      </c>
      <c r="C266" s="44"/>
      <c r="D266" s="39" t="str">
        <f t="shared" si="47"/>
        <v/>
      </c>
      <c r="E266" s="44"/>
      <c r="F266" s="39" t="str">
        <f t="shared" si="46"/>
        <v/>
      </c>
      <c r="G266" s="75"/>
      <c r="H266" s="39" t="str">
        <f t="shared" si="48"/>
        <v/>
      </c>
      <c r="I266" s="39" t="str">
        <f t="shared" si="49"/>
        <v/>
      </c>
      <c r="J266" s="74"/>
      <c r="K266" s="74"/>
      <c r="L266" s="74"/>
      <c r="M266" s="266"/>
      <c r="N266" t="str">
        <f>IF(C266="","",'OPĆI DIO'!$C$1)</f>
        <v/>
      </c>
      <c r="O266" t="str">
        <f t="shared" si="50"/>
        <v/>
      </c>
      <c r="P266" t="str">
        <f t="shared" si="51"/>
        <v/>
      </c>
      <c r="Q266" t="str">
        <f t="shared" si="52"/>
        <v/>
      </c>
      <c r="R266" t="str">
        <f t="shared" si="53"/>
        <v/>
      </c>
      <c r="S266" t="str">
        <f t="shared" si="54"/>
        <v/>
      </c>
      <c r="AC266" t="s">
        <v>826</v>
      </c>
      <c r="AD266" t="s">
        <v>827</v>
      </c>
      <c r="AE266" t="s">
        <v>2907</v>
      </c>
      <c r="AF266" t="s">
        <v>2908</v>
      </c>
      <c r="AG266" t="s">
        <v>2925</v>
      </c>
      <c r="AH266" t="s">
        <v>2933</v>
      </c>
    </row>
    <row r="267" spans="1:34">
      <c r="A267" s="39" t="str">
        <f>IF(C267="","",VLOOKUP('OPĆI DIO'!$C$1,'OPĆI DIO'!$N$4:$W$150,10,FALSE))</f>
        <v/>
      </c>
      <c r="B267" s="39" t="str">
        <f>IF(C267="","",VLOOKUP('OPĆI DIO'!$C$1,'OPĆI DIO'!$N$4:$W$150,9,FALSE))</f>
        <v/>
      </c>
      <c r="C267" s="44"/>
      <c r="D267" s="39" t="str">
        <f t="shared" si="47"/>
        <v/>
      </c>
      <c r="E267" s="44"/>
      <c r="F267" s="39" t="str">
        <f t="shared" si="46"/>
        <v/>
      </c>
      <c r="G267" s="75"/>
      <c r="H267" s="39" t="str">
        <f t="shared" si="48"/>
        <v/>
      </c>
      <c r="I267" s="39" t="str">
        <f t="shared" si="49"/>
        <v/>
      </c>
      <c r="J267" s="74"/>
      <c r="K267" s="74"/>
      <c r="L267" s="74"/>
      <c r="M267" s="266"/>
      <c r="N267" t="str">
        <f>IF(C267="","",'OPĆI DIO'!$C$1)</f>
        <v/>
      </c>
      <c r="O267" t="str">
        <f t="shared" si="50"/>
        <v/>
      </c>
      <c r="P267" t="str">
        <f t="shared" si="51"/>
        <v/>
      </c>
      <c r="Q267" t="str">
        <f t="shared" si="52"/>
        <v/>
      </c>
      <c r="R267" t="str">
        <f t="shared" si="53"/>
        <v/>
      </c>
      <c r="S267" t="str">
        <f t="shared" si="54"/>
        <v/>
      </c>
      <c r="AC267" t="s">
        <v>829</v>
      </c>
      <c r="AD267" t="s">
        <v>4515</v>
      </c>
      <c r="AE267" t="s">
        <v>2907</v>
      </c>
      <c r="AF267" t="s">
        <v>2908</v>
      </c>
      <c r="AG267" t="s">
        <v>2925</v>
      </c>
      <c r="AH267" t="s">
        <v>2933</v>
      </c>
    </row>
    <row r="268" spans="1:34">
      <c r="A268" s="39" t="str">
        <f>IF(C268="","",VLOOKUP('OPĆI DIO'!$C$1,'OPĆI DIO'!$N$4:$W$150,10,FALSE))</f>
        <v/>
      </c>
      <c r="B268" s="39" t="str">
        <f>IF(C268="","",VLOOKUP('OPĆI DIO'!$C$1,'OPĆI DIO'!$N$4:$W$150,9,FALSE))</f>
        <v/>
      </c>
      <c r="C268" s="44"/>
      <c r="D268" s="39" t="str">
        <f t="shared" si="47"/>
        <v/>
      </c>
      <c r="E268" s="44"/>
      <c r="F268" s="39" t="str">
        <f t="shared" si="46"/>
        <v/>
      </c>
      <c r="G268" s="75"/>
      <c r="H268" s="39" t="str">
        <f t="shared" si="48"/>
        <v/>
      </c>
      <c r="I268" s="39" t="str">
        <f t="shared" si="49"/>
        <v/>
      </c>
      <c r="J268" s="74"/>
      <c r="K268" s="74"/>
      <c r="L268" s="74"/>
      <c r="M268" s="266"/>
      <c r="N268" t="str">
        <f>IF(C268="","",'OPĆI DIO'!$C$1)</f>
        <v/>
      </c>
      <c r="O268" t="str">
        <f t="shared" si="50"/>
        <v/>
      </c>
      <c r="P268" t="str">
        <f t="shared" si="51"/>
        <v/>
      </c>
      <c r="Q268" t="str">
        <f t="shared" si="52"/>
        <v/>
      </c>
      <c r="R268" t="str">
        <f t="shared" si="53"/>
        <v/>
      </c>
      <c r="S268" t="str">
        <f t="shared" si="54"/>
        <v/>
      </c>
      <c r="AC268" t="s">
        <v>830</v>
      </c>
      <c r="AD268" t="s">
        <v>831</v>
      </c>
      <c r="AE268" t="s">
        <v>2907</v>
      </c>
      <c r="AF268" t="s">
        <v>2908</v>
      </c>
      <c r="AG268" t="s">
        <v>2925</v>
      </c>
      <c r="AH268" t="s">
        <v>2935</v>
      </c>
    </row>
    <row r="269" spans="1:34">
      <c r="A269" s="39" t="str">
        <f>IF(C269="","",VLOOKUP('OPĆI DIO'!$C$1,'OPĆI DIO'!$N$4:$W$150,10,FALSE))</f>
        <v/>
      </c>
      <c r="B269" s="39" t="str">
        <f>IF(C269="","",VLOOKUP('OPĆI DIO'!$C$1,'OPĆI DIO'!$N$4:$W$150,9,FALSE))</f>
        <v/>
      </c>
      <c r="C269" s="44"/>
      <c r="D269" s="39" t="str">
        <f t="shared" si="47"/>
        <v/>
      </c>
      <c r="E269" s="44"/>
      <c r="F269" s="39" t="str">
        <f t="shared" si="46"/>
        <v/>
      </c>
      <c r="G269" s="75"/>
      <c r="H269" s="39" t="str">
        <f t="shared" si="48"/>
        <v/>
      </c>
      <c r="I269" s="39" t="str">
        <f t="shared" si="49"/>
        <v/>
      </c>
      <c r="J269" s="74"/>
      <c r="K269" s="74"/>
      <c r="L269" s="74"/>
      <c r="M269" s="266"/>
      <c r="N269" t="str">
        <f>IF(C269="","",'OPĆI DIO'!$C$1)</f>
        <v/>
      </c>
      <c r="O269" t="str">
        <f t="shared" si="50"/>
        <v/>
      </c>
      <c r="P269" t="str">
        <f t="shared" si="51"/>
        <v/>
      </c>
      <c r="Q269" t="str">
        <f t="shared" si="52"/>
        <v/>
      </c>
      <c r="R269" t="str">
        <f t="shared" si="53"/>
        <v/>
      </c>
      <c r="S269" t="str">
        <f t="shared" si="54"/>
        <v/>
      </c>
      <c r="AC269" t="s">
        <v>832</v>
      </c>
      <c r="AD269" t="s">
        <v>833</v>
      </c>
      <c r="AE269" t="s">
        <v>2907</v>
      </c>
      <c r="AF269" t="s">
        <v>2908</v>
      </c>
      <c r="AG269" t="s">
        <v>2925</v>
      </c>
      <c r="AH269" t="s">
        <v>2935</v>
      </c>
    </row>
    <row r="270" spans="1:34">
      <c r="A270" s="39" t="str">
        <f>IF(C270="","",VLOOKUP('OPĆI DIO'!$C$1,'OPĆI DIO'!$N$4:$W$150,10,FALSE))</f>
        <v/>
      </c>
      <c r="B270" s="39" t="str">
        <f>IF(C270="","",VLOOKUP('OPĆI DIO'!$C$1,'OPĆI DIO'!$N$4:$W$150,9,FALSE))</f>
        <v/>
      </c>
      <c r="C270" s="44"/>
      <c r="D270" s="39" t="str">
        <f t="shared" si="47"/>
        <v/>
      </c>
      <c r="E270" s="44"/>
      <c r="F270" s="39" t="str">
        <f t="shared" si="46"/>
        <v/>
      </c>
      <c r="G270" s="75"/>
      <c r="H270" s="39" t="str">
        <f t="shared" si="48"/>
        <v/>
      </c>
      <c r="I270" s="39" t="str">
        <f t="shared" si="49"/>
        <v/>
      </c>
      <c r="J270" s="74"/>
      <c r="K270" s="74"/>
      <c r="L270" s="74"/>
      <c r="M270" s="266"/>
      <c r="N270" t="str">
        <f>IF(C270="","",'OPĆI DIO'!$C$1)</f>
        <v/>
      </c>
      <c r="O270" t="str">
        <f t="shared" si="50"/>
        <v/>
      </c>
      <c r="P270" t="str">
        <f t="shared" si="51"/>
        <v/>
      </c>
      <c r="Q270" t="str">
        <f t="shared" si="52"/>
        <v/>
      </c>
      <c r="R270" t="str">
        <f t="shared" si="53"/>
        <v/>
      </c>
      <c r="S270" t="str">
        <f t="shared" si="54"/>
        <v/>
      </c>
      <c r="AC270" t="s">
        <v>834</v>
      </c>
      <c r="AD270" t="s">
        <v>835</v>
      </c>
      <c r="AE270" t="s">
        <v>2907</v>
      </c>
      <c r="AF270" t="s">
        <v>2908</v>
      </c>
      <c r="AG270" t="s">
        <v>2925</v>
      </c>
      <c r="AH270" t="s">
        <v>2935</v>
      </c>
    </row>
    <row r="271" spans="1:34">
      <c r="A271" s="39" t="str">
        <f>IF(C271="","",VLOOKUP('OPĆI DIO'!$C$1,'OPĆI DIO'!$N$4:$W$150,10,FALSE))</f>
        <v/>
      </c>
      <c r="B271" s="39" t="str">
        <f>IF(C271="","",VLOOKUP('OPĆI DIO'!$C$1,'OPĆI DIO'!$N$4:$W$150,9,FALSE))</f>
        <v/>
      </c>
      <c r="C271" s="44"/>
      <c r="D271" s="39" t="str">
        <f t="shared" si="47"/>
        <v/>
      </c>
      <c r="E271" s="44"/>
      <c r="F271" s="39" t="str">
        <f t="shared" si="46"/>
        <v/>
      </c>
      <c r="G271" s="75"/>
      <c r="H271" s="39" t="str">
        <f t="shared" si="48"/>
        <v/>
      </c>
      <c r="I271" s="39" t="str">
        <f t="shared" si="49"/>
        <v/>
      </c>
      <c r="J271" s="74"/>
      <c r="K271" s="74"/>
      <c r="L271" s="74"/>
      <c r="M271" s="266"/>
      <c r="N271" t="str">
        <f>IF(C271="","",'OPĆI DIO'!$C$1)</f>
        <v/>
      </c>
      <c r="O271" t="str">
        <f t="shared" si="50"/>
        <v/>
      </c>
      <c r="P271" t="str">
        <f t="shared" si="51"/>
        <v/>
      </c>
      <c r="Q271" t="str">
        <f t="shared" si="52"/>
        <v/>
      </c>
      <c r="R271" t="str">
        <f t="shared" si="53"/>
        <v/>
      </c>
      <c r="S271" t="str">
        <f t="shared" si="54"/>
        <v/>
      </c>
      <c r="AC271" t="s">
        <v>836</v>
      </c>
      <c r="AD271" t="s">
        <v>837</v>
      </c>
      <c r="AE271" t="s">
        <v>2907</v>
      </c>
      <c r="AF271" t="s">
        <v>2908</v>
      </c>
      <c r="AG271" t="s">
        <v>2925</v>
      </c>
      <c r="AH271" t="s">
        <v>2935</v>
      </c>
    </row>
    <row r="272" spans="1:34">
      <c r="A272" s="39" t="str">
        <f>IF(C272="","",VLOOKUP('OPĆI DIO'!$C$1,'OPĆI DIO'!$N$4:$W$150,10,FALSE))</f>
        <v/>
      </c>
      <c r="B272" s="39" t="str">
        <f>IF(C272="","",VLOOKUP('OPĆI DIO'!$C$1,'OPĆI DIO'!$N$4:$W$150,9,FALSE))</f>
        <v/>
      </c>
      <c r="C272" s="44"/>
      <c r="D272" s="39" t="str">
        <f t="shared" si="47"/>
        <v/>
      </c>
      <c r="E272" s="44"/>
      <c r="F272" s="39" t="str">
        <f t="shared" si="46"/>
        <v/>
      </c>
      <c r="G272" s="75"/>
      <c r="H272" s="39" t="str">
        <f t="shared" si="48"/>
        <v/>
      </c>
      <c r="I272" s="39" t="str">
        <f t="shared" si="49"/>
        <v/>
      </c>
      <c r="J272" s="74"/>
      <c r="K272" s="74"/>
      <c r="L272" s="74"/>
      <c r="M272" s="266"/>
      <c r="N272" t="str">
        <f>IF(C272="","",'OPĆI DIO'!$C$1)</f>
        <v/>
      </c>
      <c r="O272" t="str">
        <f t="shared" si="50"/>
        <v/>
      </c>
      <c r="P272" t="str">
        <f t="shared" si="51"/>
        <v/>
      </c>
      <c r="Q272" t="str">
        <f t="shared" si="52"/>
        <v/>
      </c>
      <c r="R272" t="str">
        <f t="shared" si="53"/>
        <v/>
      </c>
      <c r="S272" t="str">
        <f t="shared" si="54"/>
        <v/>
      </c>
      <c r="AC272" t="s">
        <v>838</v>
      </c>
      <c r="AD272" t="s">
        <v>839</v>
      </c>
      <c r="AE272" t="s">
        <v>2907</v>
      </c>
      <c r="AF272" t="s">
        <v>2908</v>
      </c>
      <c r="AG272" t="s">
        <v>2925</v>
      </c>
      <c r="AH272" t="s">
        <v>2935</v>
      </c>
    </row>
    <row r="273" spans="1:34">
      <c r="A273" s="39" t="str">
        <f>IF(C273="","",VLOOKUP('OPĆI DIO'!$C$1,'OPĆI DIO'!$N$4:$W$150,10,FALSE))</f>
        <v/>
      </c>
      <c r="B273" s="39" t="str">
        <f>IF(C273="","",VLOOKUP('OPĆI DIO'!$C$1,'OPĆI DIO'!$N$4:$W$150,9,FALSE))</f>
        <v/>
      </c>
      <c r="C273" s="44"/>
      <c r="D273" s="39" t="str">
        <f t="shared" si="47"/>
        <v/>
      </c>
      <c r="E273" s="44"/>
      <c r="F273" s="39" t="str">
        <f t="shared" si="46"/>
        <v/>
      </c>
      <c r="G273" s="75"/>
      <c r="H273" s="39" t="str">
        <f t="shared" si="48"/>
        <v/>
      </c>
      <c r="I273" s="39" t="str">
        <f t="shared" si="49"/>
        <v/>
      </c>
      <c r="J273" s="74"/>
      <c r="K273" s="74"/>
      <c r="L273" s="74"/>
      <c r="M273" s="266"/>
      <c r="N273" t="str">
        <f>IF(C273="","",'OPĆI DIO'!$C$1)</f>
        <v/>
      </c>
      <c r="O273" t="str">
        <f t="shared" si="50"/>
        <v/>
      </c>
      <c r="P273" t="str">
        <f t="shared" si="51"/>
        <v/>
      </c>
      <c r="Q273" t="str">
        <f t="shared" si="52"/>
        <v/>
      </c>
      <c r="R273" t="str">
        <f t="shared" si="53"/>
        <v/>
      </c>
      <c r="S273" t="str">
        <f t="shared" si="54"/>
        <v/>
      </c>
      <c r="AC273" t="s">
        <v>840</v>
      </c>
      <c r="AD273" t="s">
        <v>841</v>
      </c>
      <c r="AE273" t="s">
        <v>2907</v>
      </c>
      <c r="AF273" t="s">
        <v>2908</v>
      </c>
      <c r="AG273" t="s">
        <v>2925</v>
      </c>
      <c r="AH273" t="s">
        <v>2935</v>
      </c>
    </row>
    <row r="274" spans="1:34">
      <c r="A274" s="39" t="str">
        <f>IF(C274="","",VLOOKUP('OPĆI DIO'!$C$1,'OPĆI DIO'!$N$4:$W$150,10,FALSE))</f>
        <v/>
      </c>
      <c r="B274" s="39" t="str">
        <f>IF(C274="","",VLOOKUP('OPĆI DIO'!$C$1,'OPĆI DIO'!$N$4:$W$150,9,FALSE))</f>
        <v/>
      </c>
      <c r="C274" s="44"/>
      <c r="D274" s="39" t="str">
        <f t="shared" si="47"/>
        <v/>
      </c>
      <c r="E274" s="44"/>
      <c r="F274" s="39" t="str">
        <f t="shared" si="46"/>
        <v/>
      </c>
      <c r="G274" s="75"/>
      <c r="H274" s="39" t="str">
        <f t="shared" si="48"/>
        <v/>
      </c>
      <c r="I274" s="39" t="str">
        <f t="shared" si="49"/>
        <v/>
      </c>
      <c r="J274" s="74"/>
      <c r="K274" s="74"/>
      <c r="L274" s="74"/>
      <c r="M274" s="266"/>
      <c r="N274" t="str">
        <f>IF(C274="","",'OPĆI DIO'!$C$1)</f>
        <v/>
      </c>
      <c r="O274" t="str">
        <f t="shared" si="50"/>
        <v/>
      </c>
      <c r="P274" t="str">
        <f t="shared" si="51"/>
        <v/>
      </c>
      <c r="Q274" t="str">
        <f t="shared" si="52"/>
        <v/>
      </c>
      <c r="R274" t="str">
        <f t="shared" si="53"/>
        <v/>
      </c>
      <c r="S274" t="str">
        <f t="shared" si="54"/>
        <v/>
      </c>
      <c r="AC274" t="s">
        <v>842</v>
      </c>
      <c r="AD274" t="s">
        <v>843</v>
      </c>
      <c r="AE274" t="s">
        <v>2907</v>
      </c>
      <c r="AF274" t="s">
        <v>2908</v>
      </c>
      <c r="AG274" t="s">
        <v>2925</v>
      </c>
      <c r="AH274" t="s">
        <v>2935</v>
      </c>
    </row>
    <row r="275" spans="1:34">
      <c r="A275" s="39" t="str">
        <f>IF(C275="","",VLOOKUP('OPĆI DIO'!$C$1,'OPĆI DIO'!$N$4:$W$150,10,FALSE))</f>
        <v/>
      </c>
      <c r="B275" s="39" t="str">
        <f>IF(C275="","",VLOOKUP('OPĆI DIO'!$C$1,'OPĆI DIO'!$N$4:$W$150,9,FALSE))</f>
        <v/>
      </c>
      <c r="C275" s="44"/>
      <c r="D275" s="39" t="str">
        <f t="shared" si="47"/>
        <v/>
      </c>
      <c r="E275" s="44"/>
      <c r="F275" s="39" t="str">
        <f t="shared" si="46"/>
        <v/>
      </c>
      <c r="G275" s="75"/>
      <c r="H275" s="39" t="str">
        <f t="shared" si="48"/>
        <v/>
      </c>
      <c r="I275" s="39" t="str">
        <f t="shared" si="49"/>
        <v/>
      </c>
      <c r="J275" s="74"/>
      <c r="K275" s="74"/>
      <c r="L275" s="74"/>
      <c r="M275" s="266"/>
      <c r="N275" t="str">
        <f>IF(C275="","",'OPĆI DIO'!$C$1)</f>
        <v/>
      </c>
      <c r="O275" t="str">
        <f t="shared" si="50"/>
        <v/>
      </c>
      <c r="P275" t="str">
        <f t="shared" si="51"/>
        <v/>
      </c>
      <c r="Q275" t="str">
        <f t="shared" si="52"/>
        <v/>
      </c>
      <c r="R275" t="str">
        <f t="shared" si="53"/>
        <v/>
      </c>
      <c r="S275" t="str">
        <f t="shared" si="54"/>
        <v/>
      </c>
      <c r="AC275" t="s">
        <v>844</v>
      </c>
      <c r="AD275" t="s">
        <v>845</v>
      </c>
      <c r="AE275" t="s">
        <v>2907</v>
      </c>
      <c r="AF275" t="s">
        <v>2908</v>
      </c>
      <c r="AG275" t="s">
        <v>2925</v>
      </c>
      <c r="AH275" t="s">
        <v>2935</v>
      </c>
    </row>
    <row r="276" spans="1:34">
      <c r="A276" s="39" t="str">
        <f>IF(C276="","",VLOOKUP('OPĆI DIO'!$C$1,'OPĆI DIO'!$N$4:$W$150,10,FALSE))</f>
        <v/>
      </c>
      <c r="B276" s="39" t="str">
        <f>IF(C276="","",VLOOKUP('OPĆI DIO'!$C$1,'OPĆI DIO'!$N$4:$W$150,9,FALSE))</f>
        <v/>
      </c>
      <c r="C276" s="44"/>
      <c r="D276" s="39" t="str">
        <f t="shared" si="47"/>
        <v/>
      </c>
      <c r="E276" s="44"/>
      <c r="F276" s="39" t="str">
        <f t="shared" si="46"/>
        <v/>
      </c>
      <c r="G276" s="75"/>
      <c r="H276" s="39" t="str">
        <f t="shared" si="48"/>
        <v/>
      </c>
      <c r="I276" s="39" t="str">
        <f t="shared" si="49"/>
        <v/>
      </c>
      <c r="J276" s="74"/>
      <c r="K276" s="74"/>
      <c r="L276" s="74"/>
      <c r="M276" s="266"/>
      <c r="N276" t="str">
        <f>IF(C276="","",'OPĆI DIO'!$C$1)</f>
        <v/>
      </c>
      <c r="O276" t="str">
        <f t="shared" si="50"/>
        <v/>
      </c>
      <c r="P276" t="str">
        <f t="shared" si="51"/>
        <v/>
      </c>
      <c r="Q276" t="str">
        <f t="shared" si="52"/>
        <v/>
      </c>
      <c r="R276" t="str">
        <f t="shared" si="53"/>
        <v/>
      </c>
      <c r="S276" t="str">
        <f t="shared" si="54"/>
        <v/>
      </c>
      <c r="AC276" t="s">
        <v>846</v>
      </c>
      <c r="AD276" t="s">
        <v>847</v>
      </c>
      <c r="AE276" t="s">
        <v>2907</v>
      </c>
      <c r="AF276" t="s">
        <v>2908</v>
      </c>
      <c r="AG276" t="s">
        <v>2925</v>
      </c>
      <c r="AH276" t="s">
        <v>2935</v>
      </c>
    </row>
    <row r="277" spans="1:34">
      <c r="A277" s="39" t="str">
        <f>IF(C277="","",VLOOKUP('OPĆI DIO'!$C$1,'OPĆI DIO'!$N$4:$W$150,10,FALSE))</f>
        <v/>
      </c>
      <c r="B277" s="39" t="str">
        <f>IF(C277="","",VLOOKUP('OPĆI DIO'!$C$1,'OPĆI DIO'!$N$4:$W$150,9,FALSE))</f>
        <v/>
      </c>
      <c r="C277" s="44"/>
      <c r="D277" s="39" t="str">
        <f t="shared" si="47"/>
        <v/>
      </c>
      <c r="E277" s="44"/>
      <c r="F277" s="39" t="str">
        <f t="shared" si="46"/>
        <v/>
      </c>
      <c r="G277" s="75"/>
      <c r="H277" s="39" t="str">
        <f t="shared" si="48"/>
        <v/>
      </c>
      <c r="I277" s="39" t="str">
        <f t="shared" si="49"/>
        <v/>
      </c>
      <c r="J277" s="74"/>
      <c r="K277" s="74"/>
      <c r="L277" s="74"/>
      <c r="M277" s="266"/>
      <c r="N277" t="str">
        <f>IF(C277="","",'OPĆI DIO'!$C$1)</f>
        <v/>
      </c>
      <c r="O277" t="str">
        <f t="shared" si="50"/>
        <v/>
      </c>
      <c r="P277" t="str">
        <f t="shared" si="51"/>
        <v/>
      </c>
      <c r="Q277" t="str">
        <f t="shared" si="52"/>
        <v/>
      </c>
      <c r="R277" t="str">
        <f t="shared" si="53"/>
        <v/>
      </c>
      <c r="S277" t="str">
        <f t="shared" si="54"/>
        <v/>
      </c>
      <c r="AC277" t="s">
        <v>1138</v>
      </c>
      <c r="AD277" t="s">
        <v>1139</v>
      </c>
      <c r="AE277" t="s">
        <v>2907</v>
      </c>
      <c r="AF277" t="s">
        <v>2908</v>
      </c>
      <c r="AG277" t="s">
        <v>2925</v>
      </c>
      <c r="AH277" t="s">
        <v>2935</v>
      </c>
    </row>
    <row r="278" spans="1:34">
      <c r="A278" s="39" t="str">
        <f>IF(C278="","",VLOOKUP('OPĆI DIO'!$C$1,'OPĆI DIO'!$N$4:$W$150,10,FALSE))</f>
        <v/>
      </c>
      <c r="B278" s="39" t="str">
        <f>IF(C278="","",VLOOKUP('OPĆI DIO'!$C$1,'OPĆI DIO'!$N$4:$W$150,9,FALSE))</f>
        <v/>
      </c>
      <c r="C278" s="44"/>
      <c r="D278" s="39" t="str">
        <f t="shared" si="47"/>
        <v/>
      </c>
      <c r="E278" s="44"/>
      <c r="F278" s="39" t="str">
        <f t="shared" si="46"/>
        <v/>
      </c>
      <c r="G278" s="75"/>
      <c r="H278" s="39" t="str">
        <f t="shared" si="48"/>
        <v/>
      </c>
      <c r="I278" s="39" t="str">
        <f t="shared" si="49"/>
        <v/>
      </c>
      <c r="J278" s="74"/>
      <c r="K278" s="74"/>
      <c r="L278" s="74"/>
      <c r="M278" s="266"/>
      <c r="N278" t="str">
        <f>IF(C278="","",'OPĆI DIO'!$C$1)</f>
        <v/>
      </c>
      <c r="O278" t="str">
        <f t="shared" si="50"/>
        <v/>
      </c>
      <c r="P278" t="str">
        <f t="shared" si="51"/>
        <v/>
      </c>
      <c r="Q278" t="str">
        <f t="shared" si="52"/>
        <v/>
      </c>
      <c r="R278" t="str">
        <f t="shared" si="53"/>
        <v/>
      </c>
      <c r="S278" t="str">
        <f t="shared" si="54"/>
        <v/>
      </c>
      <c r="AC278" t="s">
        <v>1427</v>
      </c>
      <c r="AD278" t="s">
        <v>1428</v>
      </c>
      <c r="AE278" t="s">
        <v>2907</v>
      </c>
      <c r="AF278" t="s">
        <v>2908</v>
      </c>
      <c r="AG278" t="s">
        <v>2925</v>
      </c>
      <c r="AH278" t="s">
        <v>2935</v>
      </c>
    </row>
    <row r="279" spans="1:34">
      <c r="A279" s="39" t="str">
        <f>IF(C279="","",VLOOKUP('OPĆI DIO'!$C$1,'OPĆI DIO'!$N$4:$W$150,10,FALSE))</f>
        <v/>
      </c>
      <c r="B279" s="39" t="str">
        <f>IF(C279="","",VLOOKUP('OPĆI DIO'!$C$1,'OPĆI DIO'!$N$4:$W$150,9,FALSE))</f>
        <v/>
      </c>
      <c r="C279" s="44"/>
      <c r="D279" s="39" t="str">
        <f t="shared" si="47"/>
        <v/>
      </c>
      <c r="E279" s="44"/>
      <c r="F279" s="39" t="str">
        <f t="shared" si="46"/>
        <v/>
      </c>
      <c r="G279" s="75"/>
      <c r="H279" s="39" t="str">
        <f t="shared" si="48"/>
        <v/>
      </c>
      <c r="I279" s="39" t="str">
        <f t="shared" si="49"/>
        <v/>
      </c>
      <c r="J279" s="74"/>
      <c r="K279" s="74"/>
      <c r="L279" s="74"/>
      <c r="M279" s="266"/>
      <c r="N279" t="str">
        <f>IF(C279="","",'OPĆI DIO'!$C$1)</f>
        <v/>
      </c>
      <c r="O279" t="str">
        <f t="shared" si="50"/>
        <v/>
      </c>
      <c r="P279" t="str">
        <f t="shared" si="51"/>
        <v/>
      </c>
      <c r="Q279" t="str">
        <f t="shared" si="52"/>
        <v/>
      </c>
      <c r="R279" t="str">
        <f t="shared" si="53"/>
        <v/>
      </c>
      <c r="S279" t="str">
        <f t="shared" si="54"/>
        <v/>
      </c>
      <c r="AC279" t="s">
        <v>2113</v>
      </c>
      <c r="AD279" t="s">
        <v>2114</v>
      </c>
      <c r="AE279" t="s">
        <v>2907</v>
      </c>
      <c r="AF279" t="s">
        <v>2908</v>
      </c>
      <c r="AG279" t="s">
        <v>2925</v>
      </c>
      <c r="AH279" t="s">
        <v>2935</v>
      </c>
    </row>
    <row r="280" spans="1:34">
      <c r="A280" s="39" t="str">
        <f>IF(C280="","",VLOOKUP('OPĆI DIO'!$C$1,'OPĆI DIO'!$N$4:$W$150,10,FALSE))</f>
        <v/>
      </c>
      <c r="B280" s="39" t="str">
        <f>IF(C280="","",VLOOKUP('OPĆI DIO'!$C$1,'OPĆI DIO'!$N$4:$W$150,9,FALSE))</f>
        <v/>
      </c>
      <c r="C280" s="44"/>
      <c r="D280" s="39" t="str">
        <f t="shared" si="47"/>
        <v/>
      </c>
      <c r="E280" s="44"/>
      <c r="F280" s="39" t="str">
        <f t="shared" si="46"/>
        <v/>
      </c>
      <c r="G280" s="75"/>
      <c r="H280" s="39" t="str">
        <f t="shared" si="48"/>
        <v/>
      </c>
      <c r="I280" s="39" t="str">
        <f t="shared" si="49"/>
        <v/>
      </c>
      <c r="J280" s="74"/>
      <c r="K280" s="74"/>
      <c r="L280" s="74"/>
      <c r="M280" s="266"/>
      <c r="N280" t="str">
        <f>IF(C280="","",'OPĆI DIO'!$C$1)</f>
        <v/>
      </c>
      <c r="O280" t="str">
        <f t="shared" si="50"/>
        <v/>
      </c>
      <c r="P280" t="str">
        <f t="shared" si="51"/>
        <v/>
      </c>
      <c r="Q280" t="str">
        <f t="shared" si="52"/>
        <v/>
      </c>
      <c r="R280" t="str">
        <f t="shared" si="53"/>
        <v/>
      </c>
      <c r="S280" t="str">
        <f t="shared" si="54"/>
        <v/>
      </c>
      <c r="AC280" t="s">
        <v>1429</v>
      </c>
      <c r="AD280" t="s">
        <v>1430</v>
      </c>
      <c r="AE280" t="s">
        <v>2907</v>
      </c>
      <c r="AF280" t="s">
        <v>2908</v>
      </c>
      <c r="AG280" t="s">
        <v>2925</v>
      </c>
      <c r="AH280" t="s">
        <v>2935</v>
      </c>
    </row>
    <row r="281" spans="1:34">
      <c r="A281" s="39" t="str">
        <f>IF(C281="","",VLOOKUP('OPĆI DIO'!$C$1,'OPĆI DIO'!$N$4:$W$150,10,FALSE))</f>
        <v/>
      </c>
      <c r="B281" s="39" t="str">
        <f>IF(C281="","",VLOOKUP('OPĆI DIO'!$C$1,'OPĆI DIO'!$N$4:$W$150,9,FALSE))</f>
        <v/>
      </c>
      <c r="C281" s="44"/>
      <c r="D281" s="39" t="str">
        <f t="shared" si="47"/>
        <v/>
      </c>
      <c r="E281" s="44"/>
      <c r="F281" s="39" t="str">
        <f t="shared" si="46"/>
        <v/>
      </c>
      <c r="G281" s="75"/>
      <c r="H281" s="39" t="str">
        <f t="shared" si="48"/>
        <v/>
      </c>
      <c r="I281" s="39" t="str">
        <f t="shared" si="49"/>
        <v/>
      </c>
      <c r="J281" s="74"/>
      <c r="K281" s="74"/>
      <c r="L281" s="74"/>
      <c r="M281" s="266"/>
      <c r="N281" t="str">
        <f>IF(C281="","",'OPĆI DIO'!$C$1)</f>
        <v/>
      </c>
      <c r="O281" t="str">
        <f t="shared" si="50"/>
        <v/>
      </c>
      <c r="P281" t="str">
        <f t="shared" si="51"/>
        <v/>
      </c>
      <c r="Q281" t="str">
        <f t="shared" si="52"/>
        <v/>
      </c>
      <c r="R281" t="str">
        <f t="shared" si="53"/>
        <v/>
      </c>
      <c r="S281" t="str">
        <f t="shared" si="54"/>
        <v/>
      </c>
      <c r="AC281" t="s">
        <v>3064</v>
      </c>
      <c r="AD281" t="s">
        <v>3065</v>
      </c>
      <c r="AE281" t="s">
        <v>2907</v>
      </c>
      <c r="AF281" t="s">
        <v>2908</v>
      </c>
      <c r="AG281" t="s">
        <v>2925</v>
      </c>
      <c r="AH281" t="s">
        <v>2935</v>
      </c>
    </row>
    <row r="282" spans="1:34">
      <c r="A282" s="39" t="str">
        <f>IF(C282="","",VLOOKUP('OPĆI DIO'!$C$1,'OPĆI DIO'!$N$4:$W$150,10,FALSE))</f>
        <v/>
      </c>
      <c r="B282" s="39" t="str">
        <f>IF(C282="","",VLOOKUP('OPĆI DIO'!$C$1,'OPĆI DIO'!$N$4:$W$150,9,FALSE))</f>
        <v/>
      </c>
      <c r="C282" s="44"/>
      <c r="D282" s="39" t="str">
        <f t="shared" si="47"/>
        <v/>
      </c>
      <c r="E282" s="44"/>
      <c r="F282" s="39" t="str">
        <f t="shared" si="46"/>
        <v/>
      </c>
      <c r="G282" s="75"/>
      <c r="H282" s="39" t="str">
        <f t="shared" si="48"/>
        <v/>
      </c>
      <c r="I282" s="39" t="str">
        <f t="shared" si="49"/>
        <v/>
      </c>
      <c r="J282" s="74"/>
      <c r="K282" s="74"/>
      <c r="L282" s="74"/>
      <c r="M282" s="266"/>
      <c r="N282" t="str">
        <f>IF(C282="","",'OPĆI DIO'!$C$1)</f>
        <v/>
      </c>
      <c r="O282" t="str">
        <f t="shared" si="50"/>
        <v/>
      </c>
      <c r="P282" t="str">
        <f t="shared" si="51"/>
        <v/>
      </c>
      <c r="Q282" t="str">
        <f t="shared" si="52"/>
        <v/>
      </c>
      <c r="R282" t="str">
        <f t="shared" si="53"/>
        <v/>
      </c>
      <c r="S282" t="str">
        <f t="shared" si="54"/>
        <v/>
      </c>
      <c r="AC282" t="s">
        <v>3066</v>
      </c>
      <c r="AD282" t="s">
        <v>3032</v>
      </c>
      <c r="AE282" t="s">
        <v>2907</v>
      </c>
      <c r="AF282" t="s">
        <v>2908</v>
      </c>
      <c r="AG282" t="s">
        <v>2925</v>
      </c>
      <c r="AH282" t="s">
        <v>2935</v>
      </c>
    </row>
    <row r="283" spans="1:34">
      <c r="A283" s="39" t="str">
        <f>IF(C283="","",VLOOKUP('OPĆI DIO'!$C$1,'OPĆI DIO'!$N$4:$W$150,10,FALSE))</f>
        <v/>
      </c>
      <c r="B283" s="39" t="str">
        <f>IF(C283="","",VLOOKUP('OPĆI DIO'!$C$1,'OPĆI DIO'!$N$4:$W$150,9,FALSE))</f>
        <v/>
      </c>
      <c r="C283" s="44"/>
      <c r="D283" s="39" t="str">
        <f t="shared" si="47"/>
        <v/>
      </c>
      <c r="E283" s="44"/>
      <c r="F283" s="39" t="str">
        <f t="shared" si="46"/>
        <v/>
      </c>
      <c r="G283" s="75"/>
      <c r="H283" s="39" t="str">
        <f t="shared" si="48"/>
        <v/>
      </c>
      <c r="I283" s="39" t="str">
        <f t="shared" si="49"/>
        <v/>
      </c>
      <c r="J283" s="74"/>
      <c r="K283" s="74"/>
      <c r="L283" s="74"/>
      <c r="M283" s="266"/>
      <c r="N283" t="str">
        <f>IF(C283="","",'OPĆI DIO'!$C$1)</f>
        <v/>
      </c>
      <c r="O283" t="str">
        <f t="shared" si="50"/>
        <v/>
      </c>
      <c r="P283" t="str">
        <f t="shared" si="51"/>
        <v/>
      </c>
      <c r="Q283" t="str">
        <f t="shared" si="52"/>
        <v/>
      </c>
      <c r="R283" t="str">
        <f t="shared" si="53"/>
        <v/>
      </c>
      <c r="S283" t="str">
        <f t="shared" si="54"/>
        <v/>
      </c>
      <c r="AC283" t="s">
        <v>4516</v>
      </c>
      <c r="AD283" t="s">
        <v>4517</v>
      </c>
      <c r="AE283" t="s">
        <v>2907</v>
      </c>
      <c r="AF283" t="s">
        <v>2908</v>
      </c>
      <c r="AG283" t="s">
        <v>2925</v>
      </c>
      <c r="AH283" t="s">
        <v>2935</v>
      </c>
    </row>
    <row r="284" spans="1:34">
      <c r="A284" s="39" t="str">
        <f>IF(C284="","",VLOOKUP('OPĆI DIO'!$C$1,'OPĆI DIO'!$N$4:$W$150,10,FALSE))</f>
        <v/>
      </c>
      <c r="B284" s="39" t="str">
        <f>IF(C284="","",VLOOKUP('OPĆI DIO'!$C$1,'OPĆI DIO'!$N$4:$W$150,9,FALSE))</f>
        <v/>
      </c>
      <c r="C284" s="44"/>
      <c r="D284" s="39" t="str">
        <f t="shared" si="47"/>
        <v/>
      </c>
      <c r="E284" s="44"/>
      <c r="F284" s="39" t="str">
        <f t="shared" si="46"/>
        <v/>
      </c>
      <c r="G284" s="75"/>
      <c r="H284" s="39" t="str">
        <f t="shared" si="48"/>
        <v/>
      </c>
      <c r="I284" s="39" t="str">
        <f t="shared" si="49"/>
        <v/>
      </c>
      <c r="J284" s="74"/>
      <c r="K284" s="74"/>
      <c r="L284" s="74"/>
      <c r="M284" s="266"/>
      <c r="N284" t="str">
        <f>IF(C284="","",'OPĆI DIO'!$C$1)</f>
        <v/>
      </c>
      <c r="O284" t="str">
        <f t="shared" si="50"/>
        <v/>
      </c>
      <c r="P284" t="str">
        <f t="shared" si="51"/>
        <v/>
      </c>
      <c r="Q284" t="str">
        <f t="shared" si="52"/>
        <v/>
      </c>
      <c r="R284" t="str">
        <f t="shared" si="53"/>
        <v/>
      </c>
      <c r="S284" t="str">
        <f t="shared" si="54"/>
        <v/>
      </c>
      <c r="AC284" t="s">
        <v>848</v>
      </c>
      <c r="AD284" t="s">
        <v>849</v>
      </c>
      <c r="AE284" t="s">
        <v>2907</v>
      </c>
      <c r="AF284" t="s">
        <v>2908</v>
      </c>
      <c r="AG284" t="s">
        <v>2925</v>
      </c>
      <c r="AH284" t="s">
        <v>2935</v>
      </c>
    </row>
    <row r="285" spans="1:34">
      <c r="A285" s="39" t="str">
        <f>IF(C285="","",VLOOKUP('OPĆI DIO'!$C$1,'OPĆI DIO'!$N$4:$W$150,10,FALSE))</f>
        <v/>
      </c>
      <c r="B285" s="39" t="str">
        <f>IF(C285="","",VLOOKUP('OPĆI DIO'!$C$1,'OPĆI DIO'!$N$4:$W$150,9,FALSE))</f>
        <v/>
      </c>
      <c r="C285" s="44"/>
      <c r="D285" s="39" t="str">
        <f t="shared" si="47"/>
        <v/>
      </c>
      <c r="E285" s="44"/>
      <c r="F285" s="39" t="str">
        <f t="shared" si="46"/>
        <v/>
      </c>
      <c r="G285" s="75"/>
      <c r="H285" s="39" t="str">
        <f t="shared" si="48"/>
        <v/>
      </c>
      <c r="I285" s="39" t="str">
        <f t="shared" si="49"/>
        <v/>
      </c>
      <c r="J285" s="74"/>
      <c r="K285" s="74"/>
      <c r="L285" s="74"/>
      <c r="M285" s="266"/>
      <c r="N285" t="str">
        <f>IF(C285="","",'OPĆI DIO'!$C$1)</f>
        <v/>
      </c>
      <c r="O285" t="str">
        <f t="shared" si="50"/>
        <v/>
      </c>
      <c r="P285" t="str">
        <f t="shared" si="51"/>
        <v/>
      </c>
      <c r="Q285" t="str">
        <f t="shared" si="52"/>
        <v/>
      </c>
      <c r="R285" t="str">
        <f t="shared" si="53"/>
        <v/>
      </c>
      <c r="S285" t="str">
        <f t="shared" si="54"/>
        <v/>
      </c>
      <c r="AC285" t="s">
        <v>850</v>
      </c>
      <c r="AD285" t="s">
        <v>851</v>
      </c>
      <c r="AE285" t="s">
        <v>2907</v>
      </c>
      <c r="AF285" t="s">
        <v>2908</v>
      </c>
      <c r="AG285" t="s">
        <v>2925</v>
      </c>
      <c r="AH285" t="s">
        <v>2935</v>
      </c>
    </row>
    <row r="286" spans="1:34">
      <c r="A286" s="39" t="str">
        <f>IF(C286="","",VLOOKUP('OPĆI DIO'!$C$1,'OPĆI DIO'!$N$4:$W$150,10,FALSE))</f>
        <v/>
      </c>
      <c r="B286" s="39" t="str">
        <f>IF(C286="","",VLOOKUP('OPĆI DIO'!$C$1,'OPĆI DIO'!$N$4:$W$150,9,FALSE))</f>
        <v/>
      </c>
      <c r="C286" s="44"/>
      <c r="D286" s="39" t="str">
        <f t="shared" si="47"/>
        <v/>
      </c>
      <c r="E286" s="44"/>
      <c r="F286" s="39" t="str">
        <f t="shared" si="46"/>
        <v/>
      </c>
      <c r="G286" s="75"/>
      <c r="H286" s="39" t="str">
        <f t="shared" si="48"/>
        <v/>
      </c>
      <c r="I286" s="39" t="str">
        <f t="shared" si="49"/>
        <v/>
      </c>
      <c r="J286" s="74"/>
      <c r="K286" s="74"/>
      <c r="L286" s="74"/>
      <c r="M286" s="266"/>
      <c r="N286" t="str">
        <f>IF(C286="","",'OPĆI DIO'!$C$1)</f>
        <v/>
      </c>
      <c r="O286" t="str">
        <f t="shared" si="50"/>
        <v/>
      </c>
      <c r="P286" t="str">
        <f t="shared" si="51"/>
        <v/>
      </c>
      <c r="Q286" t="str">
        <f t="shared" si="52"/>
        <v/>
      </c>
      <c r="R286" t="str">
        <f t="shared" si="53"/>
        <v/>
      </c>
      <c r="S286" t="str">
        <f t="shared" si="54"/>
        <v/>
      </c>
      <c r="AC286" t="s">
        <v>852</v>
      </c>
      <c r="AD286" t="s">
        <v>670</v>
      </c>
      <c r="AE286" t="s">
        <v>2907</v>
      </c>
      <c r="AF286" t="s">
        <v>2908</v>
      </c>
      <c r="AG286" t="s">
        <v>2925</v>
      </c>
      <c r="AH286" t="s">
        <v>2935</v>
      </c>
    </row>
    <row r="287" spans="1:34">
      <c r="A287" s="39" t="str">
        <f>IF(C287="","",VLOOKUP('OPĆI DIO'!$C$1,'OPĆI DIO'!$N$4:$W$150,10,FALSE))</f>
        <v/>
      </c>
      <c r="B287" s="39" t="str">
        <f>IF(C287="","",VLOOKUP('OPĆI DIO'!$C$1,'OPĆI DIO'!$N$4:$W$150,9,FALSE))</f>
        <v/>
      </c>
      <c r="C287" s="44"/>
      <c r="D287" s="39" t="str">
        <f t="shared" si="47"/>
        <v/>
      </c>
      <c r="E287" s="44"/>
      <c r="F287" s="39" t="str">
        <f t="shared" si="46"/>
        <v/>
      </c>
      <c r="G287" s="75"/>
      <c r="H287" s="39" t="str">
        <f t="shared" si="48"/>
        <v/>
      </c>
      <c r="I287" s="39" t="str">
        <f t="shared" si="49"/>
        <v/>
      </c>
      <c r="J287" s="74"/>
      <c r="K287" s="74"/>
      <c r="L287" s="74"/>
      <c r="M287" s="266"/>
      <c r="N287" t="str">
        <f>IF(C287="","",'OPĆI DIO'!$C$1)</f>
        <v/>
      </c>
      <c r="O287" t="str">
        <f t="shared" si="50"/>
        <v/>
      </c>
      <c r="P287" t="str">
        <f t="shared" si="51"/>
        <v/>
      </c>
      <c r="Q287" t="str">
        <f t="shared" si="52"/>
        <v/>
      </c>
      <c r="R287" t="str">
        <f t="shared" si="53"/>
        <v/>
      </c>
      <c r="S287" t="str">
        <f t="shared" si="54"/>
        <v/>
      </c>
      <c r="AC287" t="s">
        <v>3067</v>
      </c>
      <c r="AD287" t="s">
        <v>4518</v>
      </c>
      <c r="AE287" t="s">
        <v>2907</v>
      </c>
      <c r="AF287" t="s">
        <v>2908</v>
      </c>
      <c r="AG287" t="s">
        <v>2925</v>
      </c>
      <c r="AH287" t="s">
        <v>2935</v>
      </c>
    </row>
    <row r="288" spans="1:34">
      <c r="A288" s="39" t="str">
        <f>IF(C288="","",VLOOKUP('OPĆI DIO'!$C$1,'OPĆI DIO'!$N$4:$W$150,10,FALSE))</f>
        <v/>
      </c>
      <c r="B288" s="39" t="str">
        <f>IF(C288="","",VLOOKUP('OPĆI DIO'!$C$1,'OPĆI DIO'!$N$4:$W$150,9,FALSE))</f>
        <v/>
      </c>
      <c r="C288" s="44"/>
      <c r="D288" s="39" t="str">
        <f t="shared" si="47"/>
        <v/>
      </c>
      <c r="E288" s="44"/>
      <c r="F288" s="39" t="str">
        <f t="shared" si="46"/>
        <v/>
      </c>
      <c r="G288" s="75"/>
      <c r="H288" s="39" t="str">
        <f t="shared" si="48"/>
        <v/>
      </c>
      <c r="I288" s="39" t="str">
        <f t="shared" si="49"/>
        <v/>
      </c>
      <c r="J288" s="74"/>
      <c r="K288" s="74"/>
      <c r="L288" s="74"/>
      <c r="M288" s="266"/>
      <c r="N288" t="str">
        <f>IF(C288="","",'OPĆI DIO'!$C$1)</f>
        <v/>
      </c>
      <c r="O288" t="str">
        <f t="shared" si="50"/>
        <v/>
      </c>
      <c r="P288" t="str">
        <f t="shared" si="51"/>
        <v/>
      </c>
      <c r="Q288" t="str">
        <f t="shared" si="52"/>
        <v/>
      </c>
      <c r="R288" t="str">
        <f t="shared" si="53"/>
        <v/>
      </c>
      <c r="S288" t="str">
        <f t="shared" si="54"/>
        <v/>
      </c>
      <c r="AC288" t="s">
        <v>4519</v>
      </c>
      <c r="AD288" t="s">
        <v>4520</v>
      </c>
      <c r="AE288" t="s">
        <v>2907</v>
      </c>
      <c r="AF288" t="s">
        <v>2908</v>
      </c>
      <c r="AG288" t="s">
        <v>2925</v>
      </c>
      <c r="AH288" t="s">
        <v>2935</v>
      </c>
    </row>
    <row r="289" spans="1:34">
      <c r="A289" s="39" t="str">
        <f>IF(C289="","",VLOOKUP('OPĆI DIO'!$C$1,'OPĆI DIO'!$N$4:$W$150,10,FALSE))</f>
        <v/>
      </c>
      <c r="B289" s="39" t="str">
        <f>IF(C289="","",VLOOKUP('OPĆI DIO'!$C$1,'OPĆI DIO'!$N$4:$W$150,9,FALSE))</f>
        <v/>
      </c>
      <c r="C289" s="44"/>
      <c r="D289" s="39" t="str">
        <f t="shared" si="47"/>
        <v/>
      </c>
      <c r="E289" s="44"/>
      <c r="F289" s="39" t="str">
        <f t="shared" si="46"/>
        <v/>
      </c>
      <c r="G289" s="75"/>
      <c r="H289" s="39" t="str">
        <f t="shared" si="48"/>
        <v/>
      </c>
      <c r="I289" s="39" t="str">
        <f t="shared" si="49"/>
        <v/>
      </c>
      <c r="J289" s="74"/>
      <c r="K289" s="74"/>
      <c r="L289" s="74"/>
      <c r="M289" s="266"/>
      <c r="N289" t="str">
        <f>IF(C289="","",'OPĆI DIO'!$C$1)</f>
        <v/>
      </c>
      <c r="O289" t="str">
        <f t="shared" si="50"/>
        <v/>
      </c>
      <c r="P289" t="str">
        <f t="shared" si="51"/>
        <v/>
      </c>
      <c r="Q289" t="str">
        <f t="shared" si="52"/>
        <v/>
      </c>
      <c r="R289" t="str">
        <f t="shared" si="53"/>
        <v/>
      </c>
      <c r="S289" t="str">
        <f t="shared" si="54"/>
        <v/>
      </c>
      <c r="AC289" t="s">
        <v>828</v>
      </c>
      <c r="AD289" t="s">
        <v>3043</v>
      </c>
      <c r="AE289" t="s">
        <v>2901</v>
      </c>
      <c r="AF289" t="s">
        <v>2902</v>
      </c>
      <c r="AG289" t="s">
        <v>2925</v>
      </c>
      <c r="AH289" t="s">
        <v>2935</v>
      </c>
    </row>
    <row r="290" spans="1:34">
      <c r="A290" s="39" t="str">
        <f>IF(C290="","",VLOOKUP('OPĆI DIO'!$C$1,'OPĆI DIO'!$N$4:$W$150,10,FALSE))</f>
        <v/>
      </c>
      <c r="B290" s="39" t="str">
        <f>IF(C290="","",VLOOKUP('OPĆI DIO'!$C$1,'OPĆI DIO'!$N$4:$W$150,9,FALSE))</f>
        <v/>
      </c>
      <c r="C290" s="44"/>
      <c r="D290" s="39" t="str">
        <f t="shared" si="47"/>
        <v/>
      </c>
      <c r="E290" s="44"/>
      <c r="F290" s="39" t="str">
        <f t="shared" si="46"/>
        <v/>
      </c>
      <c r="G290" s="75"/>
      <c r="H290" s="39" t="str">
        <f t="shared" si="48"/>
        <v/>
      </c>
      <c r="I290" s="39" t="str">
        <f t="shared" si="49"/>
        <v/>
      </c>
      <c r="J290" s="74"/>
      <c r="K290" s="74"/>
      <c r="L290" s="74"/>
      <c r="M290" s="266"/>
      <c r="N290" t="str">
        <f>IF(C290="","",'OPĆI DIO'!$C$1)</f>
        <v/>
      </c>
      <c r="O290" t="str">
        <f t="shared" si="50"/>
        <v/>
      </c>
      <c r="P290" t="str">
        <f t="shared" si="51"/>
        <v/>
      </c>
      <c r="Q290" t="str">
        <f t="shared" si="52"/>
        <v/>
      </c>
      <c r="R290" t="str">
        <f t="shared" si="53"/>
        <v/>
      </c>
      <c r="S290" t="str">
        <f t="shared" si="54"/>
        <v/>
      </c>
      <c r="AC290" t="s">
        <v>855</v>
      </c>
      <c r="AD290" t="s">
        <v>856</v>
      </c>
      <c r="AE290" t="s">
        <v>2903</v>
      </c>
      <c r="AF290" t="s">
        <v>2904</v>
      </c>
      <c r="AG290" t="s">
        <v>2925</v>
      </c>
      <c r="AH290" t="s">
        <v>2935</v>
      </c>
    </row>
    <row r="291" spans="1:34">
      <c r="A291" s="39" t="str">
        <f>IF(C291="","",VLOOKUP('OPĆI DIO'!$C$1,'OPĆI DIO'!$N$4:$W$150,10,FALSE))</f>
        <v/>
      </c>
      <c r="B291" s="39" t="str">
        <f>IF(C291="","",VLOOKUP('OPĆI DIO'!$C$1,'OPĆI DIO'!$N$4:$W$150,9,FALSE))</f>
        <v/>
      </c>
      <c r="C291" s="44"/>
      <c r="D291" s="39" t="str">
        <f t="shared" si="47"/>
        <v/>
      </c>
      <c r="E291" s="44"/>
      <c r="F291" s="39" t="str">
        <f t="shared" si="46"/>
        <v/>
      </c>
      <c r="G291" s="75"/>
      <c r="H291" s="39" t="str">
        <f t="shared" si="48"/>
        <v/>
      </c>
      <c r="I291" s="39" t="str">
        <f t="shared" si="49"/>
        <v/>
      </c>
      <c r="J291" s="74"/>
      <c r="K291" s="74"/>
      <c r="L291" s="74"/>
      <c r="M291" s="266"/>
      <c r="N291" t="str">
        <f>IF(C291="","",'OPĆI DIO'!$C$1)</f>
        <v/>
      </c>
      <c r="O291" t="str">
        <f t="shared" si="50"/>
        <v/>
      </c>
      <c r="P291" t="str">
        <f t="shared" si="51"/>
        <v/>
      </c>
      <c r="Q291" t="str">
        <f t="shared" si="52"/>
        <v/>
      </c>
      <c r="R291" t="str">
        <f t="shared" si="53"/>
        <v/>
      </c>
      <c r="S291" t="str">
        <f t="shared" si="54"/>
        <v/>
      </c>
      <c r="AC291" t="s">
        <v>857</v>
      </c>
      <c r="AD291" t="s">
        <v>1140</v>
      </c>
      <c r="AE291" t="s">
        <v>2903</v>
      </c>
      <c r="AF291" t="s">
        <v>2904</v>
      </c>
      <c r="AG291" t="s">
        <v>2925</v>
      </c>
      <c r="AH291" t="s">
        <v>2935</v>
      </c>
    </row>
    <row r="292" spans="1:34">
      <c r="A292" s="39" t="str">
        <f>IF(C292="","",VLOOKUP('OPĆI DIO'!$C$1,'OPĆI DIO'!$N$4:$W$150,10,FALSE))</f>
        <v/>
      </c>
      <c r="B292" s="39" t="str">
        <f>IF(C292="","",VLOOKUP('OPĆI DIO'!$C$1,'OPĆI DIO'!$N$4:$W$150,9,FALSE))</f>
        <v/>
      </c>
      <c r="C292" s="44"/>
      <c r="D292" s="39" t="str">
        <f t="shared" si="47"/>
        <v/>
      </c>
      <c r="E292" s="44"/>
      <c r="F292" s="39" t="str">
        <f t="shared" si="46"/>
        <v/>
      </c>
      <c r="G292" s="75"/>
      <c r="H292" s="39" t="str">
        <f t="shared" si="48"/>
        <v/>
      </c>
      <c r="I292" s="39" t="str">
        <f t="shared" si="49"/>
        <v/>
      </c>
      <c r="J292" s="74"/>
      <c r="K292" s="74"/>
      <c r="L292" s="74"/>
      <c r="M292" s="266"/>
      <c r="N292" t="str">
        <f>IF(C292="","",'OPĆI DIO'!$C$1)</f>
        <v/>
      </c>
      <c r="O292" t="str">
        <f t="shared" si="50"/>
        <v/>
      </c>
      <c r="P292" t="str">
        <f t="shared" si="51"/>
        <v/>
      </c>
      <c r="Q292" t="str">
        <f t="shared" si="52"/>
        <v/>
      </c>
      <c r="R292" t="str">
        <f t="shared" si="53"/>
        <v/>
      </c>
      <c r="S292" t="str">
        <f t="shared" si="54"/>
        <v/>
      </c>
      <c r="AC292" t="s">
        <v>858</v>
      </c>
      <c r="AD292" t="s">
        <v>859</v>
      </c>
      <c r="AE292" t="s">
        <v>2903</v>
      </c>
      <c r="AF292" t="s">
        <v>2904</v>
      </c>
      <c r="AG292" t="s">
        <v>2925</v>
      </c>
      <c r="AH292" t="s">
        <v>2935</v>
      </c>
    </row>
    <row r="293" spans="1:34">
      <c r="A293" s="39" t="str">
        <f>IF(C293="","",VLOOKUP('OPĆI DIO'!$C$1,'OPĆI DIO'!$N$4:$W$150,10,FALSE))</f>
        <v/>
      </c>
      <c r="B293" s="39" t="str">
        <f>IF(C293="","",VLOOKUP('OPĆI DIO'!$C$1,'OPĆI DIO'!$N$4:$W$150,9,FALSE))</f>
        <v/>
      </c>
      <c r="C293" s="44"/>
      <c r="D293" s="39" t="str">
        <f t="shared" si="47"/>
        <v/>
      </c>
      <c r="E293" s="44"/>
      <c r="F293" s="39" t="str">
        <f t="shared" si="46"/>
        <v/>
      </c>
      <c r="G293" s="75"/>
      <c r="H293" s="39" t="str">
        <f t="shared" si="48"/>
        <v/>
      </c>
      <c r="I293" s="39" t="str">
        <f t="shared" si="49"/>
        <v/>
      </c>
      <c r="J293" s="74"/>
      <c r="K293" s="74"/>
      <c r="L293" s="74"/>
      <c r="M293" s="266"/>
      <c r="N293" t="str">
        <f>IF(C293="","",'OPĆI DIO'!$C$1)</f>
        <v/>
      </c>
      <c r="O293" t="str">
        <f t="shared" si="50"/>
        <v/>
      </c>
      <c r="P293" t="str">
        <f t="shared" si="51"/>
        <v/>
      </c>
      <c r="Q293" t="str">
        <f t="shared" si="52"/>
        <v/>
      </c>
      <c r="R293" t="str">
        <f t="shared" si="53"/>
        <v/>
      </c>
      <c r="S293" t="str">
        <f t="shared" si="54"/>
        <v/>
      </c>
      <c r="AC293" t="s">
        <v>2115</v>
      </c>
      <c r="AD293" t="s">
        <v>2116</v>
      </c>
      <c r="AE293" t="s">
        <v>2903</v>
      </c>
      <c r="AF293" t="s">
        <v>2904</v>
      </c>
      <c r="AG293" t="s">
        <v>2925</v>
      </c>
      <c r="AH293" t="s">
        <v>2935</v>
      </c>
    </row>
    <row r="294" spans="1:34">
      <c r="A294" s="39" t="str">
        <f>IF(C294="","",VLOOKUP('OPĆI DIO'!$C$1,'OPĆI DIO'!$N$4:$W$150,10,FALSE))</f>
        <v/>
      </c>
      <c r="B294" s="39" t="str">
        <f>IF(C294="","",VLOOKUP('OPĆI DIO'!$C$1,'OPĆI DIO'!$N$4:$W$150,9,FALSE))</f>
        <v/>
      </c>
      <c r="C294" s="44"/>
      <c r="D294" s="39" t="str">
        <f t="shared" si="47"/>
        <v/>
      </c>
      <c r="E294" s="44"/>
      <c r="F294" s="39" t="str">
        <f t="shared" si="46"/>
        <v/>
      </c>
      <c r="G294" s="75"/>
      <c r="H294" s="39" t="str">
        <f t="shared" si="48"/>
        <v/>
      </c>
      <c r="I294" s="39" t="str">
        <f t="shared" si="49"/>
        <v/>
      </c>
      <c r="J294" s="74"/>
      <c r="K294" s="74"/>
      <c r="L294" s="74"/>
      <c r="M294" s="266"/>
      <c r="N294" t="str">
        <f>IF(C294="","",'OPĆI DIO'!$C$1)</f>
        <v/>
      </c>
      <c r="O294" t="str">
        <f t="shared" si="50"/>
        <v/>
      </c>
      <c r="P294" t="str">
        <f t="shared" si="51"/>
        <v/>
      </c>
      <c r="Q294" t="str">
        <f t="shared" si="52"/>
        <v/>
      </c>
      <c r="R294" t="str">
        <f t="shared" si="53"/>
        <v/>
      </c>
      <c r="S294" t="str">
        <f t="shared" si="54"/>
        <v/>
      </c>
      <c r="AC294" t="s">
        <v>860</v>
      </c>
      <c r="AD294" t="s">
        <v>861</v>
      </c>
      <c r="AE294" t="s">
        <v>2903</v>
      </c>
      <c r="AF294" t="s">
        <v>2904</v>
      </c>
      <c r="AG294" t="s">
        <v>2925</v>
      </c>
      <c r="AH294" t="s">
        <v>2935</v>
      </c>
    </row>
    <row r="295" spans="1:34">
      <c r="A295" s="39" t="str">
        <f>IF(C295="","",VLOOKUP('OPĆI DIO'!$C$1,'OPĆI DIO'!$N$4:$W$150,10,FALSE))</f>
        <v/>
      </c>
      <c r="B295" s="39" t="str">
        <f>IF(C295="","",VLOOKUP('OPĆI DIO'!$C$1,'OPĆI DIO'!$N$4:$W$150,9,FALSE))</f>
        <v/>
      </c>
      <c r="C295" s="44"/>
      <c r="D295" s="39" t="str">
        <f t="shared" si="47"/>
        <v/>
      </c>
      <c r="E295" s="44"/>
      <c r="F295" s="39" t="str">
        <f t="shared" si="46"/>
        <v/>
      </c>
      <c r="G295" s="75"/>
      <c r="H295" s="39" t="str">
        <f t="shared" si="48"/>
        <v/>
      </c>
      <c r="I295" s="39" t="str">
        <f t="shared" si="49"/>
        <v/>
      </c>
      <c r="J295" s="74"/>
      <c r="K295" s="74"/>
      <c r="L295" s="74"/>
      <c r="M295" s="266"/>
      <c r="N295" t="str">
        <f>IF(C295="","",'OPĆI DIO'!$C$1)</f>
        <v/>
      </c>
      <c r="O295" t="str">
        <f t="shared" si="50"/>
        <v/>
      </c>
      <c r="P295" t="str">
        <f t="shared" si="51"/>
        <v/>
      </c>
      <c r="Q295" t="str">
        <f t="shared" si="52"/>
        <v/>
      </c>
      <c r="R295" t="str">
        <f t="shared" si="53"/>
        <v/>
      </c>
      <c r="S295" t="str">
        <f t="shared" si="54"/>
        <v/>
      </c>
      <c r="AC295" t="s">
        <v>1464</v>
      </c>
      <c r="AD295" t="s">
        <v>3069</v>
      </c>
      <c r="AE295" t="s">
        <v>2903</v>
      </c>
      <c r="AF295" t="s">
        <v>2904</v>
      </c>
      <c r="AG295" t="s">
        <v>2925</v>
      </c>
      <c r="AH295" t="s">
        <v>2935</v>
      </c>
    </row>
    <row r="296" spans="1:34">
      <c r="A296" s="39" t="str">
        <f>IF(C296="","",VLOOKUP('OPĆI DIO'!$C$1,'OPĆI DIO'!$N$4:$W$150,10,FALSE))</f>
        <v/>
      </c>
      <c r="B296" s="39" t="str">
        <f>IF(C296="","",VLOOKUP('OPĆI DIO'!$C$1,'OPĆI DIO'!$N$4:$W$150,9,FALSE))</f>
        <v/>
      </c>
      <c r="C296" s="44"/>
      <c r="D296" s="39" t="str">
        <f t="shared" si="47"/>
        <v/>
      </c>
      <c r="E296" s="44"/>
      <c r="F296" s="39" t="str">
        <f t="shared" si="46"/>
        <v/>
      </c>
      <c r="G296" s="75"/>
      <c r="H296" s="39" t="str">
        <f t="shared" si="48"/>
        <v/>
      </c>
      <c r="I296" s="39" t="str">
        <f t="shared" si="49"/>
        <v/>
      </c>
      <c r="J296" s="74"/>
      <c r="K296" s="74"/>
      <c r="L296" s="74"/>
      <c r="M296" s="266"/>
      <c r="N296" t="str">
        <f>IF(C296="","",'OPĆI DIO'!$C$1)</f>
        <v/>
      </c>
      <c r="O296" t="str">
        <f t="shared" si="50"/>
        <v/>
      </c>
      <c r="P296" t="str">
        <f t="shared" si="51"/>
        <v/>
      </c>
      <c r="Q296" t="str">
        <f t="shared" si="52"/>
        <v/>
      </c>
      <c r="R296" t="str">
        <f t="shared" si="53"/>
        <v/>
      </c>
      <c r="S296" t="str">
        <f t="shared" si="54"/>
        <v/>
      </c>
      <c r="AC296" t="s">
        <v>1465</v>
      </c>
      <c r="AD296" t="s">
        <v>2117</v>
      </c>
      <c r="AE296" t="s">
        <v>2903</v>
      </c>
      <c r="AF296" t="s">
        <v>2904</v>
      </c>
      <c r="AG296" t="s">
        <v>2925</v>
      </c>
      <c r="AH296" t="s">
        <v>2935</v>
      </c>
    </row>
    <row r="297" spans="1:34">
      <c r="A297" s="39" t="str">
        <f>IF(C297="","",VLOOKUP('OPĆI DIO'!$C$1,'OPĆI DIO'!$N$4:$W$150,10,FALSE))</f>
        <v/>
      </c>
      <c r="B297" s="39" t="str">
        <f>IF(C297="","",VLOOKUP('OPĆI DIO'!$C$1,'OPĆI DIO'!$N$4:$W$150,9,FALSE))</f>
        <v/>
      </c>
      <c r="C297" s="44"/>
      <c r="D297" s="39" t="str">
        <f t="shared" si="47"/>
        <v/>
      </c>
      <c r="E297" s="44"/>
      <c r="F297" s="39" t="str">
        <f t="shared" si="46"/>
        <v/>
      </c>
      <c r="G297" s="75"/>
      <c r="H297" s="39" t="str">
        <f t="shared" si="48"/>
        <v/>
      </c>
      <c r="I297" s="39" t="str">
        <f t="shared" si="49"/>
        <v/>
      </c>
      <c r="J297" s="74"/>
      <c r="K297" s="74"/>
      <c r="L297" s="74"/>
      <c r="M297" s="266"/>
      <c r="N297" t="str">
        <f>IF(C297="","",'OPĆI DIO'!$C$1)</f>
        <v/>
      </c>
      <c r="O297" t="str">
        <f t="shared" si="50"/>
        <v/>
      </c>
      <c r="P297" t="str">
        <f t="shared" si="51"/>
        <v/>
      </c>
      <c r="Q297" t="str">
        <f t="shared" si="52"/>
        <v/>
      </c>
      <c r="R297" t="str">
        <f t="shared" si="53"/>
        <v/>
      </c>
      <c r="S297" t="str">
        <f t="shared" si="54"/>
        <v/>
      </c>
      <c r="AC297" t="s">
        <v>3070</v>
      </c>
      <c r="AD297" t="s">
        <v>4521</v>
      </c>
      <c r="AE297" t="s">
        <v>2903</v>
      </c>
      <c r="AF297" t="s">
        <v>2904</v>
      </c>
      <c r="AG297" t="s">
        <v>2925</v>
      </c>
      <c r="AH297" t="s">
        <v>2935</v>
      </c>
    </row>
    <row r="298" spans="1:34">
      <c r="A298" s="39" t="str">
        <f>IF(C298="","",VLOOKUP('OPĆI DIO'!$C$1,'OPĆI DIO'!$N$4:$W$150,10,FALSE))</f>
        <v/>
      </c>
      <c r="B298" s="39" t="str">
        <f>IF(C298="","",VLOOKUP('OPĆI DIO'!$C$1,'OPĆI DIO'!$N$4:$W$150,9,FALSE))</f>
        <v/>
      </c>
      <c r="C298" s="44"/>
      <c r="D298" s="39" t="str">
        <f t="shared" si="47"/>
        <v/>
      </c>
      <c r="E298" s="44"/>
      <c r="F298" s="39" t="str">
        <f t="shared" si="46"/>
        <v/>
      </c>
      <c r="G298" s="75"/>
      <c r="H298" s="39" t="str">
        <f t="shared" si="48"/>
        <v/>
      </c>
      <c r="I298" s="39" t="str">
        <f t="shared" si="49"/>
        <v/>
      </c>
      <c r="J298" s="74"/>
      <c r="K298" s="74"/>
      <c r="L298" s="74"/>
      <c r="M298" s="266"/>
      <c r="N298" t="str">
        <f>IF(C298="","",'OPĆI DIO'!$C$1)</f>
        <v/>
      </c>
      <c r="O298" t="str">
        <f t="shared" si="50"/>
        <v/>
      </c>
      <c r="P298" t="str">
        <f t="shared" si="51"/>
        <v/>
      </c>
      <c r="Q298" t="str">
        <f t="shared" si="52"/>
        <v/>
      </c>
      <c r="R298" t="str">
        <f t="shared" si="53"/>
        <v/>
      </c>
      <c r="S298" t="str">
        <f t="shared" si="54"/>
        <v/>
      </c>
      <c r="AC298" t="s">
        <v>864</v>
      </c>
      <c r="AD298" t="s">
        <v>865</v>
      </c>
      <c r="AE298" t="s">
        <v>2903</v>
      </c>
      <c r="AF298" t="s">
        <v>2904</v>
      </c>
      <c r="AG298" t="s">
        <v>2925</v>
      </c>
      <c r="AH298" t="s">
        <v>2937</v>
      </c>
    </row>
    <row r="299" spans="1:34">
      <c r="A299" s="39" t="str">
        <f>IF(C299="","",VLOOKUP('OPĆI DIO'!$C$1,'OPĆI DIO'!$N$4:$W$150,10,FALSE))</f>
        <v/>
      </c>
      <c r="B299" s="39" t="str">
        <f>IF(C299="","",VLOOKUP('OPĆI DIO'!$C$1,'OPĆI DIO'!$N$4:$W$150,9,FALSE))</f>
        <v/>
      </c>
      <c r="C299" s="44"/>
      <c r="D299" s="39" t="str">
        <f t="shared" si="47"/>
        <v/>
      </c>
      <c r="E299" s="44"/>
      <c r="F299" s="39" t="str">
        <f t="shared" si="46"/>
        <v/>
      </c>
      <c r="G299" s="75"/>
      <c r="H299" s="39" t="str">
        <f t="shared" si="48"/>
        <v/>
      </c>
      <c r="I299" s="39" t="str">
        <f t="shared" si="49"/>
        <v/>
      </c>
      <c r="J299" s="74"/>
      <c r="K299" s="74"/>
      <c r="L299" s="74"/>
      <c r="M299" s="266"/>
      <c r="N299" t="str">
        <f>IF(C299="","",'OPĆI DIO'!$C$1)</f>
        <v/>
      </c>
      <c r="O299" t="str">
        <f t="shared" si="50"/>
        <v/>
      </c>
      <c r="P299" t="str">
        <f t="shared" si="51"/>
        <v/>
      </c>
      <c r="Q299" t="str">
        <f t="shared" si="52"/>
        <v/>
      </c>
      <c r="R299" t="str">
        <f t="shared" si="53"/>
        <v/>
      </c>
      <c r="S299" t="str">
        <f t="shared" si="54"/>
        <v/>
      </c>
      <c r="AC299" t="s">
        <v>866</v>
      </c>
      <c r="AD299" t="s">
        <v>3072</v>
      </c>
      <c r="AE299" t="s">
        <v>2903</v>
      </c>
      <c r="AF299" t="s">
        <v>2904</v>
      </c>
      <c r="AG299" t="s">
        <v>2925</v>
      </c>
      <c r="AH299" t="s">
        <v>2935</v>
      </c>
    </row>
    <row r="300" spans="1:34">
      <c r="A300" s="39" t="str">
        <f>IF(C300="","",VLOOKUP('OPĆI DIO'!$C$1,'OPĆI DIO'!$N$4:$W$150,10,FALSE))</f>
        <v/>
      </c>
      <c r="B300" s="39" t="str">
        <f>IF(C300="","",VLOOKUP('OPĆI DIO'!$C$1,'OPĆI DIO'!$N$4:$W$150,9,FALSE))</f>
        <v/>
      </c>
      <c r="C300" s="44"/>
      <c r="D300" s="39" t="str">
        <f t="shared" si="47"/>
        <v/>
      </c>
      <c r="E300" s="44"/>
      <c r="F300" s="39" t="str">
        <f t="shared" si="46"/>
        <v/>
      </c>
      <c r="G300" s="75"/>
      <c r="H300" s="39" t="str">
        <f t="shared" si="48"/>
        <v/>
      </c>
      <c r="I300" s="39" t="str">
        <f t="shared" si="49"/>
        <v/>
      </c>
      <c r="J300" s="74"/>
      <c r="K300" s="74"/>
      <c r="L300" s="74"/>
      <c r="M300" s="266"/>
      <c r="N300" t="str">
        <f>IF(C300="","",'OPĆI DIO'!$C$1)</f>
        <v/>
      </c>
      <c r="O300" t="str">
        <f t="shared" si="50"/>
        <v/>
      </c>
      <c r="P300" t="str">
        <f t="shared" si="51"/>
        <v/>
      </c>
      <c r="Q300" t="str">
        <f t="shared" si="52"/>
        <v/>
      </c>
      <c r="R300" t="str">
        <f t="shared" si="53"/>
        <v/>
      </c>
      <c r="S300" t="str">
        <f t="shared" si="54"/>
        <v/>
      </c>
      <c r="AC300" t="s">
        <v>867</v>
      </c>
      <c r="AD300" t="s">
        <v>868</v>
      </c>
      <c r="AE300" t="s">
        <v>2903</v>
      </c>
      <c r="AF300" t="s">
        <v>2904</v>
      </c>
      <c r="AG300" t="s">
        <v>2925</v>
      </c>
      <c r="AH300" t="s">
        <v>2935</v>
      </c>
    </row>
    <row r="301" spans="1:34">
      <c r="A301" s="39" t="str">
        <f>IF(C301="","",VLOOKUP('OPĆI DIO'!$C$1,'OPĆI DIO'!$N$4:$W$150,10,FALSE))</f>
        <v/>
      </c>
      <c r="B301" s="39" t="str">
        <f>IF(C301="","",VLOOKUP('OPĆI DIO'!$C$1,'OPĆI DIO'!$N$4:$W$150,9,FALSE))</f>
        <v/>
      </c>
      <c r="C301" s="44"/>
      <c r="D301" s="39" t="str">
        <f t="shared" si="47"/>
        <v/>
      </c>
      <c r="E301" s="44"/>
      <c r="F301" s="39" t="str">
        <f t="shared" si="46"/>
        <v/>
      </c>
      <c r="G301" s="75"/>
      <c r="H301" s="39" t="str">
        <f t="shared" si="48"/>
        <v/>
      </c>
      <c r="I301" s="39" t="str">
        <f t="shared" si="49"/>
        <v/>
      </c>
      <c r="J301" s="74"/>
      <c r="K301" s="74"/>
      <c r="L301" s="74"/>
      <c r="M301" s="266"/>
      <c r="N301" t="str">
        <f>IF(C301="","",'OPĆI DIO'!$C$1)</f>
        <v/>
      </c>
      <c r="O301" t="str">
        <f t="shared" si="50"/>
        <v/>
      </c>
      <c r="P301" t="str">
        <f t="shared" si="51"/>
        <v/>
      </c>
      <c r="Q301" t="str">
        <f t="shared" si="52"/>
        <v/>
      </c>
      <c r="R301" t="str">
        <f t="shared" si="53"/>
        <v/>
      </c>
      <c r="S301" t="str">
        <f t="shared" si="54"/>
        <v/>
      </c>
      <c r="AC301" t="s">
        <v>869</v>
      </c>
      <c r="AD301" t="s">
        <v>870</v>
      </c>
      <c r="AE301" t="s">
        <v>2903</v>
      </c>
      <c r="AF301" t="s">
        <v>2904</v>
      </c>
      <c r="AG301" t="s">
        <v>2925</v>
      </c>
      <c r="AH301" t="s">
        <v>2935</v>
      </c>
    </row>
    <row r="302" spans="1:34">
      <c r="A302" s="39" t="str">
        <f>IF(C302="","",VLOOKUP('OPĆI DIO'!$C$1,'OPĆI DIO'!$N$4:$W$150,10,FALSE))</f>
        <v/>
      </c>
      <c r="B302" s="39" t="str">
        <f>IF(C302="","",VLOOKUP('OPĆI DIO'!$C$1,'OPĆI DIO'!$N$4:$W$150,9,FALSE))</f>
        <v/>
      </c>
      <c r="C302" s="44"/>
      <c r="D302" s="39" t="str">
        <f t="shared" si="47"/>
        <v/>
      </c>
      <c r="E302" s="44"/>
      <c r="F302" s="39" t="str">
        <f t="shared" si="46"/>
        <v/>
      </c>
      <c r="G302" s="75"/>
      <c r="H302" s="39" t="str">
        <f t="shared" si="48"/>
        <v/>
      </c>
      <c r="I302" s="39" t="str">
        <f t="shared" si="49"/>
        <v/>
      </c>
      <c r="J302" s="74"/>
      <c r="K302" s="74"/>
      <c r="L302" s="74"/>
      <c r="M302" s="266"/>
      <c r="N302" t="str">
        <f>IF(C302="","",'OPĆI DIO'!$C$1)</f>
        <v/>
      </c>
      <c r="O302" t="str">
        <f t="shared" si="50"/>
        <v/>
      </c>
      <c r="P302" t="str">
        <f t="shared" si="51"/>
        <v/>
      </c>
      <c r="Q302" t="str">
        <f t="shared" si="52"/>
        <v/>
      </c>
      <c r="R302" t="str">
        <f t="shared" si="53"/>
        <v/>
      </c>
      <c r="S302" t="str">
        <f t="shared" si="54"/>
        <v/>
      </c>
      <c r="AC302" t="s">
        <v>871</v>
      </c>
      <c r="AD302" t="s">
        <v>872</v>
      </c>
      <c r="AE302" t="s">
        <v>2903</v>
      </c>
      <c r="AF302" t="s">
        <v>2904</v>
      </c>
      <c r="AG302" t="s">
        <v>2925</v>
      </c>
      <c r="AH302" t="s">
        <v>2935</v>
      </c>
    </row>
    <row r="303" spans="1:34">
      <c r="A303" s="39" t="str">
        <f>IF(C303="","",VLOOKUP('OPĆI DIO'!$C$1,'OPĆI DIO'!$N$4:$W$150,10,FALSE))</f>
        <v/>
      </c>
      <c r="B303" s="39" t="str">
        <f>IF(C303="","",VLOOKUP('OPĆI DIO'!$C$1,'OPĆI DIO'!$N$4:$W$150,9,FALSE))</f>
        <v/>
      </c>
      <c r="C303" s="44"/>
      <c r="D303" s="39" t="str">
        <f t="shared" si="47"/>
        <v/>
      </c>
      <c r="E303" s="44"/>
      <c r="F303" s="39" t="str">
        <f t="shared" si="46"/>
        <v/>
      </c>
      <c r="G303" s="75"/>
      <c r="H303" s="39" t="str">
        <f t="shared" si="48"/>
        <v/>
      </c>
      <c r="I303" s="39" t="str">
        <f t="shared" si="49"/>
        <v/>
      </c>
      <c r="J303" s="74"/>
      <c r="K303" s="74"/>
      <c r="L303" s="74"/>
      <c r="M303" s="266"/>
      <c r="N303" t="str">
        <f>IF(C303="","",'OPĆI DIO'!$C$1)</f>
        <v/>
      </c>
      <c r="O303" t="str">
        <f t="shared" si="50"/>
        <v/>
      </c>
      <c r="P303" t="str">
        <f t="shared" si="51"/>
        <v/>
      </c>
      <c r="Q303" t="str">
        <f t="shared" si="52"/>
        <v/>
      </c>
      <c r="R303" t="str">
        <f t="shared" si="53"/>
        <v/>
      </c>
      <c r="S303" t="str">
        <f t="shared" si="54"/>
        <v/>
      </c>
      <c r="AC303" t="s">
        <v>873</v>
      </c>
      <c r="AD303" t="s">
        <v>874</v>
      </c>
      <c r="AE303" t="s">
        <v>2903</v>
      </c>
      <c r="AF303" t="s">
        <v>2904</v>
      </c>
      <c r="AG303" t="s">
        <v>2925</v>
      </c>
      <c r="AH303" t="s">
        <v>2935</v>
      </c>
    </row>
    <row r="304" spans="1:34">
      <c r="A304" s="39" t="str">
        <f>IF(C304="","",VLOOKUP('OPĆI DIO'!$C$1,'OPĆI DIO'!$N$4:$W$150,10,FALSE))</f>
        <v/>
      </c>
      <c r="B304" s="39" t="str">
        <f>IF(C304="","",VLOOKUP('OPĆI DIO'!$C$1,'OPĆI DIO'!$N$4:$W$150,9,FALSE))</f>
        <v/>
      </c>
      <c r="C304" s="44"/>
      <c r="D304" s="39" t="str">
        <f t="shared" si="47"/>
        <v/>
      </c>
      <c r="E304" s="44"/>
      <c r="F304" s="39" t="str">
        <f t="shared" si="46"/>
        <v/>
      </c>
      <c r="G304" s="75"/>
      <c r="H304" s="39" t="str">
        <f t="shared" si="48"/>
        <v/>
      </c>
      <c r="I304" s="39" t="str">
        <f t="shared" si="49"/>
        <v/>
      </c>
      <c r="J304" s="74"/>
      <c r="K304" s="74"/>
      <c r="L304" s="74"/>
      <c r="M304" s="266"/>
      <c r="N304" t="str">
        <f>IF(C304="","",'OPĆI DIO'!$C$1)</f>
        <v/>
      </c>
      <c r="O304" t="str">
        <f t="shared" si="50"/>
        <v/>
      </c>
      <c r="P304" t="str">
        <f t="shared" si="51"/>
        <v/>
      </c>
      <c r="Q304" t="str">
        <f t="shared" si="52"/>
        <v/>
      </c>
      <c r="R304" t="str">
        <f t="shared" si="53"/>
        <v/>
      </c>
      <c r="S304" t="str">
        <f t="shared" si="54"/>
        <v/>
      </c>
      <c r="AC304" t="s">
        <v>875</v>
      </c>
      <c r="AD304" t="s">
        <v>2118</v>
      </c>
      <c r="AE304" t="s">
        <v>2903</v>
      </c>
      <c r="AF304" t="s">
        <v>2904</v>
      </c>
      <c r="AG304" t="s">
        <v>2925</v>
      </c>
      <c r="AH304" t="s">
        <v>2935</v>
      </c>
    </row>
    <row r="305" spans="1:34">
      <c r="A305" s="39" t="str">
        <f>IF(C305="","",VLOOKUP('OPĆI DIO'!$C$1,'OPĆI DIO'!$N$4:$W$150,10,FALSE))</f>
        <v/>
      </c>
      <c r="B305" s="39" t="str">
        <f>IF(C305="","",VLOOKUP('OPĆI DIO'!$C$1,'OPĆI DIO'!$N$4:$W$150,9,FALSE))</f>
        <v/>
      </c>
      <c r="C305" s="44"/>
      <c r="D305" s="39" t="str">
        <f t="shared" si="47"/>
        <v/>
      </c>
      <c r="E305" s="44"/>
      <c r="F305" s="39" t="str">
        <f t="shared" si="46"/>
        <v/>
      </c>
      <c r="G305" s="75"/>
      <c r="H305" s="39" t="str">
        <f t="shared" si="48"/>
        <v/>
      </c>
      <c r="I305" s="39" t="str">
        <f t="shared" si="49"/>
        <v/>
      </c>
      <c r="J305" s="74"/>
      <c r="K305" s="74"/>
      <c r="L305" s="74"/>
      <c r="M305" s="266"/>
      <c r="N305" t="str">
        <f>IF(C305="","",'OPĆI DIO'!$C$1)</f>
        <v/>
      </c>
      <c r="O305" t="str">
        <f t="shared" si="50"/>
        <v/>
      </c>
      <c r="P305" t="str">
        <f t="shared" si="51"/>
        <v/>
      </c>
      <c r="Q305" t="str">
        <f t="shared" si="52"/>
        <v/>
      </c>
      <c r="R305" t="str">
        <f t="shared" si="53"/>
        <v/>
      </c>
      <c r="S305" t="str">
        <f t="shared" si="54"/>
        <v/>
      </c>
      <c r="AC305" t="s">
        <v>876</v>
      </c>
      <c r="AD305" t="s">
        <v>1141</v>
      </c>
      <c r="AE305" t="s">
        <v>2903</v>
      </c>
      <c r="AF305" t="s">
        <v>2904</v>
      </c>
      <c r="AG305" t="s">
        <v>2925</v>
      </c>
      <c r="AH305" t="s">
        <v>2935</v>
      </c>
    </row>
    <row r="306" spans="1:34">
      <c r="A306" s="39" t="str">
        <f>IF(C306="","",VLOOKUP('OPĆI DIO'!$C$1,'OPĆI DIO'!$N$4:$W$150,10,FALSE))</f>
        <v/>
      </c>
      <c r="B306" s="39" t="str">
        <f>IF(C306="","",VLOOKUP('OPĆI DIO'!$C$1,'OPĆI DIO'!$N$4:$W$150,9,FALSE))</f>
        <v/>
      </c>
      <c r="C306" s="44"/>
      <c r="D306" s="39" t="str">
        <f t="shared" si="47"/>
        <v/>
      </c>
      <c r="E306" s="44"/>
      <c r="F306" s="39" t="str">
        <f t="shared" si="46"/>
        <v/>
      </c>
      <c r="G306" s="75"/>
      <c r="H306" s="39" t="str">
        <f t="shared" si="48"/>
        <v/>
      </c>
      <c r="I306" s="39" t="str">
        <f t="shared" si="49"/>
        <v/>
      </c>
      <c r="J306" s="74"/>
      <c r="K306" s="74"/>
      <c r="L306" s="74"/>
      <c r="M306" s="266"/>
      <c r="N306" t="str">
        <f>IF(C306="","",'OPĆI DIO'!$C$1)</f>
        <v/>
      </c>
      <c r="O306" t="str">
        <f t="shared" si="50"/>
        <v/>
      </c>
      <c r="P306" t="str">
        <f t="shared" si="51"/>
        <v/>
      </c>
      <c r="Q306" t="str">
        <f t="shared" si="52"/>
        <v/>
      </c>
      <c r="R306" t="str">
        <f t="shared" si="53"/>
        <v/>
      </c>
      <c r="S306" t="str">
        <f t="shared" si="54"/>
        <v/>
      </c>
      <c r="AC306" t="s">
        <v>877</v>
      </c>
      <c r="AD306" t="s">
        <v>1142</v>
      </c>
      <c r="AE306" t="s">
        <v>2903</v>
      </c>
      <c r="AF306" t="s">
        <v>2904</v>
      </c>
      <c r="AG306" t="s">
        <v>2925</v>
      </c>
      <c r="AH306" t="s">
        <v>2935</v>
      </c>
    </row>
    <row r="307" spans="1:34">
      <c r="A307" s="39" t="str">
        <f>IF(C307="","",VLOOKUP('OPĆI DIO'!$C$1,'OPĆI DIO'!$N$4:$W$150,10,FALSE))</f>
        <v/>
      </c>
      <c r="B307" s="39" t="str">
        <f>IF(C307="","",VLOOKUP('OPĆI DIO'!$C$1,'OPĆI DIO'!$N$4:$W$150,9,FALSE))</f>
        <v/>
      </c>
      <c r="C307" s="44"/>
      <c r="D307" s="39" t="str">
        <f t="shared" si="47"/>
        <v/>
      </c>
      <c r="E307" s="44"/>
      <c r="F307" s="39" t="str">
        <f t="shared" si="46"/>
        <v/>
      </c>
      <c r="G307" s="75"/>
      <c r="H307" s="39" t="str">
        <f t="shared" si="48"/>
        <v/>
      </c>
      <c r="I307" s="39" t="str">
        <f t="shared" si="49"/>
        <v/>
      </c>
      <c r="J307" s="74"/>
      <c r="K307" s="74"/>
      <c r="L307" s="74"/>
      <c r="M307" s="266"/>
      <c r="N307" t="str">
        <f>IF(C307="","",'OPĆI DIO'!$C$1)</f>
        <v/>
      </c>
      <c r="O307" t="str">
        <f t="shared" si="50"/>
        <v/>
      </c>
      <c r="P307" t="str">
        <f t="shared" si="51"/>
        <v/>
      </c>
      <c r="Q307" t="str">
        <f t="shared" si="52"/>
        <v/>
      </c>
      <c r="R307" t="str">
        <f t="shared" si="53"/>
        <v/>
      </c>
      <c r="S307" t="str">
        <f t="shared" si="54"/>
        <v/>
      </c>
      <c r="AC307" t="s">
        <v>878</v>
      </c>
      <c r="AD307" t="s">
        <v>1143</v>
      </c>
      <c r="AE307" t="s">
        <v>2903</v>
      </c>
      <c r="AF307" t="s">
        <v>2904</v>
      </c>
      <c r="AG307" t="s">
        <v>2925</v>
      </c>
      <c r="AH307" t="s">
        <v>2937</v>
      </c>
    </row>
    <row r="308" spans="1:34">
      <c r="A308" s="39" t="str">
        <f>IF(C308="","",VLOOKUP('OPĆI DIO'!$C$1,'OPĆI DIO'!$N$4:$W$150,10,FALSE))</f>
        <v/>
      </c>
      <c r="B308" s="39" t="str">
        <f>IF(C308="","",VLOOKUP('OPĆI DIO'!$C$1,'OPĆI DIO'!$N$4:$W$150,9,FALSE))</f>
        <v/>
      </c>
      <c r="C308" s="44"/>
      <c r="D308" s="39" t="str">
        <f t="shared" si="47"/>
        <v/>
      </c>
      <c r="E308" s="44"/>
      <c r="F308" s="39" t="str">
        <f t="shared" si="46"/>
        <v/>
      </c>
      <c r="G308" s="75"/>
      <c r="H308" s="39" t="str">
        <f t="shared" si="48"/>
        <v/>
      </c>
      <c r="I308" s="39" t="str">
        <f t="shared" si="49"/>
        <v/>
      </c>
      <c r="J308" s="74"/>
      <c r="K308" s="74"/>
      <c r="L308" s="74"/>
      <c r="M308" s="266"/>
      <c r="N308" t="str">
        <f>IF(C308="","",'OPĆI DIO'!$C$1)</f>
        <v/>
      </c>
      <c r="O308" t="str">
        <f t="shared" si="50"/>
        <v/>
      </c>
      <c r="P308" t="str">
        <f t="shared" si="51"/>
        <v/>
      </c>
      <c r="Q308" t="str">
        <f t="shared" si="52"/>
        <v/>
      </c>
      <c r="R308" t="str">
        <f t="shared" si="53"/>
        <v/>
      </c>
      <c r="S308" t="str">
        <f t="shared" si="54"/>
        <v/>
      </c>
      <c r="AC308" t="s">
        <v>879</v>
      </c>
      <c r="AD308" t="s">
        <v>880</v>
      </c>
      <c r="AE308" t="s">
        <v>2903</v>
      </c>
      <c r="AF308" t="s">
        <v>2904</v>
      </c>
      <c r="AG308" t="s">
        <v>2925</v>
      </c>
      <c r="AH308" t="s">
        <v>2935</v>
      </c>
    </row>
    <row r="309" spans="1:34">
      <c r="A309" s="39" t="str">
        <f>IF(C309="","",VLOOKUP('OPĆI DIO'!$C$1,'OPĆI DIO'!$N$4:$W$150,10,FALSE))</f>
        <v/>
      </c>
      <c r="B309" s="39" t="str">
        <f>IF(C309="","",VLOOKUP('OPĆI DIO'!$C$1,'OPĆI DIO'!$N$4:$W$150,9,FALSE))</f>
        <v/>
      </c>
      <c r="C309" s="44"/>
      <c r="D309" s="39" t="str">
        <f t="shared" si="47"/>
        <v/>
      </c>
      <c r="E309" s="44"/>
      <c r="F309" s="39" t="str">
        <f t="shared" si="46"/>
        <v/>
      </c>
      <c r="G309" s="75"/>
      <c r="H309" s="39" t="str">
        <f t="shared" si="48"/>
        <v/>
      </c>
      <c r="I309" s="39" t="str">
        <f t="shared" si="49"/>
        <v/>
      </c>
      <c r="J309" s="74"/>
      <c r="K309" s="74"/>
      <c r="L309" s="74"/>
      <c r="M309" s="266"/>
      <c r="N309" t="str">
        <f>IF(C309="","",'OPĆI DIO'!$C$1)</f>
        <v/>
      </c>
      <c r="O309" t="str">
        <f t="shared" si="50"/>
        <v/>
      </c>
      <c r="P309" t="str">
        <f t="shared" si="51"/>
        <v/>
      </c>
      <c r="Q309" t="str">
        <f t="shared" si="52"/>
        <v/>
      </c>
      <c r="R309" t="str">
        <f t="shared" si="53"/>
        <v/>
      </c>
      <c r="S309" t="str">
        <f t="shared" si="54"/>
        <v/>
      </c>
      <c r="AC309" t="s">
        <v>881</v>
      </c>
      <c r="AD309" t="s">
        <v>3073</v>
      </c>
      <c r="AE309" t="s">
        <v>2903</v>
      </c>
      <c r="AF309" t="s">
        <v>2904</v>
      </c>
      <c r="AG309" t="s">
        <v>2925</v>
      </c>
      <c r="AH309" t="s">
        <v>2935</v>
      </c>
    </row>
    <row r="310" spans="1:34">
      <c r="A310" s="39" t="str">
        <f>IF(C310="","",VLOOKUP('OPĆI DIO'!$C$1,'OPĆI DIO'!$N$4:$W$150,10,FALSE))</f>
        <v/>
      </c>
      <c r="B310" s="39" t="str">
        <f>IF(C310="","",VLOOKUP('OPĆI DIO'!$C$1,'OPĆI DIO'!$N$4:$W$150,9,FALSE))</f>
        <v/>
      </c>
      <c r="C310" s="44"/>
      <c r="D310" s="39" t="str">
        <f t="shared" si="47"/>
        <v/>
      </c>
      <c r="E310" s="44"/>
      <c r="F310" s="39" t="str">
        <f t="shared" si="46"/>
        <v/>
      </c>
      <c r="G310" s="75"/>
      <c r="H310" s="39" t="str">
        <f t="shared" si="48"/>
        <v/>
      </c>
      <c r="I310" s="39" t="str">
        <f t="shared" si="49"/>
        <v/>
      </c>
      <c r="J310" s="74"/>
      <c r="K310" s="74"/>
      <c r="L310" s="74"/>
      <c r="M310" s="266"/>
      <c r="N310" t="str">
        <f>IF(C310="","",'OPĆI DIO'!$C$1)</f>
        <v/>
      </c>
      <c r="O310" t="str">
        <f t="shared" si="50"/>
        <v/>
      </c>
      <c r="P310" t="str">
        <f t="shared" si="51"/>
        <v/>
      </c>
      <c r="Q310" t="str">
        <f t="shared" si="52"/>
        <v/>
      </c>
      <c r="R310" t="str">
        <f t="shared" si="53"/>
        <v/>
      </c>
      <c r="S310" t="str">
        <f t="shared" si="54"/>
        <v/>
      </c>
      <c r="AC310" t="s">
        <v>882</v>
      </c>
      <c r="AD310" t="s">
        <v>1144</v>
      </c>
      <c r="AE310" t="s">
        <v>2903</v>
      </c>
      <c r="AF310" t="s">
        <v>2904</v>
      </c>
      <c r="AG310" t="s">
        <v>2925</v>
      </c>
      <c r="AH310" t="s">
        <v>2935</v>
      </c>
    </row>
    <row r="311" spans="1:34">
      <c r="A311" s="39" t="str">
        <f>IF(C311="","",VLOOKUP('OPĆI DIO'!$C$1,'OPĆI DIO'!$N$4:$W$150,10,FALSE))</f>
        <v/>
      </c>
      <c r="B311" s="39" t="str">
        <f>IF(C311="","",VLOOKUP('OPĆI DIO'!$C$1,'OPĆI DIO'!$N$4:$W$150,9,FALSE))</f>
        <v/>
      </c>
      <c r="C311" s="44"/>
      <c r="D311" s="39" t="str">
        <f t="shared" si="47"/>
        <v/>
      </c>
      <c r="E311" s="44"/>
      <c r="F311" s="39" t="str">
        <f t="shared" si="46"/>
        <v/>
      </c>
      <c r="G311" s="75"/>
      <c r="H311" s="39" t="str">
        <f t="shared" si="48"/>
        <v/>
      </c>
      <c r="I311" s="39" t="str">
        <f t="shared" si="49"/>
        <v/>
      </c>
      <c r="J311" s="74"/>
      <c r="K311" s="74"/>
      <c r="L311" s="74"/>
      <c r="M311" s="266"/>
      <c r="N311" t="str">
        <f>IF(C311="","",'OPĆI DIO'!$C$1)</f>
        <v/>
      </c>
      <c r="O311" t="str">
        <f t="shared" si="50"/>
        <v/>
      </c>
      <c r="P311" t="str">
        <f t="shared" si="51"/>
        <v/>
      </c>
      <c r="Q311" t="str">
        <f t="shared" si="52"/>
        <v/>
      </c>
      <c r="R311" t="str">
        <f t="shared" si="53"/>
        <v/>
      </c>
      <c r="S311" t="str">
        <f t="shared" si="54"/>
        <v/>
      </c>
      <c r="AC311" t="s">
        <v>883</v>
      </c>
      <c r="AD311" t="s">
        <v>884</v>
      </c>
      <c r="AE311" t="s">
        <v>2903</v>
      </c>
      <c r="AF311" t="s">
        <v>2904</v>
      </c>
      <c r="AG311" t="s">
        <v>2925</v>
      </c>
      <c r="AH311" t="s">
        <v>2935</v>
      </c>
    </row>
    <row r="312" spans="1:34">
      <c r="A312" s="39" t="str">
        <f>IF(C312="","",VLOOKUP('OPĆI DIO'!$C$1,'OPĆI DIO'!$N$4:$W$150,10,FALSE))</f>
        <v/>
      </c>
      <c r="B312" s="39" t="str">
        <f>IF(C312="","",VLOOKUP('OPĆI DIO'!$C$1,'OPĆI DIO'!$N$4:$W$150,9,FALSE))</f>
        <v/>
      </c>
      <c r="C312" s="44"/>
      <c r="D312" s="39" t="str">
        <f t="shared" si="47"/>
        <v/>
      </c>
      <c r="E312" s="44"/>
      <c r="F312" s="39" t="str">
        <f t="shared" si="46"/>
        <v/>
      </c>
      <c r="G312" s="75"/>
      <c r="H312" s="39" t="str">
        <f t="shared" si="48"/>
        <v/>
      </c>
      <c r="I312" s="39" t="str">
        <f t="shared" si="49"/>
        <v/>
      </c>
      <c r="J312" s="74"/>
      <c r="K312" s="74"/>
      <c r="L312" s="74"/>
      <c r="M312" s="266"/>
      <c r="N312" t="str">
        <f>IF(C312="","",'OPĆI DIO'!$C$1)</f>
        <v/>
      </c>
      <c r="O312" t="str">
        <f t="shared" si="50"/>
        <v/>
      </c>
      <c r="P312" t="str">
        <f t="shared" si="51"/>
        <v/>
      </c>
      <c r="Q312" t="str">
        <f t="shared" si="52"/>
        <v/>
      </c>
      <c r="R312" t="str">
        <f t="shared" si="53"/>
        <v/>
      </c>
      <c r="S312" t="str">
        <f t="shared" si="54"/>
        <v/>
      </c>
      <c r="AC312" t="s">
        <v>885</v>
      </c>
      <c r="AD312" t="s">
        <v>886</v>
      </c>
      <c r="AE312" t="s">
        <v>2903</v>
      </c>
      <c r="AF312" t="s">
        <v>2904</v>
      </c>
      <c r="AG312" t="s">
        <v>2925</v>
      </c>
      <c r="AH312" t="s">
        <v>2935</v>
      </c>
    </row>
    <row r="313" spans="1:34">
      <c r="A313" s="39" t="str">
        <f>IF(C313="","",VLOOKUP('OPĆI DIO'!$C$1,'OPĆI DIO'!$N$4:$W$150,10,FALSE))</f>
        <v/>
      </c>
      <c r="B313" s="39" t="str">
        <f>IF(C313="","",VLOOKUP('OPĆI DIO'!$C$1,'OPĆI DIO'!$N$4:$W$150,9,FALSE))</f>
        <v/>
      </c>
      <c r="C313" s="44"/>
      <c r="D313" s="39" t="str">
        <f t="shared" si="47"/>
        <v/>
      </c>
      <c r="E313" s="44"/>
      <c r="F313" s="39" t="str">
        <f t="shared" si="46"/>
        <v/>
      </c>
      <c r="G313" s="75"/>
      <c r="H313" s="39" t="str">
        <f t="shared" si="48"/>
        <v/>
      </c>
      <c r="I313" s="39" t="str">
        <f t="shared" si="49"/>
        <v/>
      </c>
      <c r="J313" s="74"/>
      <c r="K313" s="74"/>
      <c r="L313" s="74"/>
      <c r="M313" s="266"/>
      <c r="N313" t="str">
        <f>IF(C313="","",'OPĆI DIO'!$C$1)</f>
        <v/>
      </c>
      <c r="O313" t="str">
        <f t="shared" si="50"/>
        <v/>
      </c>
      <c r="P313" t="str">
        <f t="shared" si="51"/>
        <v/>
      </c>
      <c r="Q313" t="str">
        <f t="shared" si="52"/>
        <v/>
      </c>
      <c r="R313" t="str">
        <f t="shared" si="53"/>
        <v/>
      </c>
      <c r="S313" t="str">
        <f t="shared" si="54"/>
        <v/>
      </c>
      <c r="AC313" t="s">
        <v>1415</v>
      </c>
      <c r="AD313" t="s">
        <v>1416</v>
      </c>
      <c r="AE313" t="s">
        <v>2903</v>
      </c>
      <c r="AF313" t="s">
        <v>2904</v>
      </c>
      <c r="AG313" t="s">
        <v>2925</v>
      </c>
      <c r="AH313" t="s">
        <v>2935</v>
      </c>
    </row>
    <row r="314" spans="1:34">
      <c r="A314" s="39" t="str">
        <f>IF(C314="","",VLOOKUP('OPĆI DIO'!$C$1,'OPĆI DIO'!$N$4:$W$150,10,FALSE))</f>
        <v/>
      </c>
      <c r="B314" s="39" t="str">
        <f>IF(C314="","",VLOOKUP('OPĆI DIO'!$C$1,'OPĆI DIO'!$N$4:$W$150,9,FALSE))</f>
        <v/>
      </c>
      <c r="C314" s="44"/>
      <c r="D314" s="39" t="str">
        <f t="shared" si="47"/>
        <v/>
      </c>
      <c r="E314" s="44"/>
      <c r="F314" s="39" t="str">
        <f t="shared" si="46"/>
        <v/>
      </c>
      <c r="G314" s="75"/>
      <c r="H314" s="39" t="str">
        <f t="shared" si="48"/>
        <v/>
      </c>
      <c r="I314" s="39" t="str">
        <f t="shared" si="49"/>
        <v/>
      </c>
      <c r="J314" s="74"/>
      <c r="K314" s="74"/>
      <c r="L314" s="74"/>
      <c r="M314" s="266"/>
      <c r="N314" t="str">
        <f>IF(C314="","",'OPĆI DIO'!$C$1)</f>
        <v/>
      </c>
      <c r="O314" t="str">
        <f t="shared" si="50"/>
        <v/>
      </c>
      <c r="P314" t="str">
        <f t="shared" si="51"/>
        <v/>
      </c>
      <c r="Q314" t="str">
        <f t="shared" si="52"/>
        <v/>
      </c>
      <c r="R314" t="str">
        <f t="shared" si="53"/>
        <v/>
      </c>
      <c r="S314" t="str">
        <f t="shared" si="54"/>
        <v/>
      </c>
      <c r="AC314" t="s">
        <v>1417</v>
      </c>
      <c r="AD314" t="s">
        <v>1418</v>
      </c>
      <c r="AE314" t="s">
        <v>2903</v>
      </c>
      <c r="AF314" t="s">
        <v>2904</v>
      </c>
      <c r="AG314" t="s">
        <v>2925</v>
      </c>
      <c r="AH314" t="s">
        <v>2935</v>
      </c>
    </row>
    <row r="315" spans="1:34">
      <c r="A315" s="39" t="str">
        <f>IF(C315="","",VLOOKUP('OPĆI DIO'!$C$1,'OPĆI DIO'!$N$4:$W$150,10,FALSE))</f>
        <v/>
      </c>
      <c r="B315" s="39" t="str">
        <f>IF(C315="","",VLOOKUP('OPĆI DIO'!$C$1,'OPĆI DIO'!$N$4:$W$150,9,FALSE))</f>
        <v/>
      </c>
      <c r="C315" s="44"/>
      <c r="D315" s="39" t="str">
        <f t="shared" si="47"/>
        <v/>
      </c>
      <c r="E315" s="44"/>
      <c r="F315" s="39" t="str">
        <f t="shared" si="46"/>
        <v/>
      </c>
      <c r="G315" s="75"/>
      <c r="H315" s="39" t="str">
        <f t="shared" si="48"/>
        <v/>
      </c>
      <c r="I315" s="39" t="str">
        <f t="shared" si="49"/>
        <v/>
      </c>
      <c r="J315" s="74"/>
      <c r="K315" s="74"/>
      <c r="L315" s="74"/>
      <c r="M315" s="266"/>
      <c r="N315" t="str">
        <f>IF(C315="","",'OPĆI DIO'!$C$1)</f>
        <v/>
      </c>
      <c r="O315" t="str">
        <f t="shared" si="50"/>
        <v/>
      </c>
      <c r="P315" t="str">
        <f t="shared" si="51"/>
        <v/>
      </c>
      <c r="Q315" t="str">
        <f t="shared" si="52"/>
        <v/>
      </c>
      <c r="R315" t="str">
        <f t="shared" si="53"/>
        <v/>
      </c>
      <c r="S315" t="str">
        <f t="shared" si="54"/>
        <v/>
      </c>
      <c r="AC315" t="s">
        <v>1419</v>
      </c>
      <c r="AD315" t="s">
        <v>1420</v>
      </c>
      <c r="AE315" t="s">
        <v>2903</v>
      </c>
      <c r="AF315" t="s">
        <v>2904</v>
      </c>
      <c r="AG315" t="s">
        <v>2925</v>
      </c>
      <c r="AH315" t="s">
        <v>2937</v>
      </c>
    </row>
    <row r="316" spans="1:34">
      <c r="A316" s="39" t="str">
        <f>IF(C316="","",VLOOKUP('OPĆI DIO'!$C$1,'OPĆI DIO'!$N$4:$W$150,10,FALSE))</f>
        <v/>
      </c>
      <c r="B316" s="39" t="str">
        <f>IF(C316="","",VLOOKUP('OPĆI DIO'!$C$1,'OPĆI DIO'!$N$4:$W$150,9,FALSE))</f>
        <v/>
      </c>
      <c r="C316" s="44"/>
      <c r="D316" s="39" t="str">
        <f t="shared" si="47"/>
        <v/>
      </c>
      <c r="E316" s="44"/>
      <c r="F316" s="39" t="str">
        <f t="shared" si="46"/>
        <v/>
      </c>
      <c r="G316" s="75"/>
      <c r="H316" s="39" t="str">
        <f t="shared" si="48"/>
        <v/>
      </c>
      <c r="I316" s="39" t="str">
        <f t="shared" si="49"/>
        <v/>
      </c>
      <c r="J316" s="74"/>
      <c r="K316" s="74"/>
      <c r="L316" s="74"/>
      <c r="M316" s="266"/>
      <c r="N316" t="str">
        <f>IF(C316="","",'OPĆI DIO'!$C$1)</f>
        <v/>
      </c>
      <c r="O316" t="str">
        <f t="shared" si="50"/>
        <v/>
      </c>
      <c r="P316" t="str">
        <f t="shared" si="51"/>
        <v/>
      </c>
      <c r="Q316" t="str">
        <f t="shared" si="52"/>
        <v/>
      </c>
      <c r="R316" t="str">
        <f t="shared" si="53"/>
        <v/>
      </c>
      <c r="S316" t="str">
        <f t="shared" si="54"/>
        <v/>
      </c>
      <c r="AC316" t="s">
        <v>2119</v>
      </c>
      <c r="AD316" t="s">
        <v>2120</v>
      </c>
      <c r="AE316" t="s">
        <v>2903</v>
      </c>
      <c r="AF316" t="s">
        <v>2904</v>
      </c>
      <c r="AG316" t="s">
        <v>2925</v>
      </c>
      <c r="AH316" t="s">
        <v>2937</v>
      </c>
    </row>
    <row r="317" spans="1:34">
      <c r="A317" s="39" t="str">
        <f>IF(C317="","",VLOOKUP('OPĆI DIO'!$C$1,'OPĆI DIO'!$N$4:$W$150,10,FALSE))</f>
        <v/>
      </c>
      <c r="B317" s="39" t="str">
        <f>IF(C317="","",VLOOKUP('OPĆI DIO'!$C$1,'OPĆI DIO'!$N$4:$W$150,9,FALSE))</f>
        <v/>
      </c>
      <c r="C317" s="44"/>
      <c r="D317" s="39" t="str">
        <f t="shared" si="47"/>
        <v/>
      </c>
      <c r="E317" s="44"/>
      <c r="F317" s="39" t="str">
        <f t="shared" si="46"/>
        <v/>
      </c>
      <c r="G317" s="75"/>
      <c r="H317" s="39" t="str">
        <f t="shared" si="48"/>
        <v/>
      </c>
      <c r="I317" s="39" t="str">
        <f t="shared" si="49"/>
        <v/>
      </c>
      <c r="J317" s="74"/>
      <c r="K317" s="74"/>
      <c r="L317" s="74"/>
      <c r="M317" s="266"/>
      <c r="N317" t="str">
        <f>IF(C317="","",'OPĆI DIO'!$C$1)</f>
        <v/>
      </c>
      <c r="O317" t="str">
        <f t="shared" si="50"/>
        <v/>
      </c>
      <c r="P317" t="str">
        <f t="shared" si="51"/>
        <v/>
      </c>
      <c r="Q317" t="str">
        <f t="shared" si="52"/>
        <v/>
      </c>
      <c r="R317" t="str">
        <f t="shared" si="53"/>
        <v/>
      </c>
      <c r="S317" t="str">
        <f t="shared" si="54"/>
        <v/>
      </c>
      <c r="AC317" t="s">
        <v>2121</v>
      </c>
      <c r="AD317" t="s">
        <v>2122</v>
      </c>
      <c r="AE317" t="s">
        <v>2903</v>
      </c>
      <c r="AF317" t="s">
        <v>2904</v>
      </c>
      <c r="AG317" t="s">
        <v>2927</v>
      </c>
      <c r="AH317" t="s">
        <v>2928</v>
      </c>
    </row>
    <row r="318" spans="1:34">
      <c r="A318" s="39" t="str">
        <f>IF(C318="","",VLOOKUP('OPĆI DIO'!$C$1,'OPĆI DIO'!$N$4:$W$150,10,FALSE))</f>
        <v/>
      </c>
      <c r="B318" s="39" t="str">
        <f>IF(C318="","",VLOOKUP('OPĆI DIO'!$C$1,'OPĆI DIO'!$N$4:$W$150,9,FALSE))</f>
        <v/>
      </c>
      <c r="C318" s="44"/>
      <c r="D318" s="39" t="str">
        <f t="shared" si="47"/>
        <v/>
      </c>
      <c r="E318" s="44"/>
      <c r="F318" s="39" t="str">
        <f t="shared" si="46"/>
        <v/>
      </c>
      <c r="G318" s="75"/>
      <c r="H318" s="39" t="str">
        <f t="shared" si="48"/>
        <v/>
      </c>
      <c r="I318" s="39" t="str">
        <f t="shared" si="49"/>
        <v/>
      </c>
      <c r="J318" s="74"/>
      <c r="K318" s="74"/>
      <c r="L318" s="74"/>
      <c r="M318" s="266"/>
      <c r="N318" t="str">
        <f>IF(C318="","",'OPĆI DIO'!$C$1)</f>
        <v/>
      </c>
      <c r="O318" t="str">
        <f t="shared" si="50"/>
        <v/>
      </c>
      <c r="P318" t="str">
        <f t="shared" si="51"/>
        <v/>
      </c>
      <c r="Q318" t="str">
        <f t="shared" si="52"/>
        <v/>
      </c>
      <c r="R318" t="str">
        <f t="shared" si="53"/>
        <v/>
      </c>
      <c r="S318" t="str">
        <f t="shared" si="54"/>
        <v/>
      </c>
      <c r="AC318" t="s">
        <v>3074</v>
      </c>
      <c r="AD318" t="s">
        <v>3075</v>
      </c>
      <c r="AE318" t="s">
        <v>2903</v>
      </c>
      <c r="AF318" t="s">
        <v>2904</v>
      </c>
      <c r="AG318" t="s">
        <v>2927</v>
      </c>
      <c r="AH318" t="s">
        <v>2928</v>
      </c>
    </row>
    <row r="319" spans="1:34">
      <c r="A319" s="39" t="str">
        <f>IF(C319="","",VLOOKUP('OPĆI DIO'!$C$1,'OPĆI DIO'!$N$4:$W$150,10,FALSE))</f>
        <v/>
      </c>
      <c r="B319" s="39" t="str">
        <f>IF(C319="","",VLOOKUP('OPĆI DIO'!$C$1,'OPĆI DIO'!$N$4:$W$150,9,FALSE))</f>
        <v/>
      </c>
      <c r="C319" s="44"/>
      <c r="D319" s="39" t="str">
        <f t="shared" si="47"/>
        <v/>
      </c>
      <c r="E319" s="44"/>
      <c r="F319" s="39" t="str">
        <f t="shared" si="46"/>
        <v/>
      </c>
      <c r="G319" s="75"/>
      <c r="H319" s="39" t="str">
        <f t="shared" si="48"/>
        <v/>
      </c>
      <c r="I319" s="39" t="str">
        <f t="shared" si="49"/>
        <v/>
      </c>
      <c r="J319" s="74"/>
      <c r="K319" s="74"/>
      <c r="L319" s="74"/>
      <c r="M319" s="266"/>
      <c r="N319" t="str">
        <f>IF(C319="","",'OPĆI DIO'!$C$1)</f>
        <v/>
      </c>
      <c r="O319" t="str">
        <f t="shared" si="50"/>
        <v/>
      </c>
      <c r="P319" t="str">
        <f t="shared" si="51"/>
        <v/>
      </c>
      <c r="Q319" t="str">
        <f t="shared" si="52"/>
        <v/>
      </c>
      <c r="R319" t="str">
        <f t="shared" si="53"/>
        <v/>
      </c>
      <c r="S319" t="str">
        <f t="shared" si="54"/>
        <v/>
      </c>
      <c r="AC319" t="s">
        <v>3076</v>
      </c>
      <c r="AD319" t="s">
        <v>3077</v>
      </c>
      <c r="AE319" t="s">
        <v>2903</v>
      </c>
      <c r="AF319" t="s">
        <v>2904</v>
      </c>
      <c r="AG319" t="s">
        <v>2927</v>
      </c>
      <c r="AH319" t="s">
        <v>2928</v>
      </c>
    </row>
    <row r="320" spans="1:34">
      <c r="A320" s="39" t="str">
        <f>IF(C320="","",VLOOKUP('OPĆI DIO'!$C$1,'OPĆI DIO'!$N$4:$W$150,10,FALSE))</f>
        <v/>
      </c>
      <c r="B320" s="39" t="str">
        <f>IF(C320="","",VLOOKUP('OPĆI DIO'!$C$1,'OPĆI DIO'!$N$4:$W$150,9,FALSE))</f>
        <v/>
      </c>
      <c r="C320" s="44"/>
      <c r="D320" s="39" t="str">
        <f t="shared" si="47"/>
        <v/>
      </c>
      <c r="E320" s="44"/>
      <c r="F320" s="39" t="str">
        <f t="shared" si="46"/>
        <v/>
      </c>
      <c r="G320" s="75"/>
      <c r="H320" s="39" t="str">
        <f t="shared" si="48"/>
        <v/>
      </c>
      <c r="I320" s="39" t="str">
        <f t="shared" si="49"/>
        <v/>
      </c>
      <c r="J320" s="74"/>
      <c r="K320" s="74"/>
      <c r="L320" s="74"/>
      <c r="M320" s="266"/>
      <c r="N320" t="str">
        <f>IF(C320="","",'OPĆI DIO'!$C$1)</f>
        <v/>
      </c>
      <c r="O320" t="str">
        <f t="shared" si="50"/>
        <v/>
      </c>
      <c r="P320" t="str">
        <f t="shared" si="51"/>
        <v/>
      </c>
      <c r="Q320" t="str">
        <f t="shared" si="52"/>
        <v/>
      </c>
      <c r="R320" t="str">
        <f t="shared" si="53"/>
        <v/>
      </c>
      <c r="S320" t="str">
        <f t="shared" si="54"/>
        <v/>
      </c>
      <c r="AC320" t="s">
        <v>889</v>
      </c>
      <c r="AD320" t="s">
        <v>890</v>
      </c>
      <c r="AE320" t="s">
        <v>2919</v>
      </c>
      <c r="AF320" t="s">
        <v>2920</v>
      </c>
      <c r="AG320" t="s">
        <v>2927</v>
      </c>
      <c r="AH320" t="s">
        <v>2928</v>
      </c>
    </row>
    <row r="321" spans="1:34">
      <c r="A321" s="39" t="str">
        <f>IF(C321="","",VLOOKUP('OPĆI DIO'!$C$1,'OPĆI DIO'!$N$4:$W$150,10,FALSE))</f>
        <v/>
      </c>
      <c r="B321" s="39" t="str">
        <f>IF(C321="","",VLOOKUP('OPĆI DIO'!$C$1,'OPĆI DIO'!$N$4:$W$150,9,FALSE))</f>
        <v/>
      </c>
      <c r="C321" s="44"/>
      <c r="D321" s="39" t="str">
        <f t="shared" si="47"/>
        <v/>
      </c>
      <c r="E321" s="44"/>
      <c r="F321" s="39" t="str">
        <f t="shared" si="46"/>
        <v/>
      </c>
      <c r="G321" s="75"/>
      <c r="H321" s="39" t="str">
        <f t="shared" si="48"/>
        <v/>
      </c>
      <c r="I321" s="39" t="str">
        <f t="shared" si="49"/>
        <v/>
      </c>
      <c r="J321" s="74"/>
      <c r="K321" s="74"/>
      <c r="L321" s="74"/>
      <c r="M321" s="266"/>
      <c r="N321" t="str">
        <f>IF(C321="","",'OPĆI DIO'!$C$1)</f>
        <v/>
      </c>
      <c r="O321" t="str">
        <f t="shared" si="50"/>
        <v/>
      </c>
      <c r="P321" t="str">
        <f t="shared" si="51"/>
        <v/>
      </c>
      <c r="Q321" t="str">
        <f t="shared" si="52"/>
        <v/>
      </c>
      <c r="R321" t="str">
        <f t="shared" si="53"/>
        <v/>
      </c>
      <c r="S321" t="str">
        <f t="shared" si="54"/>
        <v/>
      </c>
      <c r="AC321" t="s">
        <v>889</v>
      </c>
      <c r="AD321" t="s">
        <v>890</v>
      </c>
      <c r="AE321" t="s">
        <v>2903</v>
      </c>
      <c r="AF321" t="s">
        <v>2904</v>
      </c>
      <c r="AG321" t="s">
        <v>2927</v>
      </c>
      <c r="AH321" t="s">
        <v>2928</v>
      </c>
    </row>
    <row r="322" spans="1:34">
      <c r="A322" s="39" t="str">
        <f>IF(C322="","",VLOOKUP('OPĆI DIO'!$C$1,'OPĆI DIO'!$N$4:$W$150,10,FALSE))</f>
        <v/>
      </c>
      <c r="B322" s="39" t="str">
        <f>IF(C322="","",VLOOKUP('OPĆI DIO'!$C$1,'OPĆI DIO'!$N$4:$W$150,9,FALSE))</f>
        <v/>
      </c>
      <c r="C322" s="44"/>
      <c r="D322" s="39" t="str">
        <f t="shared" si="47"/>
        <v/>
      </c>
      <c r="E322" s="44"/>
      <c r="F322" s="39" t="str">
        <f t="shared" si="46"/>
        <v/>
      </c>
      <c r="G322" s="75"/>
      <c r="H322" s="39" t="str">
        <f t="shared" si="48"/>
        <v/>
      </c>
      <c r="I322" s="39" t="str">
        <f t="shared" si="49"/>
        <v/>
      </c>
      <c r="J322" s="74"/>
      <c r="K322" s="74"/>
      <c r="L322" s="74"/>
      <c r="M322" s="266"/>
      <c r="N322" t="str">
        <f>IF(C322="","",'OPĆI DIO'!$C$1)</f>
        <v/>
      </c>
      <c r="O322" t="str">
        <f t="shared" si="50"/>
        <v/>
      </c>
      <c r="P322" t="str">
        <f t="shared" si="51"/>
        <v/>
      </c>
      <c r="Q322" t="str">
        <f t="shared" si="52"/>
        <v/>
      </c>
      <c r="R322" t="str">
        <f t="shared" si="53"/>
        <v/>
      </c>
      <c r="S322" t="str">
        <f t="shared" si="54"/>
        <v/>
      </c>
      <c r="AC322" t="s">
        <v>891</v>
      </c>
      <c r="AD322" t="s">
        <v>892</v>
      </c>
      <c r="AE322" t="s">
        <v>2903</v>
      </c>
      <c r="AF322" t="s">
        <v>2904</v>
      </c>
      <c r="AG322" t="s">
        <v>2927</v>
      </c>
      <c r="AH322" t="s">
        <v>2928</v>
      </c>
    </row>
    <row r="323" spans="1:34">
      <c r="A323" s="39" t="str">
        <f>IF(C323="","",VLOOKUP('OPĆI DIO'!$C$1,'OPĆI DIO'!$N$4:$W$150,10,FALSE))</f>
        <v/>
      </c>
      <c r="B323" s="39" t="str">
        <f>IF(C323="","",VLOOKUP('OPĆI DIO'!$C$1,'OPĆI DIO'!$N$4:$W$150,9,FALSE))</f>
        <v/>
      </c>
      <c r="C323" s="44"/>
      <c r="D323" s="39" t="str">
        <f t="shared" si="47"/>
        <v/>
      </c>
      <c r="E323" s="44"/>
      <c r="F323" s="39" t="str">
        <f t="shared" ref="F323:F386" si="55">IFERROR(VLOOKUP(E323,$W$5:$Y$129,2,FALSE),"")</f>
        <v/>
      </c>
      <c r="G323" s="75"/>
      <c r="H323" s="39" t="str">
        <f t="shared" si="48"/>
        <v/>
      </c>
      <c r="I323" s="39" t="str">
        <f t="shared" si="49"/>
        <v/>
      </c>
      <c r="J323" s="74"/>
      <c r="K323" s="74"/>
      <c r="L323" s="74"/>
      <c r="M323" s="266"/>
      <c r="N323" t="str">
        <f>IF(C323="","",'OPĆI DIO'!$C$1)</f>
        <v/>
      </c>
      <c r="O323" t="str">
        <f t="shared" si="50"/>
        <v/>
      </c>
      <c r="P323" t="str">
        <f t="shared" si="51"/>
        <v/>
      </c>
      <c r="Q323" t="str">
        <f t="shared" si="52"/>
        <v/>
      </c>
      <c r="R323" t="str">
        <f t="shared" si="53"/>
        <v/>
      </c>
      <c r="S323" t="str">
        <f t="shared" si="54"/>
        <v/>
      </c>
      <c r="AC323" t="s">
        <v>893</v>
      </c>
      <c r="AD323" t="s">
        <v>894</v>
      </c>
      <c r="AE323" t="s">
        <v>2903</v>
      </c>
      <c r="AF323" t="s">
        <v>2904</v>
      </c>
      <c r="AG323" t="s">
        <v>2927</v>
      </c>
      <c r="AH323" t="s">
        <v>2928</v>
      </c>
    </row>
    <row r="324" spans="1:34">
      <c r="A324" s="39" t="str">
        <f>IF(C324="","",VLOOKUP('OPĆI DIO'!$C$1,'OPĆI DIO'!$N$4:$W$150,10,FALSE))</f>
        <v/>
      </c>
      <c r="B324" s="39" t="str">
        <f>IF(C324="","",VLOOKUP('OPĆI DIO'!$C$1,'OPĆI DIO'!$N$4:$W$150,9,FALSE))</f>
        <v/>
      </c>
      <c r="C324" s="44"/>
      <c r="D324" s="39" t="str">
        <f t="shared" ref="D324:D387" si="56">IFERROR(VLOOKUP(C324,$T$6:$U$23,2,FALSE),"")</f>
        <v/>
      </c>
      <c r="E324" s="44"/>
      <c r="F324" s="39" t="str">
        <f t="shared" si="55"/>
        <v/>
      </c>
      <c r="G324" s="75"/>
      <c r="H324" s="39" t="str">
        <f t="shared" ref="H324:H387" si="57">IFERROR(VLOOKUP(G324,$AC$6:$AD$353,2,FALSE),"")</f>
        <v/>
      </c>
      <c r="I324" s="39" t="str">
        <f t="shared" ref="I324:I387" si="58">IFERROR(VLOOKUP(G324,$AC$6:$AG$353,3,FALSE),"")</f>
        <v/>
      </c>
      <c r="J324" s="74"/>
      <c r="K324" s="74"/>
      <c r="L324" s="74"/>
      <c r="M324" s="266"/>
      <c r="N324" t="str">
        <f>IF(C324="","",'OPĆI DIO'!$C$1)</f>
        <v/>
      </c>
      <c r="O324" t="str">
        <f t="shared" ref="O324:O387" si="59">LEFT(E324,3)</f>
        <v/>
      </c>
      <c r="P324" t="str">
        <f t="shared" ref="P324:P387" si="60">LEFT(E324,2)</f>
        <v/>
      </c>
      <c r="Q324" t="str">
        <f t="shared" ref="Q324:Q387" si="61">LEFT(C324,3)</f>
        <v/>
      </c>
      <c r="R324" t="str">
        <f t="shared" ref="R324:R387" si="62">IF(S324="5",0,MID(I324,2,2))</f>
        <v/>
      </c>
      <c r="S324" t="str">
        <f t="shared" ref="S324:S387" si="63">LEFT(E324,1)</f>
        <v/>
      </c>
      <c r="AC324" t="s">
        <v>895</v>
      </c>
      <c r="AD324" t="s">
        <v>896</v>
      </c>
      <c r="AE324" t="s">
        <v>2903</v>
      </c>
      <c r="AF324" t="s">
        <v>2904</v>
      </c>
      <c r="AG324" t="s">
        <v>2927</v>
      </c>
      <c r="AH324" t="s">
        <v>2928</v>
      </c>
    </row>
    <row r="325" spans="1:34">
      <c r="A325" s="39" t="str">
        <f>IF(C325="","",VLOOKUP('OPĆI DIO'!$C$1,'OPĆI DIO'!$N$4:$W$150,10,FALSE))</f>
        <v/>
      </c>
      <c r="B325" s="39" t="str">
        <f>IF(C325="","",VLOOKUP('OPĆI DIO'!$C$1,'OPĆI DIO'!$N$4:$W$150,9,FALSE))</f>
        <v/>
      </c>
      <c r="C325" s="44"/>
      <c r="D325" s="39" t="str">
        <f t="shared" si="56"/>
        <v/>
      </c>
      <c r="E325" s="44"/>
      <c r="F325" s="39" t="str">
        <f t="shared" si="55"/>
        <v/>
      </c>
      <c r="G325" s="75"/>
      <c r="H325" s="39" t="str">
        <f t="shared" si="57"/>
        <v/>
      </c>
      <c r="I325" s="39" t="str">
        <f t="shared" si="58"/>
        <v/>
      </c>
      <c r="J325" s="74"/>
      <c r="K325" s="74"/>
      <c r="L325" s="74"/>
      <c r="M325" s="266"/>
      <c r="N325" t="str">
        <f>IF(C325="","",'OPĆI DIO'!$C$1)</f>
        <v/>
      </c>
      <c r="O325" t="str">
        <f t="shared" si="59"/>
        <v/>
      </c>
      <c r="P325" t="str">
        <f t="shared" si="60"/>
        <v/>
      </c>
      <c r="Q325" t="str">
        <f t="shared" si="61"/>
        <v/>
      </c>
      <c r="R325" t="str">
        <f t="shared" si="62"/>
        <v/>
      </c>
      <c r="S325" t="str">
        <f t="shared" si="63"/>
        <v/>
      </c>
      <c r="AC325" t="s">
        <v>897</v>
      </c>
      <c r="AD325" t="s">
        <v>898</v>
      </c>
      <c r="AE325" t="s">
        <v>2903</v>
      </c>
      <c r="AF325" t="s">
        <v>2904</v>
      </c>
      <c r="AG325" t="s">
        <v>2927</v>
      </c>
      <c r="AH325" t="s">
        <v>2928</v>
      </c>
    </row>
    <row r="326" spans="1:34">
      <c r="A326" s="39" t="str">
        <f>IF(C326="","",VLOOKUP('OPĆI DIO'!$C$1,'OPĆI DIO'!$N$4:$W$150,10,FALSE))</f>
        <v/>
      </c>
      <c r="B326" s="39" t="str">
        <f>IF(C326="","",VLOOKUP('OPĆI DIO'!$C$1,'OPĆI DIO'!$N$4:$W$150,9,FALSE))</f>
        <v/>
      </c>
      <c r="C326" s="44"/>
      <c r="D326" s="39" t="str">
        <f t="shared" si="56"/>
        <v/>
      </c>
      <c r="E326" s="44"/>
      <c r="F326" s="39" t="str">
        <f t="shared" si="55"/>
        <v/>
      </c>
      <c r="G326" s="75"/>
      <c r="H326" s="39" t="str">
        <f t="shared" si="57"/>
        <v/>
      </c>
      <c r="I326" s="39" t="str">
        <f t="shared" si="58"/>
        <v/>
      </c>
      <c r="J326" s="74"/>
      <c r="K326" s="74"/>
      <c r="L326" s="74"/>
      <c r="M326" s="266"/>
      <c r="N326" t="str">
        <f>IF(C326="","",'OPĆI DIO'!$C$1)</f>
        <v/>
      </c>
      <c r="O326" t="str">
        <f t="shared" si="59"/>
        <v/>
      </c>
      <c r="P326" t="str">
        <f t="shared" si="60"/>
        <v/>
      </c>
      <c r="Q326" t="str">
        <f t="shared" si="61"/>
        <v/>
      </c>
      <c r="R326" t="str">
        <f t="shared" si="62"/>
        <v/>
      </c>
      <c r="S326" t="str">
        <f t="shared" si="63"/>
        <v/>
      </c>
      <c r="AC326" t="s">
        <v>899</v>
      </c>
      <c r="AD326" t="s">
        <v>900</v>
      </c>
      <c r="AE326" t="s">
        <v>2903</v>
      </c>
      <c r="AF326" t="s">
        <v>2904</v>
      </c>
      <c r="AG326" t="s">
        <v>2927</v>
      </c>
      <c r="AH326" t="s">
        <v>2928</v>
      </c>
    </row>
    <row r="327" spans="1:34">
      <c r="A327" s="39" t="str">
        <f>IF(C327="","",VLOOKUP('OPĆI DIO'!$C$1,'OPĆI DIO'!$N$4:$W$150,10,FALSE))</f>
        <v/>
      </c>
      <c r="B327" s="39" t="str">
        <f>IF(C327="","",VLOOKUP('OPĆI DIO'!$C$1,'OPĆI DIO'!$N$4:$W$150,9,FALSE))</f>
        <v/>
      </c>
      <c r="C327" s="44"/>
      <c r="D327" s="39" t="str">
        <f t="shared" si="56"/>
        <v/>
      </c>
      <c r="E327" s="44"/>
      <c r="F327" s="39" t="str">
        <f t="shared" si="55"/>
        <v/>
      </c>
      <c r="G327" s="75"/>
      <c r="H327" s="39" t="str">
        <f t="shared" si="57"/>
        <v/>
      </c>
      <c r="I327" s="39" t="str">
        <f t="shared" si="58"/>
        <v/>
      </c>
      <c r="J327" s="74"/>
      <c r="K327" s="74"/>
      <c r="L327" s="74"/>
      <c r="M327" s="266"/>
      <c r="N327" t="str">
        <f>IF(C327="","",'OPĆI DIO'!$C$1)</f>
        <v/>
      </c>
      <c r="O327" t="str">
        <f t="shared" si="59"/>
        <v/>
      </c>
      <c r="P327" t="str">
        <f t="shared" si="60"/>
        <v/>
      </c>
      <c r="Q327" t="str">
        <f t="shared" si="61"/>
        <v/>
      </c>
      <c r="R327" t="str">
        <f t="shared" si="62"/>
        <v/>
      </c>
      <c r="S327" t="str">
        <f t="shared" si="63"/>
        <v/>
      </c>
      <c r="AC327" t="s">
        <v>901</v>
      </c>
      <c r="AD327" t="s">
        <v>902</v>
      </c>
      <c r="AE327" t="s">
        <v>2903</v>
      </c>
      <c r="AF327" t="s">
        <v>2904</v>
      </c>
      <c r="AG327" t="s">
        <v>2927</v>
      </c>
      <c r="AH327" t="s">
        <v>2928</v>
      </c>
    </row>
    <row r="328" spans="1:34">
      <c r="A328" s="39" t="str">
        <f>IF(C328="","",VLOOKUP('OPĆI DIO'!$C$1,'OPĆI DIO'!$N$4:$W$150,10,FALSE))</f>
        <v/>
      </c>
      <c r="B328" s="39" t="str">
        <f>IF(C328="","",VLOOKUP('OPĆI DIO'!$C$1,'OPĆI DIO'!$N$4:$W$150,9,FALSE))</f>
        <v/>
      </c>
      <c r="C328" s="44"/>
      <c r="D328" s="39" t="str">
        <f t="shared" si="56"/>
        <v/>
      </c>
      <c r="E328" s="44"/>
      <c r="F328" s="39" t="str">
        <f t="shared" si="55"/>
        <v/>
      </c>
      <c r="G328" s="75"/>
      <c r="H328" s="39" t="str">
        <f t="shared" si="57"/>
        <v/>
      </c>
      <c r="I328" s="39" t="str">
        <f t="shared" si="58"/>
        <v/>
      </c>
      <c r="J328" s="74"/>
      <c r="K328" s="74"/>
      <c r="L328" s="74"/>
      <c r="M328" s="266"/>
      <c r="N328" t="str">
        <f>IF(C328="","",'OPĆI DIO'!$C$1)</f>
        <v/>
      </c>
      <c r="O328" t="str">
        <f t="shared" si="59"/>
        <v/>
      </c>
      <c r="P328" t="str">
        <f t="shared" si="60"/>
        <v/>
      </c>
      <c r="Q328" t="str">
        <f t="shared" si="61"/>
        <v/>
      </c>
      <c r="R328" t="str">
        <f t="shared" si="62"/>
        <v/>
      </c>
      <c r="S328" t="str">
        <f t="shared" si="63"/>
        <v/>
      </c>
      <c r="AC328" t="s">
        <v>903</v>
      </c>
      <c r="AD328" t="s">
        <v>904</v>
      </c>
      <c r="AE328" t="s">
        <v>2903</v>
      </c>
      <c r="AF328" t="s">
        <v>2904</v>
      </c>
      <c r="AG328" t="s">
        <v>2927</v>
      </c>
      <c r="AH328" t="s">
        <v>2928</v>
      </c>
    </row>
    <row r="329" spans="1:34">
      <c r="A329" s="39" t="str">
        <f>IF(C329="","",VLOOKUP('OPĆI DIO'!$C$1,'OPĆI DIO'!$N$4:$W$150,10,FALSE))</f>
        <v/>
      </c>
      <c r="B329" s="39" t="str">
        <f>IF(C329="","",VLOOKUP('OPĆI DIO'!$C$1,'OPĆI DIO'!$N$4:$W$150,9,FALSE))</f>
        <v/>
      </c>
      <c r="C329" s="44"/>
      <c r="D329" s="39" t="str">
        <f t="shared" si="56"/>
        <v/>
      </c>
      <c r="E329" s="44"/>
      <c r="F329" s="39" t="str">
        <f t="shared" si="55"/>
        <v/>
      </c>
      <c r="G329" s="75"/>
      <c r="H329" s="39" t="str">
        <f t="shared" si="57"/>
        <v/>
      </c>
      <c r="I329" s="39" t="str">
        <f t="shared" si="58"/>
        <v/>
      </c>
      <c r="J329" s="74"/>
      <c r="K329" s="74"/>
      <c r="L329" s="74"/>
      <c r="M329" s="266"/>
      <c r="N329" t="str">
        <f>IF(C329="","",'OPĆI DIO'!$C$1)</f>
        <v/>
      </c>
      <c r="O329" t="str">
        <f t="shared" si="59"/>
        <v/>
      </c>
      <c r="P329" t="str">
        <f t="shared" si="60"/>
        <v/>
      </c>
      <c r="Q329" t="str">
        <f t="shared" si="61"/>
        <v/>
      </c>
      <c r="R329" t="str">
        <f t="shared" si="62"/>
        <v/>
      </c>
      <c r="S329" t="str">
        <f t="shared" si="63"/>
        <v/>
      </c>
      <c r="AC329" t="s">
        <v>905</v>
      </c>
      <c r="AD329" t="s">
        <v>906</v>
      </c>
      <c r="AE329" t="s">
        <v>2919</v>
      </c>
      <c r="AF329" t="s">
        <v>2920</v>
      </c>
      <c r="AG329" t="s">
        <v>2927</v>
      </c>
      <c r="AH329" t="s">
        <v>2928</v>
      </c>
    </row>
    <row r="330" spans="1:34">
      <c r="A330" s="39" t="str">
        <f>IF(C330="","",VLOOKUP('OPĆI DIO'!$C$1,'OPĆI DIO'!$N$4:$W$150,10,FALSE))</f>
        <v/>
      </c>
      <c r="B330" s="39" t="str">
        <f>IF(C330="","",VLOOKUP('OPĆI DIO'!$C$1,'OPĆI DIO'!$N$4:$W$150,9,FALSE))</f>
        <v/>
      </c>
      <c r="C330" s="44"/>
      <c r="D330" s="39" t="str">
        <f t="shared" si="56"/>
        <v/>
      </c>
      <c r="E330" s="44"/>
      <c r="F330" s="39" t="str">
        <f t="shared" si="55"/>
        <v/>
      </c>
      <c r="G330" s="75"/>
      <c r="H330" s="39" t="str">
        <f t="shared" si="57"/>
        <v/>
      </c>
      <c r="I330" s="39" t="str">
        <f t="shared" si="58"/>
        <v/>
      </c>
      <c r="J330" s="74"/>
      <c r="K330" s="74"/>
      <c r="L330" s="74"/>
      <c r="M330" s="266"/>
      <c r="N330" t="str">
        <f>IF(C330="","",'OPĆI DIO'!$C$1)</f>
        <v/>
      </c>
      <c r="O330" t="str">
        <f t="shared" si="59"/>
        <v/>
      </c>
      <c r="P330" t="str">
        <f t="shared" si="60"/>
        <v/>
      </c>
      <c r="Q330" t="str">
        <f t="shared" si="61"/>
        <v/>
      </c>
      <c r="R330" t="str">
        <f t="shared" si="62"/>
        <v/>
      </c>
      <c r="S330" t="str">
        <f t="shared" si="63"/>
        <v/>
      </c>
      <c r="AC330" t="s">
        <v>905</v>
      </c>
      <c r="AD330" t="s">
        <v>906</v>
      </c>
      <c r="AE330" t="s">
        <v>2903</v>
      </c>
      <c r="AF330" t="s">
        <v>2904</v>
      </c>
      <c r="AG330" t="s">
        <v>2927</v>
      </c>
      <c r="AH330" t="s">
        <v>2928</v>
      </c>
    </row>
    <row r="331" spans="1:34">
      <c r="A331" s="39" t="str">
        <f>IF(C331="","",VLOOKUP('OPĆI DIO'!$C$1,'OPĆI DIO'!$N$4:$W$150,10,FALSE))</f>
        <v/>
      </c>
      <c r="B331" s="39" t="str">
        <f>IF(C331="","",VLOOKUP('OPĆI DIO'!$C$1,'OPĆI DIO'!$N$4:$W$150,9,FALSE))</f>
        <v/>
      </c>
      <c r="C331" s="44"/>
      <c r="D331" s="39" t="str">
        <f t="shared" si="56"/>
        <v/>
      </c>
      <c r="E331" s="44"/>
      <c r="F331" s="39" t="str">
        <f t="shared" si="55"/>
        <v/>
      </c>
      <c r="G331" s="75"/>
      <c r="H331" s="39" t="str">
        <f t="shared" si="57"/>
        <v/>
      </c>
      <c r="I331" s="39" t="str">
        <f t="shared" si="58"/>
        <v/>
      </c>
      <c r="J331" s="74"/>
      <c r="K331" s="74"/>
      <c r="L331" s="74"/>
      <c r="M331" s="266"/>
      <c r="N331" t="str">
        <f>IF(C331="","",'OPĆI DIO'!$C$1)</f>
        <v/>
      </c>
      <c r="O331" t="str">
        <f t="shared" si="59"/>
        <v/>
      </c>
      <c r="P331" t="str">
        <f t="shared" si="60"/>
        <v/>
      </c>
      <c r="Q331" t="str">
        <f t="shared" si="61"/>
        <v/>
      </c>
      <c r="R331" t="str">
        <f t="shared" si="62"/>
        <v/>
      </c>
      <c r="S331" t="str">
        <f t="shared" si="63"/>
        <v/>
      </c>
      <c r="AC331" t="s">
        <v>907</v>
      </c>
      <c r="AD331" t="s">
        <v>908</v>
      </c>
      <c r="AE331" t="s">
        <v>2903</v>
      </c>
      <c r="AF331" t="s">
        <v>2904</v>
      </c>
      <c r="AG331" t="s">
        <v>2927</v>
      </c>
      <c r="AH331" t="s">
        <v>2928</v>
      </c>
    </row>
    <row r="332" spans="1:34">
      <c r="A332" s="39" t="str">
        <f>IF(C332="","",VLOOKUP('OPĆI DIO'!$C$1,'OPĆI DIO'!$N$4:$W$150,10,FALSE))</f>
        <v/>
      </c>
      <c r="B332" s="39" t="str">
        <f>IF(C332="","",VLOOKUP('OPĆI DIO'!$C$1,'OPĆI DIO'!$N$4:$W$150,9,FALSE))</f>
        <v/>
      </c>
      <c r="C332" s="44"/>
      <c r="D332" s="39" t="str">
        <f t="shared" si="56"/>
        <v/>
      </c>
      <c r="E332" s="44"/>
      <c r="F332" s="39" t="str">
        <f t="shared" si="55"/>
        <v/>
      </c>
      <c r="G332" s="75"/>
      <c r="H332" s="39" t="str">
        <f t="shared" si="57"/>
        <v/>
      </c>
      <c r="I332" s="39" t="str">
        <f t="shared" si="58"/>
        <v/>
      </c>
      <c r="J332" s="74"/>
      <c r="K332" s="74"/>
      <c r="L332" s="74"/>
      <c r="M332" s="266"/>
      <c r="N332" t="str">
        <f>IF(C332="","",'OPĆI DIO'!$C$1)</f>
        <v/>
      </c>
      <c r="O332" t="str">
        <f t="shared" si="59"/>
        <v/>
      </c>
      <c r="P332" t="str">
        <f t="shared" si="60"/>
        <v/>
      </c>
      <c r="Q332" t="str">
        <f t="shared" si="61"/>
        <v/>
      </c>
      <c r="R332" t="str">
        <f t="shared" si="62"/>
        <v/>
      </c>
      <c r="S332" t="str">
        <f t="shared" si="63"/>
        <v/>
      </c>
      <c r="AC332" t="s">
        <v>1421</v>
      </c>
      <c r="AD332" t="s">
        <v>1422</v>
      </c>
      <c r="AE332" t="s">
        <v>2903</v>
      </c>
      <c r="AF332" t="s">
        <v>2904</v>
      </c>
      <c r="AG332" t="s">
        <v>2927</v>
      </c>
      <c r="AH332" t="s">
        <v>2928</v>
      </c>
    </row>
    <row r="333" spans="1:34">
      <c r="A333" s="39" t="str">
        <f>IF(C333="","",VLOOKUP('OPĆI DIO'!$C$1,'OPĆI DIO'!$N$4:$W$150,10,FALSE))</f>
        <v/>
      </c>
      <c r="B333" s="39" t="str">
        <f>IF(C333="","",VLOOKUP('OPĆI DIO'!$C$1,'OPĆI DIO'!$N$4:$W$150,9,FALSE))</f>
        <v/>
      </c>
      <c r="C333" s="44"/>
      <c r="D333" s="39" t="str">
        <f t="shared" si="56"/>
        <v/>
      </c>
      <c r="E333" s="44"/>
      <c r="F333" s="39" t="str">
        <f t="shared" si="55"/>
        <v/>
      </c>
      <c r="G333" s="75"/>
      <c r="H333" s="39" t="str">
        <f t="shared" si="57"/>
        <v/>
      </c>
      <c r="I333" s="39" t="str">
        <f t="shared" si="58"/>
        <v/>
      </c>
      <c r="J333" s="74"/>
      <c r="K333" s="74"/>
      <c r="L333" s="74"/>
      <c r="M333" s="266"/>
      <c r="N333" t="str">
        <f>IF(C333="","",'OPĆI DIO'!$C$1)</f>
        <v/>
      </c>
      <c r="O333" t="str">
        <f t="shared" si="59"/>
        <v/>
      </c>
      <c r="P333" t="str">
        <f t="shared" si="60"/>
        <v/>
      </c>
      <c r="Q333" t="str">
        <f t="shared" si="61"/>
        <v/>
      </c>
      <c r="R333" t="str">
        <f t="shared" si="62"/>
        <v/>
      </c>
      <c r="S333" t="str">
        <f t="shared" si="63"/>
        <v/>
      </c>
      <c r="AC333" t="s">
        <v>1423</v>
      </c>
      <c r="AD333" t="s">
        <v>1424</v>
      </c>
      <c r="AE333" t="s">
        <v>2903</v>
      </c>
      <c r="AF333" t="s">
        <v>2904</v>
      </c>
      <c r="AG333" t="s">
        <v>2927</v>
      </c>
      <c r="AH333" t="s">
        <v>2928</v>
      </c>
    </row>
    <row r="334" spans="1:34">
      <c r="A334" s="39" t="str">
        <f>IF(C334="","",VLOOKUP('OPĆI DIO'!$C$1,'OPĆI DIO'!$N$4:$W$150,10,FALSE))</f>
        <v/>
      </c>
      <c r="B334" s="39" t="str">
        <f>IF(C334="","",VLOOKUP('OPĆI DIO'!$C$1,'OPĆI DIO'!$N$4:$W$150,9,FALSE))</f>
        <v/>
      </c>
      <c r="C334" s="44"/>
      <c r="D334" s="39" t="str">
        <f t="shared" si="56"/>
        <v/>
      </c>
      <c r="E334" s="44"/>
      <c r="F334" s="39" t="str">
        <f t="shared" si="55"/>
        <v/>
      </c>
      <c r="G334" s="75"/>
      <c r="H334" s="39" t="str">
        <f t="shared" si="57"/>
        <v/>
      </c>
      <c r="I334" s="39" t="str">
        <f t="shared" si="58"/>
        <v/>
      </c>
      <c r="J334" s="74"/>
      <c r="K334" s="74"/>
      <c r="L334" s="74"/>
      <c r="M334" s="266"/>
      <c r="N334" t="str">
        <f>IF(C334="","",'OPĆI DIO'!$C$1)</f>
        <v/>
      </c>
      <c r="O334" t="str">
        <f t="shared" si="59"/>
        <v/>
      </c>
      <c r="P334" t="str">
        <f t="shared" si="60"/>
        <v/>
      </c>
      <c r="Q334" t="str">
        <f t="shared" si="61"/>
        <v/>
      </c>
      <c r="R334" t="str">
        <f t="shared" si="62"/>
        <v/>
      </c>
      <c r="S334" t="str">
        <f t="shared" si="63"/>
        <v/>
      </c>
      <c r="AC334" t="s">
        <v>1425</v>
      </c>
      <c r="AD334" t="s">
        <v>1426</v>
      </c>
      <c r="AE334" t="s">
        <v>2903</v>
      </c>
      <c r="AF334" t="s">
        <v>2904</v>
      </c>
      <c r="AG334" t="s">
        <v>2927</v>
      </c>
      <c r="AH334" t="s">
        <v>2928</v>
      </c>
    </row>
    <row r="335" spans="1:34">
      <c r="A335" s="39" t="str">
        <f>IF(C335="","",VLOOKUP('OPĆI DIO'!$C$1,'OPĆI DIO'!$N$4:$W$150,10,FALSE))</f>
        <v/>
      </c>
      <c r="B335" s="39" t="str">
        <f>IF(C335="","",VLOOKUP('OPĆI DIO'!$C$1,'OPĆI DIO'!$N$4:$W$150,9,FALSE))</f>
        <v/>
      </c>
      <c r="C335" s="44"/>
      <c r="D335" s="39" t="str">
        <f t="shared" si="56"/>
        <v/>
      </c>
      <c r="E335" s="44"/>
      <c r="F335" s="39" t="str">
        <f t="shared" si="55"/>
        <v/>
      </c>
      <c r="G335" s="75"/>
      <c r="H335" s="39" t="str">
        <f t="shared" si="57"/>
        <v/>
      </c>
      <c r="I335" s="39" t="str">
        <f t="shared" si="58"/>
        <v/>
      </c>
      <c r="J335" s="74"/>
      <c r="K335" s="74"/>
      <c r="L335" s="74"/>
      <c r="M335" s="266"/>
      <c r="N335" t="str">
        <f>IF(C335="","",'OPĆI DIO'!$C$1)</f>
        <v/>
      </c>
      <c r="O335" t="str">
        <f t="shared" si="59"/>
        <v/>
      </c>
      <c r="P335" t="str">
        <f t="shared" si="60"/>
        <v/>
      </c>
      <c r="Q335" t="str">
        <f t="shared" si="61"/>
        <v/>
      </c>
      <c r="R335" t="str">
        <f t="shared" si="62"/>
        <v/>
      </c>
      <c r="S335" t="str">
        <f t="shared" si="63"/>
        <v/>
      </c>
      <c r="AC335" t="s">
        <v>2123</v>
      </c>
      <c r="AD335" t="s">
        <v>2124</v>
      </c>
      <c r="AE335" t="s">
        <v>2903</v>
      </c>
      <c r="AF335" t="s">
        <v>2904</v>
      </c>
      <c r="AG335" t="s">
        <v>2927</v>
      </c>
      <c r="AH335" t="s">
        <v>2928</v>
      </c>
    </row>
    <row r="336" spans="1:34">
      <c r="A336" s="39" t="str">
        <f>IF(C336="","",VLOOKUP('OPĆI DIO'!$C$1,'OPĆI DIO'!$N$4:$W$150,10,FALSE))</f>
        <v/>
      </c>
      <c r="B336" s="39" t="str">
        <f>IF(C336="","",VLOOKUP('OPĆI DIO'!$C$1,'OPĆI DIO'!$N$4:$W$150,9,FALSE))</f>
        <v/>
      </c>
      <c r="C336" s="44"/>
      <c r="D336" s="39" t="str">
        <f t="shared" si="56"/>
        <v/>
      </c>
      <c r="E336" s="44"/>
      <c r="F336" s="39" t="str">
        <f t="shared" si="55"/>
        <v/>
      </c>
      <c r="G336" s="75"/>
      <c r="H336" s="39" t="str">
        <f t="shared" si="57"/>
        <v/>
      </c>
      <c r="I336" s="39" t="str">
        <f t="shared" si="58"/>
        <v/>
      </c>
      <c r="J336" s="74"/>
      <c r="K336" s="74"/>
      <c r="L336" s="74"/>
      <c r="M336" s="266"/>
      <c r="N336" t="str">
        <f>IF(C336="","",'OPĆI DIO'!$C$1)</f>
        <v/>
      </c>
      <c r="O336" t="str">
        <f t="shared" si="59"/>
        <v/>
      </c>
      <c r="P336" t="str">
        <f t="shared" si="60"/>
        <v/>
      </c>
      <c r="Q336" t="str">
        <f t="shared" si="61"/>
        <v/>
      </c>
      <c r="R336" t="str">
        <f t="shared" si="62"/>
        <v/>
      </c>
      <c r="S336" t="str">
        <f t="shared" si="63"/>
        <v/>
      </c>
      <c r="AC336" t="s">
        <v>3078</v>
      </c>
      <c r="AD336" t="s">
        <v>3032</v>
      </c>
      <c r="AE336" t="s">
        <v>2903</v>
      </c>
      <c r="AF336" t="s">
        <v>2904</v>
      </c>
      <c r="AG336" t="s">
        <v>2927</v>
      </c>
      <c r="AH336" t="s">
        <v>2928</v>
      </c>
    </row>
    <row r="337" spans="1:34">
      <c r="A337" s="39" t="str">
        <f>IF(C337="","",VLOOKUP('OPĆI DIO'!$C$1,'OPĆI DIO'!$N$4:$W$150,10,FALSE))</f>
        <v/>
      </c>
      <c r="B337" s="39" t="str">
        <f>IF(C337="","",VLOOKUP('OPĆI DIO'!$C$1,'OPĆI DIO'!$N$4:$W$150,9,FALSE))</f>
        <v/>
      </c>
      <c r="C337" s="44"/>
      <c r="D337" s="39" t="str">
        <f t="shared" si="56"/>
        <v/>
      </c>
      <c r="E337" s="44"/>
      <c r="F337" s="39" t="str">
        <f t="shared" si="55"/>
        <v/>
      </c>
      <c r="G337" s="75"/>
      <c r="H337" s="39" t="str">
        <f t="shared" si="57"/>
        <v/>
      </c>
      <c r="I337" s="39" t="str">
        <f t="shared" si="58"/>
        <v/>
      </c>
      <c r="J337" s="74"/>
      <c r="K337" s="74"/>
      <c r="L337" s="74"/>
      <c r="M337" s="266"/>
      <c r="N337" t="str">
        <f>IF(C337="","",'OPĆI DIO'!$C$1)</f>
        <v/>
      </c>
      <c r="O337" t="str">
        <f t="shared" si="59"/>
        <v/>
      </c>
      <c r="P337" t="str">
        <f t="shared" si="60"/>
        <v/>
      </c>
      <c r="Q337" t="str">
        <f t="shared" si="61"/>
        <v/>
      </c>
      <c r="R337" t="str">
        <f t="shared" si="62"/>
        <v/>
      </c>
      <c r="S337" t="str">
        <f t="shared" si="63"/>
        <v/>
      </c>
      <c r="AC337" t="s">
        <v>909</v>
      </c>
      <c r="AD337" t="s">
        <v>670</v>
      </c>
      <c r="AE337" t="s">
        <v>2919</v>
      </c>
      <c r="AF337" t="s">
        <v>2920</v>
      </c>
      <c r="AG337" t="s">
        <v>2927</v>
      </c>
      <c r="AH337" t="s">
        <v>2928</v>
      </c>
    </row>
    <row r="338" spans="1:34">
      <c r="A338" s="39" t="str">
        <f>IF(C338="","",VLOOKUP('OPĆI DIO'!$C$1,'OPĆI DIO'!$N$4:$W$150,10,FALSE))</f>
        <v/>
      </c>
      <c r="B338" s="39" t="str">
        <f>IF(C338="","",VLOOKUP('OPĆI DIO'!$C$1,'OPĆI DIO'!$N$4:$W$150,9,FALSE))</f>
        <v/>
      </c>
      <c r="C338" s="44"/>
      <c r="D338" s="39" t="str">
        <f t="shared" si="56"/>
        <v/>
      </c>
      <c r="E338" s="44"/>
      <c r="F338" s="39" t="str">
        <f t="shared" si="55"/>
        <v/>
      </c>
      <c r="G338" s="75"/>
      <c r="H338" s="39" t="str">
        <f t="shared" si="57"/>
        <v/>
      </c>
      <c r="I338" s="39" t="str">
        <f t="shared" si="58"/>
        <v/>
      </c>
      <c r="J338" s="74"/>
      <c r="K338" s="74"/>
      <c r="L338" s="74"/>
      <c r="M338" s="266"/>
      <c r="N338" t="str">
        <f>IF(C338="","",'OPĆI DIO'!$C$1)</f>
        <v/>
      </c>
      <c r="O338" t="str">
        <f t="shared" si="59"/>
        <v/>
      </c>
      <c r="P338" t="str">
        <f t="shared" si="60"/>
        <v/>
      </c>
      <c r="Q338" t="str">
        <f t="shared" si="61"/>
        <v/>
      </c>
      <c r="R338" t="str">
        <f t="shared" si="62"/>
        <v/>
      </c>
      <c r="S338" t="str">
        <f t="shared" si="63"/>
        <v/>
      </c>
      <c r="AC338" t="s">
        <v>3079</v>
      </c>
      <c r="AD338" t="s">
        <v>4522</v>
      </c>
      <c r="AE338" t="s">
        <v>2919</v>
      </c>
      <c r="AF338" t="s">
        <v>2920</v>
      </c>
      <c r="AG338" t="s">
        <v>2927</v>
      </c>
      <c r="AH338" t="s">
        <v>2928</v>
      </c>
    </row>
    <row r="339" spans="1:34">
      <c r="A339" s="39" t="str">
        <f>IF(C339="","",VLOOKUP('OPĆI DIO'!$C$1,'OPĆI DIO'!$N$4:$W$150,10,FALSE))</f>
        <v/>
      </c>
      <c r="B339" s="39" t="str">
        <f>IF(C339="","",VLOOKUP('OPĆI DIO'!$C$1,'OPĆI DIO'!$N$4:$W$150,9,FALSE))</f>
        <v/>
      </c>
      <c r="C339" s="44"/>
      <c r="D339" s="39" t="str">
        <f t="shared" si="56"/>
        <v/>
      </c>
      <c r="E339" s="44"/>
      <c r="F339" s="39" t="str">
        <f t="shared" si="55"/>
        <v/>
      </c>
      <c r="G339" s="75"/>
      <c r="H339" s="39" t="str">
        <f t="shared" si="57"/>
        <v/>
      </c>
      <c r="I339" s="39" t="str">
        <f t="shared" si="58"/>
        <v/>
      </c>
      <c r="J339" s="74"/>
      <c r="K339" s="74"/>
      <c r="L339" s="74"/>
      <c r="M339" s="266"/>
      <c r="N339" t="str">
        <f>IF(C339="","",'OPĆI DIO'!$C$1)</f>
        <v/>
      </c>
      <c r="O339" t="str">
        <f t="shared" si="59"/>
        <v/>
      </c>
      <c r="P339" t="str">
        <f t="shared" si="60"/>
        <v/>
      </c>
      <c r="Q339" t="str">
        <f t="shared" si="61"/>
        <v/>
      </c>
      <c r="R339" t="str">
        <f t="shared" si="62"/>
        <v/>
      </c>
      <c r="S339" t="str">
        <f t="shared" si="63"/>
        <v/>
      </c>
      <c r="AC339" t="s">
        <v>3080</v>
      </c>
      <c r="AD339" t="s">
        <v>4523</v>
      </c>
      <c r="AE339" t="s">
        <v>2919</v>
      </c>
      <c r="AF339" t="s">
        <v>2920</v>
      </c>
      <c r="AG339" t="s">
        <v>2927</v>
      </c>
      <c r="AH339" t="s">
        <v>2928</v>
      </c>
    </row>
    <row r="340" spans="1:34">
      <c r="A340" s="39" t="str">
        <f>IF(C340="","",VLOOKUP('OPĆI DIO'!$C$1,'OPĆI DIO'!$N$4:$W$150,10,FALSE))</f>
        <v/>
      </c>
      <c r="B340" s="39" t="str">
        <f>IF(C340="","",VLOOKUP('OPĆI DIO'!$C$1,'OPĆI DIO'!$N$4:$W$150,9,FALSE))</f>
        <v/>
      </c>
      <c r="C340" s="44"/>
      <c r="D340" s="39" t="str">
        <f t="shared" si="56"/>
        <v/>
      </c>
      <c r="E340" s="44"/>
      <c r="F340" s="39" t="str">
        <f t="shared" si="55"/>
        <v/>
      </c>
      <c r="G340" s="75"/>
      <c r="H340" s="39" t="str">
        <f t="shared" si="57"/>
        <v/>
      </c>
      <c r="I340" s="39" t="str">
        <f t="shared" si="58"/>
        <v/>
      </c>
      <c r="J340" s="74"/>
      <c r="K340" s="74"/>
      <c r="L340" s="74"/>
      <c r="M340" s="266"/>
      <c r="N340" t="str">
        <f>IF(C340="","",'OPĆI DIO'!$C$1)</f>
        <v/>
      </c>
      <c r="O340" t="str">
        <f t="shared" si="59"/>
        <v/>
      </c>
      <c r="P340" t="str">
        <f t="shared" si="60"/>
        <v/>
      </c>
      <c r="Q340" t="str">
        <f t="shared" si="61"/>
        <v/>
      </c>
      <c r="R340" t="str">
        <f t="shared" si="62"/>
        <v/>
      </c>
      <c r="S340" t="str">
        <f t="shared" si="63"/>
        <v/>
      </c>
      <c r="AC340" t="s">
        <v>910</v>
      </c>
      <c r="AD340" t="s">
        <v>911</v>
      </c>
      <c r="AE340" t="s">
        <v>2919</v>
      </c>
      <c r="AF340" t="s">
        <v>2920</v>
      </c>
      <c r="AG340" t="s">
        <v>2927</v>
      </c>
      <c r="AH340" t="s">
        <v>2928</v>
      </c>
    </row>
    <row r="341" spans="1:34">
      <c r="A341" s="39" t="str">
        <f>IF(C341="","",VLOOKUP('OPĆI DIO'!$C$1,'OPĆI DIO'!$N$4:$W$150,10,FALSE))</f>
        <v/>
      </c>
      <c r="B341" s="39" t="str">
        <f>IF(C341="","",VLOOKUP('OPĆI DIO'!$C$1,'OPĆI DIO'!$N$4:$W$150,9,FALSE))</f>
        <v/>
      </c>
      <c r="C341" s="44"/>
      <c r="D341" s="39" t="str">
        <f t="shared" si="56"/>
        <v/>
      </c>
      <c r="E341" s="44"/>
      <c r="F341" s="39" t="str">
        <f t="shared" si="55"/>
        <v/>
      </c>
      <c r="G341" s="75"/>
      <c r="H341" s="39" t="str">
        <f t="shared" si="57"/>
        <v/>
      </c>
      <c r="I341" s="39" t="str">
        <f t="shared" si="58"/>
        <v/>
      </c>
      <c r="J341" s="74"/>
      <c r="K341" s="74"/>
      <c r="L341" s="74"/>
      <c r="M341" s="266"/>
      <c r="N341" t="str">
        <f>IF(C341="","",'OPĆI DIO'!$C$1)</f>
        <v/>
      </c>
      <c r="O341" t="str">
        <f t="shared" si="59"/>
        <v/>
      </c>
      <c r="P341" t="str">
        <f t="shared" si="60"/>
        <v/>
      </c>
      <c r="Q341" t="str">
        <f t="shared" si="61"/>
        <v/>
      </c>
      <c r="R341" t="str">
        <f t="shared" si="62"/>
        <v/>
      </c>
      <c r="S341" t="str">
        <f t="shared" si="63"/>
        <v/>
      </c>
      <c r="AC341" t="s">
        <v>1257</v>
      </c>
      <c r="AD341" t="s">
        <v>1258</v>
      </c>
      <c r="AE341" t="s">
        <v>2901</v>
      </c>
      <c r="AF341" t="s">
        <v>2902</v>
      </c>
      <c r="AG341" t="s">
        <v>2927</v>
      </c>
      <c r="AH341" t="s">
        <v>2928</v>
      </c>
    </row>
    <row r="342" spans="1:34">
      <c r="A342" s="39" t="str">
        <f>IF(C342="","",VLOOKUP('OPĆI DIO'!$C$1,'OPĆI DIO'!$N$4:$W$150,10,FALSE))</f>
        <v/>
      </c>
      <c r="B342" s="39" t="str">
        <f>IF(C342="","",VLOOKUP('OPĆI DIO'!$C$1,'OPĆI DIO'!$N$4:$W$150,9,FALSE))</f>
        <v/>
      </c>
      <c r="C342" s="44"/>
      <c r="D342" s="39" t="str">
        <f t="shared" si="56"/>
        <v/>
      </c>
      <c r="E342" s="44"/>
      <c r="F342" s="39" t="str">
        <f t="shared" si="55"/>
        <v/>
      </c>
      <c r="G342" s="75"/>
      <c r="H342" s="39" t="str">
        <f t="shared" si="57"/>
        <v/>
      </c>
      <c r="I342" s="39" t="str">
        <f t="shared" si="58"/>
        <v/>
      </c>
      <c r="J342" s="74"/>
      <c r="K342" s="74"/>
      <c r="L342" s="74"/>
      <c r="M342" s="266"/>
      <c r="N342" t="str">
        <f>IF(C342="","",'OPĆI DIO'!$C$1)</f>
        <v/>
      </c>
      <c r="O342" t="str">
        <f t="shared" si="59"/>
        <v/>
      </c>
      <c r="P342" t="str">
        <f t="shared" si="60"/>
        <v/>
      </c>
      <c r="Q342" t="str">
        <f t="shared" si="61"/>
        <v/>
      </c>
      <c r="R342" t="str">
        <f t="shared" si="62"/>
        <v/>
      </c>
      <c r="S342" t="str">
        <f t="shared" si="63"/>
        <v/>
      </c>
      <c r="AC342" t="s">
        <v>1289</v>
      </c>
      <c r="AD342" t="s">
        <v>1290</v>
      </c>
      <c r="AE342" t="s">
        <v>2901</v>
      </c>
      <c r="AF342" t="s">
        <v>2902</v>
      </c>
      <c r="AG342" t="s">
        <v>2927</v>
      </c>
      <c r="AH342" t="s">
        <v>2928</v>
      </c>
    </row>
    <row r="343" spans="1:34">
      <c r="A343" s="39" t="str">
        <f>IF(C343="","",VLOOKUP('OPĆI DIO'!$C$1,'OPĆI DIO'!$N$4:$W$150,10,FALSE))</f>
        <v/>
      </c>
      <c r="B343" s="39" t="str">
        <f>IF(C343="","",VLOOKUP('OPĆI DIO'!$C$1,'OPĆI DIO'!$N$4:$W$150,9,FALSE))</f>
        <v/>
      </c>
      <c r="C343" s="44"/>
      <c r="D343" s="39" t="str">
        <f t="shared" si="56"/>
        <v/>
      </c>
      <c r="E343" s="44"/>
      <c r="F343" s="39" t="str">
        <f t="shared" si="55"/>
        <v/>
      </c>
      <c r="G343" s="75"/>
      <c r="H343" s="39" t="str">
        <f t="shared" si="57"/>
        <v/>
      </c>
      <c r="I343" s="39" t="str">
        <f t="shared" si="58"/>
        <v/>
      </c>
      <c r="J343" s="74"/>
      <c r="K343" s="74"/>
      <c r="L343" s="74"/>
      <c r="M343" s="266"/>
      <c r="N343" t="str">
        <f>IF(C343="","",'OPĆI DIO'!$C$1)</f>
        <v/>
      </c>
      <c r="O343" t="str">
        <f t="shared" si="59"/>
        <v/>
      </c>
      <c r="P343" t="str">
        <f t="shared" si="60"/>
        <v/>
      </c>
      <c r="Q343" t="str">
        <f t="shared" si="61"/>
        <v/>
      </c>
      <c r="R343" t="str">
        <f t="shared" si="62"/>
        <v/>
      </c>
      <c r="S343" t="str">
        <f t="shared" si="63"/>
        <v/>
      </c>
      <c r="AC343" t="s">
        <v>2125</v>
      </c>
      <c r="AD343" t="s">
        <v>2126</v>
      </c>
      <c r="AE343" t="s">
        <v>2901</v>
      </c>
      <c r="AF343" t="s">
        <v>2902</v>
      </c>
      <c r="AG343" t="s">
        <v>2927</v>
      </c>
      <c r="AH343" t="s">
        <v>2928</v>
      </c>
    </row>
    <row r="344" spans="1:34">
      <c r="A344" s="39" t="str">
        <f>IF(C344="","",VLOOKUP('OPĆI DIO'!$C$1,'OPĆI DIO'!$N$4:$W$150,10,FALSE))</f>
        <v/>
      </c>
      <c r="B344" s="39" t="str">
        <f>IF(C344="","",VLOOKUP('OPĆI DIO'!$C$1,'OPĆI DIO'!$N$4:$W$150,9,FALSE))</f>
        <v/>
      </c>
      <c r="C344" s="44"/>
      <c r="D344" s="39" t="str">
        <f t="shared" si="56"/>
        <v/>
      </c>
      <c r="E344" s="44"/>
      <c r="F344" s="39" t="str">
        <f t="shared" si="55"/>
        <v/>
      </c>
      <c r="G344" s="75"/>
      <c r="H344" s="39" t="str">
        <f t="shared" si="57"/>
        <v/>
      </c>
      <c r="I344" s="39" t="str">
        <f t="shared" si="58"/>
        <v/>
      </c>
      <c r="J344" s="74"/>
      <c r="K344" s="74"/>
      <c r="L344" s="74"/>
      <c r="M344" s="266"/>
      <c r="N344" t="str">
        <f>IF(C344="","",'OPĆI DIO'!$C$1)</f>
        <v/>
      </c>
      <c r="O344" t="str">
        <f t="shared" si="59"/>
        <v/>
      </c>
      <c r="P344" t="str">
        <f t="shared" si="60"/>
        <v/>
      </c>
      <c r="Q344" t="str">
        <f t="shared" si="61"/>
        <v/>
      </c>
      <c r="R344" t="str">
        <f t="shared" si="62"/>
        <v/>
      </c>
      <c r="S344" t="str">
        <f t="shared" si="63"/>
        <v/>
      </c>
      <c r="AC344" t="s">
        <v>2127</v>
      </c>
      <c r="AD344" t="s">
        <v>2128</v>
      </c>
      <c r="AE344" t="s">
        <v>2901</v>
      </c>
      <c r="AF344" t="s">
        <v>2902</v>
      </c>
      <c r="AG344" t="s">
        <v>2927</v>
      </c>
      <c r="AH344" t="s">
        <v>2928</v>
      </c>
    </row>
    <row r="345" spans="1:34">
      <c r="A345" s="39" t="str">
        <f>IF(C345="","",VLOOKUP('OPĆI DIO'!$C$1,'OPĆI DIO'!$N$4:$W$150,10,FALSE))</f>
        <v/>
      </c>
      <c r="B345" s="39" t="str">
        <f>IF(C345="","",VLOOKUP('OPĆI DIO'!$C$1,'OPĆI DIO'!$N$4:$W$150,9,FALSE))</f>
        <v/>
      </c>
      <c r="C345" s="44"/>
      <c r="D345" s="39" t="str">
        <f t="shared" si="56"/>
        <v/>
      </c>
      <c r="E345" s="44"/>
      <c r="F345" s="39" t="str">
        <f t="shared" si="55"/>
        <v/>
      </c>
      <c r="G345" s="75"/>
      <c r="H345" s="39" t="str">
        <f t="shared" si="57"/>
        <v/>
      </c>
      <c r="I345" s="39" t="str">
        <f t="shared" si="58"/>
        <v/>
      </c>
      <c r="J345" s="74"/>
      <c r="K345" s="74"/>
      <c r="L345" s="74"/>
      <c r="M345" s="266"/>
      <c r="N345" t="str">
        <f>IF(C345="","",'OPĆI DIO'!$C$1)</f>
        <v/>
      </c>
      <c r="O345" t="str">
        <f t="shared" si="59"/>
        <v/>
      </c>
      <c r="P345" t="str">
        <f t="shared" si="60"/>
        <v/>
      </c>
      <c r="Q345" t="str">
        <f t="shared" si="61"/>
        <v/>
      </c>
      <c r="R345" t="str">
        <f t="shared" si="62"/>
        <v/>
      </c>
      <c r="S345" t="str">
        <f t="shared" si="63"/>
        <v/>
      </c>
      <c r="AC345" t="s">
        <v>2129</v>
      </c>
      <c r="AD345" t="s">
        <v>2130</v>
      </c>
      <c r="AE345" t="s">
        <v>2901</v>
      </c>
      <c r="AF345" t="s">
        <v>2902</v>
      </c>
      <c r="AG345" t="s">
        <v>2927</v>
      </c>
      <c r="AH345" t="s">
        <v>2928</v>
      </c>
    </row>
    <row r="346" spans="1:34">
      <c r="A346" s="39" t="str">
        <f>IF(C346="","",VLOOKUP('OPĆI DIO'!$C$1,'OPĆI DIO'!$N$4:$W$150,10,FALSE))</f>
        <v/>
      </c>
      <c r="B346" s="39" t="str">
        <f>IF(C346="","",VLOOKUP('OPĆI DIO'!$C$1,'OPĆI DIO'!$N$4:$W$150,9,FALSE))</f>
        <v/>
      </c>
      <c r="C346" s="44"/>
      <c r="D346" s="39" t="str">
        <f t="shared" si="56"/>
        <v/>
      </c>
      <c r="E346" s="44"/>
      <c r="F346" s="39" t="str">
        <f t="shared" si="55"/>
        <v/>
      </c>
      <c r="G346" s="75"/>
      <c r="H346" s="39" t="str">
        <f t="shared" si="57"/>
        <v/>
      </c>
      <c r="I346" s="39" t="str">
        <f t="shared" si="58"/>
        <v/>
      </c>
      <c r="J346" s="74"/>
      <c r="K346" s="74"/>
      <c r="L346" s="74"/>
      <c r="M346" s="266"/>
      <c r="N346" t="str">
        <f>IF(C346="","",'OPĆI DIO'!$C$1)</f>
        <v/>
      </c>
      <c r="O346" t="str">
        <f t="shared" si="59"/>
        <v/>
      </c>
      <c r="P346" t="str">
        <f t="shared" si="60"/>
        <v/>
      </c>
      <c r="Q346" t="str">
        <f t="shared" si="61"/>
        <v/>
      </c>
      <c r="R346" t="str">
        <f t="shared" si="62"/>
        <v/>
      </c>
      <c r="S346" t="str">
        <f t="shared" si="63"/>
        <v/>
      </c>
      <c r="AC346" t="s">
        <v>3082</v>
      </c>
      <c r="AD346" t="s">
        <v>3083</v>
      </c>
      <c r="AE346" t="s">
        <v>2901</v>
      </c>
      <c r="AF346" t="s">
        <v>2902</v>
      </c>
      <c r="AG346" t="s">
        <v>2927</v>
      </c>
      <c r="AH346" t="s">
        <v>2928</v>
      </c>
    </row>
    <row r="347" spans="1:34">
      <c r="A347" s="39" t="str">
        <f>IF(C347="","",VLOOKUP('OPĆI DIO'!$C$1,'OPĆI DIO'!$N$4:$W$150,10,FALSE))</f>
        <v/>
      </c>
      <c r="B347" s="39" t="str">
        <f>IF(C347="","",VLOOKUP('OPĆI DIO'!$C$1,'OPĆI DIO'!$N$4:$W$150,9,FALSE))</f>
        <v/>
      </c>
      <c r="C347" s="44"/>
      <c r="D347" s="39" t="str">
        <f t="shared" si="56"/>
        <v/>
      </c>
      <c r="E347" s="44"/>
      <c r="F347" s="39" t="str">
        <f t="shared" si="55"/>
        <v/>
      </c>
      <c r="G347" s="75"/>
      <c r="H347" s="39" t="str">
        <f t="shared" si="57"/>
        <v/>
      </c>
      <c r="I347" s="39" t="str">
        <f t="shared" si="58"/>
        <v/>
      </c>
      <c r="J347" s="74"/>
      <c r="K347" s="74"/>
      <c r="L347" s="74"/>
      <c r="M347" s="266"/>
      <c r="N347" t="str">
        <f>IF(C347="","",'OPĆI DIO'!$C$1)</f>
        <v/>
      </c>
      <c r="O347" t="str">
        <f t="shared" si="59"/>
        <v/>
      </c>
      <c r="P347" t="str">
        <f t="shared" si="60"/>
        <v/>
      </c>
      <c r="Q347" t="str">
        <f t="shared" si="61"/>
        <v/>
      </c>
      <c r="R347" t="str">
        <f t="shared" si="62"/>
        <v/>
      </c>
      <c r="S347" t="str">
        <f t="shared" si="63"/>
        <v/>
      </c>
      <c r="AC347" t="s">
        <v>3084</v>
      </c>
      <c r="AD347" t="s">
        <v>3085</v>
      </c>
      <c r="AE347" t="s">
        <v>2901</v>
      </c>
      <c r="AF347" t="s">
        <v>2902</v>
      </c>
      <c r="AG347" t="s">
        <v>2927</v>
      </c>
      <c r="AH347" t="s">
        <v>2928</v>
      </c>
    </row>
    <row r="348" spans="1:34">
      <c r="A348" s="39" t="str">
        <f>IF(C348="","",VLOOKUP('OPĆI DIO'!$C$1,'OPĆI DIO'!$N$4:$W$150,10,FALSE))</f>
        <v/>
      </c>
      <c r="B348" s="39" t="str">
        <f>IF(C348="","",VLOOKUP('OPĆI DIO'!$C$1,'OPĆI DIO'!$N$4:$W$150,9,FALSE))</f>
        <v/>
      </c>
      <c r="C348" s="44"/>
      <c r="D348" s="39" t="str">
        <f t="shared" si="56"/>
        <v/>
      </c>
      <c r="E348" s="44"/>
      <c r="F348" s="39" t="str">
        <f t="shared" si="55"/>
        <v/>
      </c>
      <c r="G348" s="75"/>
      <c r="H348" s="39" t="str">
        <f t="shared" si="57"/>
        <v/>
      </c>
      <c r="I348" s="39" t="str">
        <f t="shared" si="58"/>
        <v/>
      </c>
      <c r="J348" s="74"/>
      <c r="K348" s="74"/>
      <c r="L348" s="74"/>
      <c r="M348" s="266"/>
      <c r="N348" t="str">
        <f>IF(C348="","",'OPĆI DIO'!$C$1)</f>
        <v/>
      </c>
      <c r="O348" t="str">
        <f t="shared" si="59"/>
        <v/>
      </c>
      <c r="P348" t="str">
        <f t="shared" si="60"/>
        <v/>
      </c>
      <c r="Q348" t="str">
        <f t="shared" si="61"/>
        <v/>
      </c>
      <c r="R348" t="str">
        <f t="shared" si="62"/>
        <v/>
      </c>
      <c r="S348" t="str">
        <f t="shared" si="63"/>
        <v/>
      </c>
      <c r="AC348" t="s">
        <v>1333</v>
      </c>
      <c r="AD348" t="s">
        <v>1334</v>
      </c>
      <c r="AE348" t="s">
        <v>2901</v>
      </c>
      <c r="AF348" t="s">
        <v>2902</v>
      </c>
      <c r="AG348" t="s">
        <v>2927</v>
      </c>
      <c r="AH348" t="s">
        <v>2928</v>
      </c>
    </row>
    <row r="349" spans="1:34">
      <c r="A349" s="39" t="str">
        <f>IF(C349="","",VLOOKUP('OPĆI DIO'!$C$1,'OPĆI DIO'!$N$4:$W$150,10,FALSE))</f>
        <v/>
      </c>
      <c r="B349" s="39" t="str">
        <f>IF(C349="","",VLOOKUP('OPĆI DIO'!$C$1,'OPĆI DIO'!$N$4:$W$150,9,FALSE))</f>
        <v/>
      </c>
      <c r="C349" s="44"/>
      <c r="D349" s="39" t="str">
        <f t="shared" si="56"/>
        <v/>
      </c>
      <c r="E349" s="44"/>
      <c r="F349" s="39" t="str">
        <f t="shared" si="55"/>
        <v/>
      </c>
      <c r="G349" s="75"/>
      <c r="H349" s="39" t="str">
        <f t="shared" si="57"/>
        <v/>
      </c>
      <c r="I349" s="39" t="str">
        <f t="shared" si="58"/>
        <v/>
      </c>
      <c r="J349" s="74"/>
      <c r="K349" s="74"/>
      <c r="L349" s="74"/>
      <c r="M349" s="266"/>
      <c r="N349" t="str">
        <f>IF(C349="","",'OPĆI DIO'!$C$1)</f>
        <v/>
      </c>
      <c r="O349" t="str">
        <f t="shared" si="59"/>
        <v/>
      </c>
      <c r="P349" t="str">
        <f t="shared" si="60"/>
        <v/>
      </c>
      <c r="Q349" t="str">
        <f t="shared" si="61"/>
        <v/>
      </c>
      <c r="R349" t="str">
        <f t="shared" si="62"/>
        <v/>
      </c>
      <c r="S349" t="str">
        <f t="shared" si="63"/>
        <v/>
      </c>
      <c r="AC349" t="s">
        <v>757</v>
      </c>
      <c r="AD349" t="s">
        <v>758</v>
      </c>
      <c r="AE349" t="s">
        <v>2901</v>
      </c>
      <c r="AF349" t="s">
        <v>2902</v>
      </c>
      <c r="AG349" t="s">
        <v>2927</v>
      </c>
      <c r="AH349" t="s">
        <v>2928</v>
      </c>
    </row>
    <row r="350" spans="1:34">
      <c r="A350" s="39" t="str">
        <f>IF(C350="","",VLOOKUP('OPĆI DIO'!$C$1,'OPĆI DIO'!$N$4:$W$150,10,FALSE))</f>
        <v/>
      </c>
      <c r="B350" s="39" t="str">
        <f>IF(C350="","",VLOOKUP('OPĆI DIO'!$C$1,'OPĆI DIO'!$N$4:$W$150,9,FALSE))</f>
        <v/>
      </c>
      <c r="C350" s="44"/>
      <c r="D350" s="39" t="str">
        <f t="shared" si="56"/>
        <v/>
      </c>
      <c r="E350" s="44"/>
      <c r="F350" s="39" t="str">
        <f t="shared" si="55"/>
        <v/>
      </c>
      <c r="G350" s="75"/>
      <c r="H350" s="39" t="str">
        <f t="shared" si="57"/>
        <v/>
      </c>
      <c r="I350" s="39" t="str">
        <f t="shared" si="58"/>
        <v/>
      </c>
      <c r="J350" s="74"/>
      <c r="K350" s="74"/>
      <c r="L350" s="74"/>
      <c r="M350" s="266"/>
      <c r="N350" t="str">
        <f>IF(C350="","",'OPĆI DIO'!$C$1)</f>
        <v/>
      </c>
      <c r="O350" t="str">
        <f t="shared" si="59"/>
        <v/>
      </c>
      <c r="P350" t="str">
        <f t="shared" si="60"/>
        <v/>
      </c>
      <c r="Q350" t="str">
        <f t="shared" si="61"/>
        <v/>
      </c>
      <c r="R350" t="str">
        <f t="shared" si="62"/>
        <v/>
      </c>
      <c r="S350" t="str">
        <f t="shared" si="63"/>
        <v/>
      </c>
      <c r="AC350" t="s">
        <v>2131</v>
      </c>
      <c r="AD350" t="s">
        <v>2132</v>
      </c>
      <c r="AE350" t="s">
        <v>2901</v>
      </c>
      <c r="AF350" t="s">
        <v>2902</v>
      </c>
      <c r="AG350" t="s">
        <v>2927</v>
      </c>
      <c r="AH350" t="s">
        <v>2928</v>
      </c>
    </row>
    <row r="351" spans="1:34">
      <c r="A351" s="39" t="str">
        <f>IF(C351="","",VLOOKUP('OPĆI DIO'!$C$1,'OPĆI DIO'!$N$4:$W$150,10,FALSE))</f>
        <v/>
      </c>
      <c r="B351" s="39" t="str">
        <f>IF(C351="","",VLOOKUP('OPĆI DIO'!$C$1,'OPĆI DIO'!$N$4:$W$150,9,FALSE))</f>
        <v/>
      </c>
      <c r="C351" s="44"/>
      <c r="D351" s="39" t="str">
        <f t="shared" si="56"/>
        <v/>
      </c>
      <c r="E351" s="44"/>
      <c r="F351" s="39" t="str">
        <f t="shared" si="55"/>
        <v/>
      </c>
      <c r="G351" s="75"/>
      <c r="H351" s="39" t="str">
        <f t="shared" si="57"/>
        <v/>
      </c>
      <c r="I351" s="39" t="str">
        <f t="shared" si="58"/>
        <v/>
      </c>
      <c r="J351" s="74"/>
      <c r="K351" s="74"/>
      <c r="L351" s="74"/>
      <c r="M351" s="266"/>
      <c r="N351" t="str">
        <f>IF(C351="","",'OPĆI DIO'!$C$1)</f>
        <v/>
      </c>
      <c r="O351" t="str">
        <f t="shared" si="59"/>
        <v/>
      </c>
      <c r="P351" t="str">
        <f t="shared" si="60"/>
        <v/>
      </c>
      <c r="Q351" t="str">
        <f t="shared" si="61"/>
        <v/>
      </c>
      <c r="R351" t="str">
        <f t="shared" si="62"/>
        <v/>
      </c>
      <c r="S351" t="str">
        <f t="shared" si="63"/>
        <v/>
      </c>
      <c r="AC351" t="s">
        <v>2133</v>
      </c>
      <c r="AD351" t="s">
        <v>2134</v>
      </c>
      <c r="AE351" t="s">
        <v>2901</v>
      </c>
      <c r="AF351" t="s">
        <v>2902</v>
      </c>
      <c r="AG351" t="s">
        <v>2927</v>
      </c>
      <c r="AH351" t="s">
        <v>2928</v>
      </c>
    </row>
    <row r="352" spans="1:34">
      <c r="A352" s="39" t="str">
        <f>IF(C352="","",VLOOKUP('OPĆI DIO'!$C$1,'OPĆI DIO'!$N$4:$W$150,10,FALSE))</f>
        <v/>
      </c>
      <c r="B352" s="39" t="str">
        <f>IF(C352="","",VLOOKUP('OPĆI DIO'!$C$1,'OPĆI DIO'!$N$4:$W$150,9,FALSE))</f>
        <v/>
      </c>
      <c r="C352" s="44"/>
      <c r="D352" s="39" t="str">
        <f t="shared" si="56"/>
        <v/>
      </c>
      <c r="E352" s="44"/>
      <c r="F352" s="39" t="str">
        <f t="shared" si="55"/>
        <v/>
      </c>
      <c r="G352" s="75"/>
      <c r="H352" s="39" t="str">
        <f t="shared" si="57"/>
        <v/>
      </c>
      <c r="I352" s="39" t="str">
        <f t="shared" si="58"/>
        <v/>
      </c>
      <c r="J352" s="74"/>
      <c r="K352" s="74"/>
      <c r="L352" s="74"/>
      <c r="M352" s="266"/>
      <c r="N352" t="str">
        <f>IF(C352="","",'OPĆI DIO'!$C$1)</f>
        <v/>
      </c>
      <c r="O352" t="str">
        <f t="shared" si="59"/>
        <v/>
      </c>
      <c r="P352" t="str">
        <f t="shared" si="60"/>
        <v/>
      </c>
      <c r="Q352" t="str">
        <f t="shared" si="61"/>
        <v/>
      </c>
      <c r="R352" t="str">
        <f t="shared" si="62"/>
        <v/>
      </c>
      <c r="S352" t="str">
        <f t="shared" si="63"/>
        <v/>
      </c>
      <c r="AC352" t="s">
        <v>3086</v>
      </c>
      <c r="AD352" t="s">
        <v>3087</v>
      </c>
      <c r="AE352" t="s">
        <v>2901</v>
      </c>
      <c r="AF352" t="s">
        <v>2902</v>
      </c>
      <c r="AG352" t="s">
        <v>2927</v>
      </c>
      <c r="AH352" t="s">
        <v>2928</v>
      </c>
    </row>
    <row r="353" spans="1:34">
      <c r="A353" s="39" t="str">
        <f>IF(C353="","",VLOOKUP('OPĆI DIO'!$C$1,'OPĆI DIO'!$N$4:$W$150,10,FALSE))</f>
        <v/>
      </c>
      <c r="B353" s="39" t="str">
        <f>IF(C353="","",VLOOKUP('OPĆI DIO'!$C$1,'OPĆI DIO'!$N$4:$W$150,9,FALSE))</f>
        <v/>
      </c>
      <c r="C353" s="44"/>
      <c r="D353" s="39" t="str">
        <f t="shared" si="56"/>
        <v/>
      </c>
      <c r="E353" s="44"/>
      <c r="F353" s="39" t="str">
        <f t="shared" si="55"/>
        <v/>
      </c>
      <c r="G353" s="75"/>
      <c r="H353" s="39" t="str">
        <f t="shared" si="57"/>
        <v/>
      </c>
      <c r="I353" s="39" t="str">
        <f t="shared" si="58"/>
        <v/>
      </c>
      <c r="J353" s="74"/>
      <c r="K353" s="74"/>
      <c r="L353" s="74"/>
      <c r="M353" s="266"/>
      <c r="N353" t="str">
        <f>IF(C353="","",'OPĆI DIO'!$C$1)</f>
        <v/>
      </c>
      <c r="O353" t="str">
        <f t="shared" si="59"/>
        <v/>
      </c>
      <c r="P353" t="str">
        <f t="shared" si="60"/>
        <v/>
      </c>
      <c r="Q353" t="str">
        <f t="shared" si="61"/>
        <v/>
      </c>
      <c r="R353" t="str">
        <f t="shared" si="62"/>
        <v/>
      </c>
      <c r="S353" t="str">
        <f t="shared" si="63"/>
        <v/>
      </c>
      <c r="AC353" t="s">
        <v>2081</v>
      </c>
      <c r="AD353" t="s">
        <v>670</v>
      </c>
      <c r="AE353" t="s">
        <v>2901</v>
      </c>
      <c r="AF353" t="s">
        <v>2902</v>
      </c>
      <c r="AG353" t="s">
        <v>2927</v>
      </c>
      <c r="AH353" t="s">
        <v>2928</v>
      </c>
    </row>
    <row r="354" spans="1:34">
      <c r="A354" s="39" t="str">
        <f>IF(C354="","",VLOOKUP('OPĆI DIO'!$C$1,'OPĆI DIO'!$N$4:$W$150,10,FALSE))</f>
        <v/>
      </c>
      <c r="B354" s="39" t="str">
        <f>IF(C354="","",VLOOKUP('OPĆI DIO'!$C$1,'OPĆI DIO'!$N$4:$W$150,9,FALSE))</f>
        <v/>
      </c>
      <c r="C354" s="44"/>
      <c r="D354" s="39" t="str">
        <f t="shared" si="56"/>
        <v/>
      </c>
      <c r="E354" s="44"/>
      <c r="F354" s="39" t="str">
        <f t="shared" si="55"/>
        <v/>
      </c>
      <c r="G354" s="75"/>
      <c r="H354" s="39" t="str">
        <f t="shared" si="57"/>
        <v/>
      </c>
      <c r="I354" s="39" t="str">
        <f t="shared" si="58"/>
        <v/>
      </c>
      <c r="J354" s="74"/>
      <c r="K354" s="74"/>
      <c r="L354" s="74"/>
      <c r="M354" s="266"/>
      <c r="N354" t="str">
        <f>IF(C354="","",'OPĆI DIO'!$C$1)</f>
        <v/>
      </c>
      <c r="O354" t="str">
        <f t="shared" si="59"/>
        <v/>
      </c>
      <c r="P354" t="str">
        <f t="shared" si="60"/>
        <v/>
      </c>
      <c r="Q354" t="str">
        <f t="shared" si="61"/>
        <v/>
      </c>
      <c r="R354" t="str">
        <f t="shared" si="62"/>
        <v/>
      </c>
      <c r="S354" t="str">
        <f t="shared" si="63"/>
        <v/>
      </c>
    </row>
    <row r="355" spans="1:34">
      <c r="A355" s="39" t="str">
        <f>IF(C355="","",VLOOKUP('OPĆI DIO'!$C$1,'OPĆI DIO'!$N$4:$W$150,10,FALSE))</f>
        <v/>
      </c>
      <c r="B355" s="39" t="str">
        <f>IF(C355="","",VLOOKUP('OPĆI DIO'!$C$1,'OPĆI DIO'!$N$4:$W$150,9,FALSE))</f>
        <v/>
      </c>
      <c r="C355" s="44"/>
      <c r="D355" s="39" t="str">
        <f t="shared" si="56"/>
        <v/>
      </c>
      <c r="E355" s="44"/>
      <c r="F355" s="39" t="str">
        <f t="shared" si="55"/>
        <v/>
      </c>
      <c r="G355" s="75"/>
      <c r="H355" s="39" t="str">
        <f t="shared" si="57"/>
        <v/>
      </c>
      <c r="I355" s="39" t="str">
        <f t="shared" si="58"/>
        <v/>
      </c>
      <c r="J355" s="74"/>
      <c r="K355" s="74"/>
      <c r="L355" s="74"/>
      <c r="M355" s="266"/>
      <c r="N355" t="str">
        <f>IF(C355="","",'OPĆI DIO'!$C$1)</f>
        <v/>
      </c>
      <c r="O355" t="str">
        <f t="shared" si="59"/>
        <v/>
      </c>
      <c r="P355" t="str">
        <f t="shared" si="60"/>
        <v/>
      </c>
      <c r="Q355" t="str">
        <f t="shared" si="61"/>
        <v/>
      </c>
      <c r="R355" t="str">
        <f t="shared" si="62"/>
        <v/>
      </c>
      <c r="S355" t="str">
        <f t="shared" si="63"/>
        <v/>
      </c>
    </row>
    <row r="356" spans="1:34">
      <c r="A356" s="39" t="str">
        <f>IF(C356="","",VLOOKUP('OPĆI DIO'!$C$1,'OPĆI DIO'!$N$4:$W$150,10,FALSE))</f>
        <v/>
      </c>
      <c r="B356" s="39" t="str">
        <f>IF(C356="","",VLOOKUP('OPĆI DIO'!$C$1,'OPĆI DIO'!$N$4:$W$150,9,FALSE))</f>
        <v/>
      </c>
      <c r="C356" s="44"/>
      <c r="D356" s="39" t="str">
        <f t="shared" si="56"/>
        <v/>
      </c>
      <c r="E356" s="44"/>
      <c r="F356" s="39" t="str">
        <f t="shared" si="55"/>
        <v/>
      </c>
      <c r="G356" s="75"/>
      <c r="H356" s="39" t="str">
        <f t="shared" si="57"/>
        <v/>
      </c>
      <c r="I356" s="39" t="str">
        <f t="shared" si="58"/>
        <v/>
      </c>
      <c r="J356" s="74"/>
      <c r="K356" s="74"/>
      <c r="L356" s="74"/>
      <c r="M356" s="266"/>
      <c r="N356" t="str">
        <f>IF(C356="","",'OPĆI DIO'!$C$1)</f>
        <v/>
      </c>
      <c r="O356" t="str">
        <f t="shared" si="59"/>
        <v/>
      </c>
      <c r="P356" t="str">
        <f t="shared" si="60"/>
        <v/>
      </c>
      <c r="Q356" t="str">
        <f t="shared" si="61"/>
        <v/>
      </c>
      <c r="R356" t="str">
        <f t="shared" si="62"/>
        <v/>
      </c>
      <c r="S356" t="str">
        <f t="shared" si="63"/>
        <v/>
      </c>
    </row>
    <row r="357" spans="1:34">
      <c r="A357" s="39" t="str">
        <f>IF(C357="","",VLOOKUP('OPĆI DIO'!$C$1,'OPĆI DIO'!$N$4:$W$150,10,FALSE))</f>
        <v/>
      </c>
      <c r="B357" s="39" t="str">
        <f>IF(C357="","",VLOOKUP('OPĆI DIO'!$C$1,'OPĆI DIO'!$N$4:$W$150,9,FALSE))</f>
        <v/>
      </c>
      <c r="C357" s="44"/>
      <c r="D357" s="39" t="str">
        <f t="shared" si="56"/>
        <v/>
      </c>
      <c r="E357" s="44"/>
      <c r="F357" s="39" t="str">
        <f t="shared" si="55"/>
        <v/>
      </c>
      <c r="G357" s="75"/>
      <c r="H357" s="39" t="str">
        <f t="shared" si="57"/>
        <v/>
      </c>
      <c r="I357" s="39" t="str">
        <f t="shared" si="58"/>
        <v/>
      </c>
      <c r="J357" s="74"/>
      <c r="K357" s="74"/>
      <c r="L357" s="74"/>
      <c r="M357" s="266"/>
      <c r="N357" t="str">
        <f>IF(C357="","",'OPĆI DIO'!$C$1)</f>
        <v/>
      </c>
      <c r="O357" t="str">
        <f t="shared" si="59"/>
        <v/>
      </c>
      <c r="P357" t="str">
        <f t="shared" si="60"/>
        <v/>
      </c>
      <c r="Q357" t="str">
        <f t="shared" si="61"/>
        <v/>
      </c>
      <c r="R357" t="str">
        <f t="shared" si="62"/>
        <v/>
      </c>
      <c r="S357" t="str">
        <f t="shared" si="63"/>
        <v/>
      </c>
    </row>
    <row r="358" spans="1:34">
      <c r="A358" s="39" t="str">
        <f>IF(C358="","",VLOOKUP('OPĆI DIO'!$C$1,'OPĆI DIO'!$N$4:$W$150,10,FALSE))</f>
        <v/>
      </c>
      <c r="B358" s="39" t="str">
        <f>IF(C358="","",VLOOKUP('OPĆI DIO'!$C$1,'OPĆI DIO'!$N$4:$W$150,9,FALSE))</f>
        <v/>
      </c>
      <c r="C358" s="44"/>
      <c r="D358" s="39" t="str">
        <f t="shared" si="56"/>
        <v/>
      </c>
      <c r="E358" s="44"/>
      <c r="F358" s="39" t="str">
        <f t="shared" si="55"/>
        <v/>
      </c>
      <c r="G358" s="75"/>
      <c r="H358" s="39" t="str">
        <f t="shared" si="57"/>
        <v/>
      </c>
      <c r="I358" s="39" t="str">
        <f t="shared" si="58"/>
        <v/>
      </c>
      <c r="J358" s="74"/>
      <c r="K358" s="74"/>
      <c r="L358" s="74"/>
      <c r="M358" s="266"/>
      <c r="N358" t="str">
        <f>IF(C358="","",'OPĆI DIO'!$C$1)</f>
        <v/>
      </c>
      <c r="O358" t="str">
        <f t="shared" si="59"/>
        <v/>
      </c>
      <c r="P358" t="str">
        <f t="shared" si="60"/>
        <v/>
      </c>
      <c r="Q358" t="str">
        <f t="shared" si="61"/>
        <v/>
      </c>
      <c r="R358" t="str">
        <f t="shared" si="62"/>
        <v/>
      </c>
      <c r="S358" t="str">
        <f t="shared" si="63"/>
        <v/>
      </c>
    </row>
    <row r="359" spans="1:34">
      <c r="A359" s="39" t="str">
        <f>IF(C359="","",VLOOKUP('OPĆI DIO'!$C$1,'OPĆI DIO'!$N$4:$W$150,10,FALSE))</f>
        <v/>
      </c>
      <c r="B359" s="39" t="str">
        <f>IF(C359="","",VLOOKUP('OPĆI DIO'!$C$1,'OPĆI DIO'!$N$4:$W$150,9,FALSE))</f>
        <v/>
      </c>
      <c r="C359" s="44"/>
      <c r="D359" s="39" t="str">
        <f t="shared" si="56"/>
        <v/>
      </c>
      <c r="E359" s="44"/>
      <c r="F359" s="39" t="str">
        <f t="shared" si="55"/>
        <v/>
      </c>
      <c r="G359" s="75"/>
      <c r="H359" s="39" t="str">
        <f t="shared" si="57"/>
        <v/>
      </c>
      <c r="I359" s="39" t="str">
        <f t="shared" si="58"/>
        <v/>
      </c>
      <c r="J359" s="74"/>
      <c r="K359" s="74"/>
      <c r="L359" s="74"/>
      <c r="M359" s="266"/>
      <c r="N359" t="str">
        <f>IF(C359="","",'OPĆI DIO'!$C$1)</f>
        <v/>
      </c>
      <c r="O359" t="str">
        <f t="shared" si="59"/>
        <v/>
      </c>
      <c r="P359" t="str">
        <f t="shared" si="60"/>
        <v/>
      </c>
      <c r="Q359" t="str">
        <f t="shared" si="61"/>
        <v/>
      </c>
      <c r="R359" t="str">
        <f t="shared" si="62"/>
        <v/>
      </c>
      <c r="S359" t="str">
        <f t="shared" si="63"/>
        <v/>
      </c>
    </row>
    <row r="360" spans="1:34">
      <c r="A360" s="39" t="str">
        <f>IF(C360="","",VLOOKUP('OPĆI DIO'!$C$1,'OPĆI DIO'!$N$4:$W$150,10,FALSE))</f>
        <v/>
      </c>
      <c r="B360" s="39" t="str">
        <f>IF(C360="","",VLOOKUP('OPĆI DIO'!$C$1,'OPĆI DIO'!$N$4:$W$150,9,FALSE))</f>
        <v/>
      </c>
      <c r="C360" s="44"/>
      <c r="D360" s="39" t="str">
        <f t="shared" si="56"/>
        <v/>
      </c>
      <c r="E360" s="44"/>
      <c r="F360" s="39" t="str">
        <f t="shared" si="55"/>
        <v/>
      </c>
      <c r="G360" s="75"/>
      <c r="H360" s="39" t="str">
        <f t="shared" si="57"/>
        <v/>
      </c>
      <c r="I360" s="39" t="str">
        <f t="shared" si="58"/>
        <v/>
      </c>
      <c r="J360" s="74"/>
      <c r="K360" s="74"/>
      <c r="L360" s="74"/>
      <c r="M360" s="266"/>
      <c r="N360" t="str">
        <f>IF(C360="","",'OPĆI DIO'!$C$1)</f>
        <v/>
      </c>
      <c r="O360" t="str">
        <f t="shared" si="59"/>
        <v/>
      </c>
      <c r="P360" t="str">
        <f t="shared" si="60"/>
        <v/>
      </c>
      <c r="Q360" t="str">
        <f t="shared" si="61"/>
        <v/>
      </c>
      <c r="R360" t="str">
        <f t="shared" si="62"/>
        <v/>
      </c>
      <c r="S360" t="str">
        <f t="shared" si="63"/>
        <v/>
      </c>
    </row>
    <row r="361" spans="1:34">
      <c r="A361" s="39" t="str">
        <f>IF(C361="","",VLOOKUP('OPĆI DIO'!$C$1,'OPĆI DIO'!$N$4:$W$150,10,FALSE))</f>
        <v/>
      </c>
      <c r="B361" s="39" t="str">
        <f>IF(C361="","",VLOOKUP('OPĆI DIO'!$C$1,'OPĆI DIO'!$N$4:$W$150,9,FALSE))</f>
        <v/>
      </c>
      <c r="C361" s="44"/>
      <c r="D361" s="39" t="str">
        <f t="shared" si="56"/>
        <v/>
      </c>
      <c r="E361" s="44"/>
      <c r="F361" s="39" t="str">
        <f t="shared" si="55"/>
        <v/>
      </c>
      <c r="G361" s="75"/>
      <c r="H361" s="39" t="str">
        <f t="shared" si="57"/>
        <v/>
      </c>
      <c r="I361" s="39" t="str">
        <f t="shared" si="58"/>
        <v/>
      </c>
      <c r="J361" s="74"/>
      <c r="K361" s="74"/>
      <c r="L361" s="74"/>
      <c r="M361" s="266"/>
      <c r="N361" t="str">
        <f>IF(C361="","",'OPĆI DIO'!$C$1)</f>
        <v/>
      </c>
      <c r="O361" t="str">
        <f t="shared" si="59"/>
        <v/>
      </c>
      <c r="P361" t="str">
        <f t="shared" si="60"/>
        <v/>
      </c>
      <c r="Q361" t="str">
        <f t="shared" si="61"/>
        <v/>
      </c>
      <c r="R361" t="str">
        <f t="shared" si="62"/>
        <v/>
      </c>
      <c r="S361" t="str">
        <f t="shared" si="63"/>
        <v/>
      </c>
    </row>
    <row r="362" spans="1:34">
      <c r="A362" s="39" t="str">
        <f>IF(C362="","",VLOOKUP('OPĆI DIO'!$C$1,'OPĆI DIO'!$N$4:$W$150,10,FALSE))</f>
        <v/>
      </c>
      <c r="B362" s="39" t="str">
        <f>IF(C362="","",VLOOKUP('OPĆI DIO'!$C$1,'OPĆI DIO'!$N$4:$W$150,9,FALSE))</f>
        <v/>
      </c>
      <c r="C362" s="44"/>
      <c r="D362" s="39" t="str">
        <f t="shared" si="56"/>
        <v/>
      </c>
      <c r="E362" s="44"/>
      <c r="F362" s="39" t="str">
        <f t="shared" si="55"/>
        <v/>
      </c>
      <c r="G362" s="75"/>
      <c r="H362" s="39" t="str">
        <f t="shared" si="57"/>
        <v/>
      </c>
      <c r="I362" s="39" t="str">
        <f t="shared" si="58"/>
        <v/>
      </c>
      <c r="J362" s="74"/>
      <c r="K362" s="74"/>
      <c r="L362" s="74"/>
      <c r="M362" s="266"/>
      <c r="N362" t="str">
        <f>IF(C362="","",'OPĆI DIO'!$C$1)</f>
        <v/>
      </c>
      <c r="O362" t="str">
        <f t="shared" si="59"/>
        <v/>
      </c>
      <c r="P362" t="str">
        <f t="shared" si="60"/>
        <v/>
      </c>
      <c r="Q362" t="str">
        <f t="shared" si="61"/>
        <v/>
      </c>
      <c r="R362" t="str">
        <f t="shared" si="62"/>
        <v/>
      </c>
      <c r="S362" t="str">
        <f t="shared" si="63"/>
        <v/>
      </c>
    </row>
    <row r="363" spans="1:34">
      <c r="A363" s="39" t="str">
        <f>IF(C363="","",VLOOKUP('OPĆI DIO'!$C$1,'OPĆI DIO'!$N$4:$W$150,10,FALSE))</f>
        <v/>
      </c>
      <c r="B363" s="39" t="str">
        <f>IF(C363="","",VLOOKUP('OPĆI DIO'!$C$1,'OPĆI DIO'!$N$4:$W$150,9,FALSE))</f>
        <v/>
      </c>
      <c r="C363" s="44"/>
      <c r="D363" s="39" t="str">
        <f t="shared" si="56"/>
        <v/>
      </c>
      <c r="E363" s="44"/>
      <c r="F363" s="39" t="str">
        <f t="shared" si="55"/>
        <v/>
      </c>
      <c r="G363" s="75"/>
      <c r="H363" s="39" t="str">
        <f t="shared" si="57"/>
        <v/>
      </c>
      <c r="I363" s="39" t="str">
        <f t="shared" si="58"/>
        <v/>
      </c>
      <c r="J363" s="74"/>
      <c r="K363" s="74"/>
      <c r="L363" s="74"/>
      <c r="M363" s="266"/>
      <c r="N363" t="str">
        <f>IF(C363="","",'OPĆI DIO'!$C$1)</f>
        <v/>
      </c>
      <c r="O363" t="str">
        <f t="shared" si="59"/>
        <v/>
      </c>
      <c r="P363" t="str">
        <f t="shared" si="60"/>
        <v/>
      </c>
      <c r="Q363" t="str">
        <f t="shared" si="61"/>
        <v/>
      </c>
      <c r="R363" t="str">
        <f t="shared" si="62"/>
        <v/>
      </c>
      <c r="S363" t="str">
        <f t="shared" si="63"/>
        <v/>
      </c>
    </row>
    <row r="364" spans="1:34">
      <c r="A364" s="39" t="str">
        <f>IF(C364="","",VLOOKUP('OPĆI DIO'!$C$1,'OPĆI DIO'!$N$4:$W$150,10,FALSE))</f>
        <v/>
      </c>
      <c r="B364" s="39" t="str">
        <f>IF(C364="","",VLOOKUP('OPĆI DIO'!$C$1,'OPĆI DIO'!$N$4:$W$150,9,FALSE))</f>
        <v/>
      </c>
      <c r="C364" s="44"/>
      <c r="D364" s="39" t="str">
        <f t="shared" si="56"/>
        <v/>
      </c>
      <c r="E364" s="44"/>
      <c r="F364" s="39" t="str">
        <f t="shared" si="55"/>
        <v/>
      </c>
      <c r="G364" s="75"/>
      <c r="H364" s="39" t="str">
        <f t="shared" si="57"/>
        <v/>
      </c>
      <c r="I364" s="39" t="str">
        <f t="shared" si="58"/>
        <v/>
      </c>
      <c r="J364" s="74"/>
      <c r="K364" s="74"/>
      <c r="L364" s="74"/>
      <c r="M364" s="266"/>
      <c r="N364" t="str">
        <f>IF(C364="","",'OPĆI DIO'!$C$1)</f>
        <v/>
      </c>
      <c r="O364" t="str">
        <f t="shared" si="59"/>
        <v/>
      </c>
      <c r="P364" t="str">
        <f t="shared" si="60"/>
        <v/>
      </c>
      <c r="Q364" t="str">
        <f t="shared" si="61"/>
        <v/>
      </c>
      <c r="R364" t="str">
        <f t="shared" si="62"/>
        <v/>
      </c>
      <c r="S364" t="str">
        <f t="shared" si="63"/>
        <v/>
      </c>
    </row>
    <row r="365" spans="1:34">
      <c r="A365" s="39" t="str">
        <f>IF(C365="","",VLOOKUP('OPĆI DIO'!$C$1,'OPĆI DIO'!$N$4:$W$150,10,FALSE))</f>
        <v/>
      </c>
      <c r="B365" s="39" t="str">
        <f>IF(C365="","",VLOOKUP('OPĆI DIO'!$C$1,'OPĆI DIO'!$N$4:$W$150,9,FALSE))</f>
        <v/>
      </c>
      <c r="C365" s="44"/>
      <c r="D365" s="39" t="str">
        <f t="shared" si="56"/>
        <v/>
      </c>
      <c r="E365" s="44"/>
      <c r="F365" s="39" t="str">
        <f t="shared" si="55"/>
        <v/>
      </c>
      <c r="G365" s="75"/>
      <c r="H365" s="39" t="str">
        <f t="shared" si="57"/>
        <v/>
      </c>
      <c r="I365" s="39" t="str">
        <f t="shared" si="58"/>
        <v/>
      </c>
      <c r="J365" s="74"/>
      <c r="K365" s="74"/>
      <c r="L365" s="74"/>
      <c r="M365" s="266"/>
      <c r="N365" t="str">
        <f>IF(C365="","",'OPĆI DIO'!$C$1)</f>
        <v/>
      </c>
      <c r="O365" t="str">
        <f t="shared" si="59"/>
        <v/>
      </c>
      <c r="P365" t="str">
        <f t="shared" si="60"/>
        <v/>
      </c>
      <c r="Q365" t="str">
        <f t="shared" si="61"/>
        <v/>
      </c>
      <c r="R365" t="str">
        <f t="shared" si="62"/>
        <v/>
      </c>
      <c r="S365" t="str">
        <f t="shared" si="63"/>
        <v/>
      </c>
    </row>
    <row r="366" spans="1:34">
      <c r="A366" s="39" t="str">
        <f>IF(C366="","",VLOOKUP('OPĆI DIO'!$C$1,'OPĆI DIO'!$N$4:$W$150,10,FALSE))</f>
        <v/>
      </c>
      <c r="B366" s="39" t="str">
        <f>IF(C366="","",VLOOKUP('OPĆI DIO'!$C$1,'OPĆI DIO'!$N$4:$W$150,9,FALSE))</f>
        <v/>
      </c>
      <c r="C366" s="44"/>
      <c r="D366" s="39" t="str">
        <f t="shared" si="56"/>
        <v/>
      </c>
      <c r="E366" s="44"/>
      <c r="F366" s="39" t="str">
        <f t="shared" si="55"/>
        <v/>
      </c>
      <c r="G366" s="75"/>
      <c r="H366" s="39" t="str">
        <f t="shared" si="57"/>
        <v/>
      </c>
      <c r="I366" s="39" t="str">
        <f t="shared" si="58"/>
        <v/>
      </c>
      <c r="J366" s="74"/>
      <c r="K366" s="74"/>
      <c r="L366" s="74"/>
      <c r="M366" s="266"/>
      <c r="N366" t="str">
        <f>IF(C366="","",'OPĆI DIO'!$C$1)</f>
        <v/>
      </c>
      <c r="O366" t="str">
        <f t="shared" si="59"/>
        <v/>
      </c>
      <c r="P366" t="str">
        <f t="shared" si="60"/>
        <v/>
      </c>
      <c r="Q366" t="str">
        <f t="shared" si="61"/>
        <v/>
      </c>
      <c r="R366" t="str">
        <f t="shared" si="62"/>
        <v/>
      </c>
      <c r="S366" t="str">
        <f t="shared" si="63"/>
        <v/>
      </c>
    </row>
    <row r="367" spans="1:34">
      <c r="A367" s="39" t="str">
        <f>IF(C367="","",VLOOKUP('OPĆI DIO'!$C$1,'OPĆI DIO'!$N$4:$W$150,10,FALSE))</f>
        <v/>
      </c>
      <c r="B367" s="39" t="str">
        <f>IF(C367="","",VLOOKUP('OPĆI DIO'!$C$1,'OPĆI DIO'!$N$4:$W$150,9,FALSE))</f>
        <v/>
      </c>
      <c r="C367" s="44"/>
      <c r="D367" s="39" t="str">
        <f t="shared" si="56"/>
        <v/>
      </c>
      <c r="E367" s="44"/>
      <c r="F367" s="39" t="str">
        <f t="shared" si="55"/>
        <v/>
      </c>
      <c r="G367" s="75"/>
      <c r="H367" s="39" t="str">
        <f t="shared" si="57"/>
        <v/>
      </c>
      <c r="I367" s="39" t="str">
        <f t="shared" si="58"/>
        <v/>
      </c>
      <c r="J367" s="74"/>
      <c r="K367" s="74"/>
      <c r="L367" s="74"/>
      <c r="M367" s="266"/>
      <c r="N367" t="str">
        <f>IF(C367="","",'OPĆI DIO'!$C$1)</f>
        <v/>
      </c>
      <c r="O367" t="str">
        <f t="shared" si="59"/>
        <v/>
      </c>
      <c r="P367" t="str">
        <f t="shared" si="60"/>
        <v/>
      </c>
      <c r="Q367" t="str">
        <f t="shared" si="61"/>
        <v/>
      </c>
      <c r="R367" t="str">
        <f t="shared" si="62"/>
        <v/>
      </c>
      <c r="S367" t="str">
        <f t="shared" si="63"/>
        <v/>
      </c>
    </row>
    <row r="368" spans="1:34">
      <c r="A368" s="39" t="str">
        <f>IF(C368="","",VLOOKUP('OPĆI DIO'!$C$1,'OPĆI DIO'!$N$4:$W$150,10,FALSE))</f>
        <v/>
      </c>
      <c r="B368" s="39" t="str">
        <f>IF(C368="","",VLOOKUP('OPĆI DIO'!$C$1,'OPĆI DIO'!$N$4:$W$150,9,FALSE))</f>
        <v/>
      </c>
      <c r="C368" s="44"/>
      <c r="D368" s="39" t="str">
        <f t="shared" si="56"/>
        <v/>
      </c>
      <c r="E368" s="44"/>
      <c r="F368" s="39" t="str">
        <f t="shared" si="55"/>
        <v/>
      </c>
      <c r="G368" s="75"/>
      <c r="H368" s="39" t="str">
        <f t="shared" si="57"/>
        <v/>
      </c>
      <c r="I368" s="39" t="str">
        <f t="shared" si="58"/>
        <v/>
      </c>
      <c r="J368" s="74"/>
      <c r="K368" s="74"/>
      <c r="L368" s="74"/>
      <c r="M368" s="266"/>
      <c r="N368" t="str">
        <f>IF(C368="","",'OPĆI DIO'!$C$1)</f>
        <v/>
      </c>
      <c r="O368" t="str">
        <f t="shared" si="59"/>
        <v/>
      </c>
      <c r="P368" t="str">
        <f t="shared" si="60"/>
        <v/>
      </c>
      <c r="Q368" t="str">
        <f t="shared" si="61"/>
        <v/>
      </c>
      <c r="R368" t="str">
        <f t="shared" si="62"/>
        <v/>
      </c>
      <c r="S368" t="str">
        <f t="shared" si="63"/>
        <v/>
      </c>
    </row>
    <row r="369" spans="1:19">
      <c r="A369" s="39" t="str">
        <f>IF(C369="","",VLOOKUP('OPĆI DIO'!$C$1,'OPĆI DIO'!$N$4:$W$150,10,FALSE))</f>
        <v/>
      </c>
      <c r="B369" s="39" t="str">
        <f>IF(C369="","",VLOOKUP('OPĆI DIO'!$C$1,'OPĆI DIO'!$N$4:$W$150,9,FALSE))</f>
        <v/>
      </c>
      <c r="C369" s="44"/>
      <c r="D369" s="39" t="str">
        <f t="shared" si="56"/>
        <v/>
      </c>
      <c r="E369" s="44"/>
      <c r="F369" s="39" t="str">
        <f t="shared" si="55"/>
        <v/>
      </c>
      <c r="G369" s="75"/>
      <c r="H369" s="39" t="str">
        <f t="shared" si="57"/>
        <v/>
      </c>
      <c r="I369" s="39" t="str">
        <f t="shared" si="58"/>
        <v/>
      </c>
      <c r="J369" s="74"/>
      <c r="K369" s="74"/>
      <c r="L369" s="74"/>
      <c r="M369" s="266"/>
      <c r="N369" t="str">
        <f>IF(C369="","",'OPĆI DIO'!$C$1)</f>
        <v/>
      </c>
      <c r="O369" t="str">
        <f t="shared" si="59"/>
        <v/>
      </c>
      <c r="P369" t="str">
        <f t="shared" si="60"/>
        <v/>
      </c>
      <c r="Q369" t="str">
        <f t="shared" si="61"/>
        <v/>
      </c>
      <c r="R369" t="str">
        <f t="shared" si="62"/>
        <v/>
      </c>
      <c r="S369" t="str">
        <f t="shared" si="63"/>
        <v/>
      </c>
    </row>
    <row r="370" spans="1:19">
      <c r="A370" s="39" t="str">
        <f>IF(C370="","",VLOOKUP('OPĆI DIO'!$C$1,'OPĆI DIO'!$N$4:$W$150,10,FALSE))</f>
        <v/>
      </c>
      <c r="B370" s="39" t="str">
        <f>IF(C370="","",VLOOKUP('OPĆI DIO'!$C$1,'OPĆI DIO'!$N$4:$W$150,9,FALSE))</f>
        <v/>
      </c>
      <c r="C370" s="44"/>
      <c r="D370" s="39" t="str">
        <f t="shared" si="56"/>
        <v/>
      </c>
      <c r="E370" s="44"/>
      <c r="F370" s="39" t="str">
        <f t="shared" si="55"/>
        <v/>
      </c>
      <c r="G370" s="75"/>
      <c r="H370" s="39" t="str">
        <f t="shared" si="57"/>
        <v/>
      </c>
      <c r="I370" s="39" t="str">
        <f t="shared" si="58"/>
        <v/>
      </c>
      <c r="J370" s="74"/>
      <c r="K370" s="74"/>
      <c r="L370" s="74"/>
      <c r="M370" s="266"/>
      <c r="N370" t="str">
        <f>IF(C370="","",'OPĆI DIO'!$C$1)</f>
        <v/>
      </c>
      <c r="O370" t="str">
        <f t="shared" si="59"/>
        <v/>
      </c>
      <c r="P370" t="str">
        <f t="shared" si="60"/>
        <v/>
      </c>
      <c r="Q370" t="str">
        <f t="shared" si="61"/>
        <v/>
      </c>
      <c r="R370" t="str">
        <f t="shared" si="62"/>
        <v/>
      </c>
      <c r="S370" t="str">
        <f t="shared" si="63"/>
        <v/>
      </c>
    </row>
    <row r="371" spans="1:19">
      <c r="A371" s="39" t="str">
        <f>IF(C371="","",VLOOKUP('OPĆI DIO'!$C$1,'OPĆI DIO'!$N$4:$W$150,10,FALSE))</f>
        <v/>
      </c>
      <c r="B371" s="39" t="str">
        <f>IF(C371="","",VLOOKUP('OPĆI DIO'!$C$1,'OPĆI DIO'!$N$4:$W$150,9,FALSE))</f>
        <v/>
      </c>
      <c r="C371" s="44"/>
      <c r="D371" s="39" t="str">
        <f t="shared" si="56"/>
        <v/>
      </c>
      <c r="E371" s="44"/>
      <c r="F371" s="39" t="str">
        <f t="shared" si="55"/>
        <v/>
      </c>
      <c r="G371" s="75"/>
      <c r="H371" s="39" t="str">
        <f t="shared" si="57"/>
        <v/>
      </c>
      <c r="I371" s="39" t="str">
        <f t="shared" si="58"/>
        <v/>
      </c>
      <c r="J371" s="74"/>
      <c r="K371" s="74"/>
      <c r="L371" s="74"/>
      <c r="M371" s="266"/>
      <c r="N371" t="str">
        <f>IF(C371="","",'OPĆI DIO'!$C$1)</f>
        <v/>
      </c>
      <c r="O371" t="str">
        <f t="shared" si="59"/>
        <v/>
      </c>
      <c r="P371" t="str">
        <f t="shared" si="60"/>
        <v/>
      </c>
      <c r="Q371" t="str">
        <f t="shared" si="61"/>
        <v/>
      </c>
      <c r="R371" t="str">
        <f t="shared" si="62"/>
        <v/>
      </c>
      <c r="S371" t="str">
        <f t="shared" si="63"/>
        <v/>
      </c>
    </row>
    <row r="372" spans="1:19">
      <c r="A372" s="39" t="str">
        <f>IF(C372="","",VLOOKUP('OPĆI DIO'!$C$1,'OPĆI DIO'!$N$4:$W$150,10,FALSE))</f>
        <v/>
      </c>
      <c r="B372" s="39" t="str">
        <f>IF(C372="","",VLOOKUP('OPĆI DIO'!$C$1,'OPĆI DIO'!$N$4:$W$150,9,FALSE))</f>
        <v/>
      </c>
      <c r="C372" s="44"/>
      <c r="D372" s="39" t="str">
        <f t="shared" si="56"/>
        <v/>
      </c>
      <c r="E372" s="44"/>
      <c r="F372" s="39" t="str">
        <f t="shared" si="55"/>
        <v/>
      </c>
      <c r="G372" s="75"/>
      <c r="H372" s="39" t="str">
        <f t="shared" si="57"/>
        <v/>
      </c>
      <c r="I372" s="39" t="str">
        <f t="shared" si="58"/>
        <v/>
      </c>
      <c r="J372" s="74"/>
      <c r="K372" s="74"/>
      <c r="L372" s="74"/>
      <c r="M372" s="266"/>
      <c r="N372" t="str">
        <f>IF(C372="","",'OPĆI DIO'!$C$1)</f>
        <v/>
      </c>
      <c r="O372" t="str">
        <f t="shared" si="59"/>
        <v/>
      </c>
      <c r="P372" t="str">
        <f t="shared" si="60"/>
        <v/>
      </c>
      <c r="Q372" t="str">
        <f t="shared" si="61"/>
        <v/>
      </c>
      <c r="R372" t="str">
        <f t="shared" si="62"/>
        <v/>
      </c>
      <c r="S372" t="str">
        <f t="shared" si="63"/>
        <v/>
      </c>
    </row>
    <row r="373" spans="1:19">
      <c r="A373" s="39" t="str">
        <f>IF(C373="","",VLOOKUP('OPĆI DIO'!$C$1,'OPĆI DIO'!$N$4:$W$150,10,FALSE))</f>
        <v/>
      </c>
      <c r="B373" s="39" t="str">
        <f>IF(C373="","",VLOOKUP('OPĆI DIO'!$C$1,'OPĆI DIO'!$N$4:$W$150,9,FALSE))</f>
        <v/>
      </c>
      <c r="C373" s="44"/>
      <c r="D373" s="39" t="str">
        <f t="shared" si="56"/>
        <v/>
      </c>
      <c r="E373" s="44"/>
      <c r="F373" s="39" t="str">
        <f t="shared" si="55"/>
        <v/>
      </c>
      <c r="G373" s="75"/>
      <c r="H373" s="39" t="str">
        <f t="shared" si="57"/>
        <v/>
      </c>
      <c r="I373" s="39" t="str">
        <f t="shared" si="58"/>
        <v/>
      </c>
      <c r="J373" s="74"/>
      <c r="K373" s="74"/>
      <c r="L373" s="74"/>
      <c r="M373" s="266"/>
      <c r="N373" t="str">
        <f>IF(C373="","",'OPĆI DIO'!$C$1)</f>
        <v/>
      </c>
      <c r="O373" t="str">
        <f t="shared" si="59"/>
        <v/>
      </c>
      <c r="P373" t="str">
        <f t="shared" si="60"/>
        <v/>
      </c>
      <c r="Q373" t="str">
        <f t="shared" si="61"/>
        <v/>
      </c>
      <c r="R373" t="str">
        <f t="shared" si="62"/>
        <v/>
      </c>
      <c r="S373" t="str">
        <f t="shared" si="63"/>
        <v/>
      </c>
    </row>
    <row r="374" spans="1:19">
      <c r="A374" s="39" t="str">
        <f>IF(C374="","",VLOOKUP('OPĆI DIO'!$C$1,'OPĆI DIO'!$N$4:$W$150,10,FALSE))</f>
        <v/>
      </c>
      <c r="B374" s="39" t="str">
        <f>IF(C374="","",VLOOKUP('OPĆI DIO'!$C$1,'OPĆI DIO'!$N$4:$W$150,9,FALSE))</f>
        <v/>
      </c>
      <c r="C374" s="44"/>
      <c r="D374" s="39" t="str">
        <f t="shared" si="56"/>
        <v/>
      </c>
      <c r="E374" s="44"/>
      <c r="F374" s="39" t="str">
        <f t="shared" si="55"/>
        <v/>
      </c>
      <c r="G374" s="75"/>
      <c r="H374" s="39" t="str">
        <f t="shared" si="57"/>
        <v/>
      </c>
      <c r="I374" s="39" t="str">
        <f t="shared" si="58"/>
        <v/>
      </c>
      <c r="J374" s="74"/>
      <c r="K374" s="74"/>
      <c r="L374" s="74"/>
      <c r="M374" s="266"/>
      <c r="N374" t="str">
        <f>IF(C374="","",'OPĆI DIO'!$C$1)</f>
        <v/>
      </c>
      <c r="O374" t="str">
        <f t="shared" si="59"/>
        <v/>
      </c>
      <c r="P374" t="str">
        <f t="shared" si="60"/>
        <v/>
      </c>
      <c r="Q374" t="str">
        <f t="shared" si="61"/>
        <v/>
      </c>
      <c r="R374" t="str">
        <f t="shared" si="62"/>
        <v/>
      </c>
      <c r="S374" t="str">
        <f t="shared" si="63"/>
        <v/>
      </c>
    </row>
    <row r="375" spans="1:19">
      <c r="A375" s="39" t="str">
        <f>IF(C375="","",VLOOKUP('OPĆI DIO'!$C$1,'OPĆI DIO'!$N$4:$W$150,10,FALSE))</f>
        <v/>
      </c>
      <c r="B375" s="39" t="str">
        <f>IF(C375="","",VLOOKUP('OPĆI DIO'!$C$1,'OPĆI DIO'!$N$4:$W$150,9,FALSE))</f>
        <v/>
      </c>
      <c r="C375" s="44"/>
      <c r="D375" s="39" t="str">
        <f t="shared" si="56"/>
        <v/>
      </c>
      <c r="E375" s="44"/>
      <c r="F375" s="39" t="str">
        <f t="shared" si="55"/>
        <v/>
      </c>
      <c r="G375" s="75"/>
      <c r="H375" s="39" t="str">
        <f t="shared" si="57"/>
        <v/>
      </c>
      <c r="I375" s="39" t="str">
        <f t="shared" si="58"/>
        <v/>
      </c>
      <c r="J375" s="74"/>
      <c r="K375" s="74"/>
      <c r="L375" s="74"/>
      <c r="M375" s="266"/>
      <c r="N375" t="str">
        <f>IF(C375="","",'OPĆI DIO'!$C$1)</f>
        <v/>
      </c>
      <c r="O375" t="str">
        <f t="shared" si="59"/>
        <v/>
      </c>
      <c r="P375" t="str">
        <f t="shared" si="60"/>
        <v/>
      </c>
      <c r="Q375" t="str">
        <f t="shared" si="61"/>
        <v/>
      </c>
      <c r="R375" t="str">
        <f t="shared" si="62"/>
        <v/>
      </c>
      <c r="S375" t="str">
        <f t="shared" si="63"/>
        <v/>
      </c>
    </row>
    <row r="376" spans="1:19">
      <c r="A376" s="39" t="str">
        <f>IF(C376="","",VLOOKUP('OPĆI DIO'!$C$1,'OPĆI DIO'!$N$4:$W$150,10,FALSE))</f>
        <v/>
      </c>
      <c r="B376" s="39" t="str">
        <f>IF(C376="","",VLOOKUP('OPĆI DIO'!$C$1,'OPĆI DIO'!$N$4:$W$150,9,FALSE))</f>
        <v/>
      </c>
      <c r="C376" s="44"/>
      <c r="D376" s="39" t="str">
        <f t="shared" si="56"/>
        <v/>
      </c>
      <c r="E376" s="44"/>
      <c r="F376" s="39" t="str">
        <f t="shared" si="55"/>
        <v/>
      </c>
      <c r="G376" s="75"/>
      <c r="H376" s="39" t="str">
        <f t="shared" si="57"/>
        <v/>
      </c>
      <c r="I376" s="39" t="str">
        <f t="shared" si="58"/>
        <v/>
      </c>
      <c r="J376" s="74"/>
      <c r="K376" s="74"/>
      <c r="L376" s="74"/>
      <c r="M376" s="266"/>
      <c r="N376" t="str">
        <f>IF(C376="","",'OPĆI DIO'!$C$1)</f>
        <v/>
      </c>
      <c r="O376" t="str">
        <f t="shared" si="59"/>
        <v/>
      </c>
      <c r="P376" t="str">
        <f t="shared" si="60"/>
        <v/>
      </c>
      <c r="Q376" t="str">
        <f t="shared" si="61"/>
        <v/>
      </c>
      <c r="R376" t="str">
        <f t="shared" si="62"/>
        <v/>
      </c>
      <c r="S376" t="str">
        <f t="shared" si="63"/>
        <v/>
      </c>
    </row>
    <row r="377" spans="1:19">
      <c r="A377" s="39" t="str">
        <f>IF(C377="","",VLOOKUP('OPĆI DIO'!$C$1,'OPĆI DIO'!$N$4:$W$150,10,FALSE))</f>
        <v/>
      </c>
      <c r="B377" s="39" t="str">
        <f>IF(C377="","",VLOOKUP('OPĆI DIO'!$C$1,'OPĆI DIO'!$N$4:$W$150,9,FALSE))</f>
        <v/>
      </c>
      <c r="C377" s="44"/>
      <c r="D377" s="39" t="str">
        <f t="shared" si="56"/>
        <v/>
      </c>
      <c r="E377" s="44"/>
      <c r="F377" s="39" t="str">
        <f t="shared" si="55"/>
        <v/>
      </c>
      <c r="G377" s="75"/>
      <c r="H377" s="39" t="str">
        <f t="shared" si="57"/>
        <v/>
      </c>
      <c r="I377" s="39" t="str">
        <f t="shared" si="58"/>
        <v/>
      </c>
      <c r="J377" s="74"/>
      <c r="K377" s="74"/>
      <c r="L377" s="74"/>
      <c r="M377" s="266"/>
      <c r="N377" t="str">
        <f>IF(C377="","",'OPĆI DIO'!$C$1)</f>
        <v/>
      </c>
      <c r="O377" t="str">
        <f t="shared" si="59"/>
        <v/>
      </c>
      <c r="P377" t="str">
        <f t="shared" si="60"/>
        <v/>
      </c>
      <c r="Q377" t="str">
        <f t="shared" si="61"/>
        <v/>
      </c>
      <c r="R377" t="str">
        <f t="shared" si="62"/>
        <v/>
      </c>
      <c r="S377" t="str">
        <f t="shared" si="63"/>
        <v/>
      </c>
    </row>
    <row r="378" spans="1:19">
      <c r="A378" s="39" t="str">
        <f>IF(C378="","",VLOOKUP('OPĆI DIO'!$C$1,'OPĆI DIO'!$N$4:$W$150,10,FALSE))</f>
        <v/>
      </c>
      <c r="B378" s="39" t="str">
        <f>IF(C378="","",VLOOKUP('OPĆI DIO'!$C$1,'OPĆI DIO'!$N$4:$W$150,9,FALSE))</f>
        <v/>
      </c>
      <c r="C378" s="44"/>
      <c r="D378" s="39" t="str">
        <f t="shared" si="56"/>
        <v/>
      </c>
      <c r="E378" s="44"/>
      <c r="F378" s="39" t="str">
        <f t="shared" si="55"/>
        <v/>
      </c>
      <c r="G378" s="75"/>
      <c r="H378" s="39" t="str">
        <f t="shared" si="57"/>
        <v/>
      </c>
      <c r="I378" s="39" t="str">
        <f t="shared" si="58"/>
        <v/>
      </c>
      <c r="J378" s="74"/>
      <c r="K378" s="74"/>
      <c r="L378" s="74"/>
      <c r="M378" s="266"/>
      <c r="N378" t="str">
        <f>IF(C378="","",'OPĆI DIO'!$C$1)</f>
        <v/>
      </c>
      <c r="O378" t="str">
        <f t="shared" si="59"/>
        <v/>
      </c>
      <c r="P378" t="str">
        <f t="shared" si="60"/>
        <v/>
      </c>
      <c r="Q378" t="str">
        <f t="shared" si="61"/>
        <v/>
      </c>
      <c r="R378" t="str">
        <f t="shared" si="62"/>
        <v/>
      </c>
      <c r="S378" t="str">
        <f t="shared" si="63"/>
        <v/>
      </c>
    </row>
    <row r="379" spans="1:19">
      <c r="A379" s="39" t="str">
        <f>IF(C379="","",VLOOKUP('OPĆI DIO'!$C$1,'OPĆI DIO'!$N$4:$W$150,10,FALSE))</f>
        <v/>
      </c>
      <c r="B379" s="39" t="str">
        <f>IF(C379="","",VLOOKUP('OPĆI DIO'!$C$1,'OPĆI DIO'!$N$4:$W$150,9,FALSE))</f>
        <v/>
      </c>
      <c r="C379" s="44"/>
      <c r="D379" s="39" t="str">
        <f t="shared" si="56"/>
        <v/>
      </c>
      <c r="E379" s="44"/>
      <c r="F379" s="39" t="str">
        <f t="shared" si="55"/>
        <v/>
      </c>
      <c r="G379" s="75"/>
      <c r="H379" s="39" t="str">
        <f t="shared" si="57"/>
        <v/>
      </c>
      <c r="I379" s="39" t="str">
        <f t="shared" si="58"/>
        <v/>
      </c>
      <c r="J379" s="74"/>
      <c r="K379" s="74"/>
      <c r="L379" s="74"/>
      <c r="M379" s="266"/>
      <c r="N379" t="str">
        <f>IF(C379="","",'OPĆI DIO'!$C$1)</f>
        <v/>
      </c>
      <c r="O379" t="str">
        <f t="shared" si="59"/>
        <v/>
      </c>
      <c r="P379" t="str">
        <f t="shared" si="60"/>
        <v/>
      </c>
      <c r="Q379" t="str">
        <f t="shared" si="61"/>
        <v/>
      </c>
      <c r="R379" t="str">
        <f t="shared" si="62"/>
        <v/>
      </c>
      <c r="S379" t="str">
        <f t="shared" si="63"/>
        <v/>
      </c>
    </row>
    <row r="380" spans="1:19">
      <c r="A380" s="39" t="str">
        <f>IF(C380="","",VLOOKUP('OPĆI DIO'!$C$1,'OPĆI DIO'!$N$4:$W$150,10,FALSE))</f>
        <v/>
      </c>
      <c r="B380" s="39" t="str">
        <f>IF(C380="","",VLOOKUP('OPĆI DIO'!$C$1,'OPĆI DIO'!$N$4:$W$150,9,FALSE))</f>
        <v/>
      </c>
      <c r="C380" s="44"/>
      <c r="D380" s="39" t="str">
        <f t="shared" si="56"/>
        <v/>
      </c>
      <c r="E380" s="44"/>
      <c r="F380" s="39" t="str">
        <f t="shared" si="55"/>
        <v/>
      </c>
      <c r="G380" s="75"/>
      <c r="H380" s="39" t="str">
        <f t="shared" si="57"/>
        <v/>
      </c>
      <c r="I380" s="39" t="str">
        <f t="shared" si="58"/>
        <v/>
      </c>
      <c r="J380" s="74"/>
      <c r="K380" s="74"/>
      <c r="L380" s="74"/>
      <c r="M380" s="266"/>
      <c r="N380" t="str">
        <f>IF(C380="","",'OPĆI DIO'!$C$1)</f>
        <v/>
      </c>
      <c r="O380" t="str">
        <f t="shared" si="59"/>
        <v/>
      </c>
      <c r="P380" t="str">
        <f t="shared" si="60"/>
        <v/>
      </c>
      <c r="Q380" t="str">
        <f t="shared" si="61"/>
        <v/>
      </c>
      <c r="R380" t="str">
        <f t="shared" si="62"/>
        <v/>
      </c>
      <c r="S380" t="str">
        <f t="shared" si="63"/>
        <v/>
      </c>
    </row>
    <row r="381" spans="1:19">
      <c r="A381" s="39" t="str">
        <f>IF(C381="","",VLOOKUP('OPĆI DIO'!$C$1,'OPĆI DIO'!$N$4:$W$150,10,FALSE))</f>
        <v/>
      </c>
      <c r="B381" s="39" t="str">
        <f>IF(C381="","",VLOOKUP('OPĆI DIO'!$C$1,'OPĆI DIO'!$N$4:$W$150,9,FALSE))</f>
        <v/>
      </c>
      <c r="C381" s="44"/>
      <c r="D381" s="39" t="str">
        <f t="shared" si="56"/>
        <v/>
      </c>
      <c r="E381" s="44"/>
      <c r="F381" s="39" t="str">
        <f t="shared" si="55"/>
        <v/>
      </c>
      <c r="G381" s="75"/>
      <c r="H381" s="39" t="str">
        <f t="shared" si="57"/>
        <v/>
      </c>
      <c r="I381" s="39" t="str">
        <f t="shared" si="58"/>
        <v/>
      </c>
      <c r="J381" s="74"/>
      <c r="K381" s="74"/>
      <c r="L381" s="74"/>
      <c r="M381" s="266"/>
      <c r="N381" t="str">
        <f>IF(C381="","",'OPĆI DIO'!$C$1)</f>
        <v/>
      </c>
      <c r="O381" t="str">
        <f t="shared" si="59"/>
        <v/>
      </c>
      <c r="P381" t="str">
        <f t="shared" si="60"/>
        <v/>
      </c>
      <c r="Q381" t="str">
        <f t="shared" si="61"/>
        <v/>
      </c>
      <c r="R381" t="str">
        <f t="shared" si="62"/>
        <v/>
      </c>
      <c r="S381" t="str">
        <f t="shared" si="63"/>
        <v/>
      </c>
    </row>
    <row r="382" spans="1:19">
      <c r="A382" s="39" t="str">
        <f>IF(C382="","",VLOOKUP('OPĆI DIO'!$C$1,'OPĆI DIO'!$N$4:$W$150,10,FALSE))</f>
        <v/>
      </c>
      <c r="B382" s="39" t="str">
        <f>IF(C382="","",VLOOKUP('OPĆI DIO'!$C$1,'OPĆI DIO'!$N$4:$W$150,9,FALSE))</f>
        <v/>
      </c>
      <c r="C382" s="44"/>
      <c r="D382" s="39" t="str">
        <f t="shared" si="56"/>
        <v/>
      </c>
      <c r="E382" s="44"/>
      <c r="F382" s="39" t="str">
        <f t="shared" si="55"/>
        <v/>
      </c>
      <c r="G382" s="75"/>
      <c r="H382" s="39" t="str">
        <f t="shared" si="57"/>
        <v/>
      </c>
      <c r="I382" s="39" t="str">
        <f t="shared" si="58"/>
        <v/>
      </c>
      <c r="J382" s="74"/>
      <c r="K382" s="74"/>
      <c r="L382" s="74"/>
      <c r="M382" s="266"/>
      <c r="N382" t="str">
        <f>IF(C382="","",'OPĆI DIO'!$C$1)</f>
        <v/>
      </c>
      <c r="O382" t="str">
        <f t="shared" si="59"/>
        <v/>
      </c>
      <c r="P382" t="str">
        <f t="shared" si="60"/>
        <v/>
      </c>
      <c r="Q382" t="str">
        <f t="shared" si="61"/>
        <v/>
      </c>
      <c r="R382" t="str">
        <f t="shared" si="62"/>
        <v/>
      </c>
      <c r="S382" t="str">
        <f t="shared" si="63"/>
        <v/>
      </c>
    </row>
    <row r="383" spans="1:19">
      <c r="A383" s="39" t="str">
        <f>IF(C383="","",VLOOKUP('OPĆI DIO'!$C$1,'OPĆI DIO'!$N$4:$W$150,10,FALSE))</f>
        <v/>
      </c>
      <c r="B383" s="39" t="str">
        <f>IF(C383="","",VLOOKUP('OPĆI DIO'!$C$1,'OPĆI DIO'!$N$4:$W$150,9,FALSE))</f>
        <v/>
      </c>
      <c r="C383" s="44"/>
      <c r="D383" s="39" t="str">
        <f t="shared" si="56"/>
        <v/>
      </c>
      <c r="E383" s="44"/>
      <c r="F383" s="39" t="str">
        <f t="shared" si="55"/>
        <v/>
      </c>
      <c r="G383" s="75"/>
      <c r="H383" s="39" t="str">
        <f t="shared" si="57"/>
        <v/>
      </c>
      <c r="I383" s="39" t="str">
        <f t="shared" si="58"/>
        <v/>
      </c>
      <c r="J383" s="74"/>
      <c r="K383" s="74"/>
      <c r="L383" s="74"/>
      <c r="M383" s="266"/>
      <c r="N383" t="str">
        <f>IF(C383="","",'OPĆI DIO'!$C$1)</f>
        <v/>
      </c>
      <c r="O383" t="str">
        <f t="shared" si="59"/>
        <v/>
      </c>
      <c r="P383" t="str">
        <f t="shared" si="60"/>
        <v/>
      </c>
      <c r="Q383" t="str">
        <f t="shared" si="61"/>
        <v/>
      </c>
      <c r="R383" t="str">
        <f t="shared" si="62"/>
        <v/>
      </c>
      <c r="S383" t="str">
        <f t="shared" si="63"/>
        <v/>
      </c>
    </row>
    <row r="384" spans="1:19">
      <c r="A384" s="39" t="str">
        <f>IF(C384="","",VLOOKUP('OPĆI DIO'!$C$1,'OPĆI DIO'!$N$4:$W$150,10,FALSE))</f>
        <v/>
      </c>
      <c r="B384" s="39" t="str">
        <f>IF(C384="","",VLOOKUP('OPĆI DIO'!$C$1,'OPĆI DIO'!$N$4:$W$150,9,FALSE))</f>
        <v/>
      </c>
      <c r="C384" s="44"/>
      <c r="D384" s="39" t="str">
        <f t="shared" si="56"/>
        <v/>
      </c>
      <c r="E384" s="44"/>
      <c r="F384" s="39" t="str">
        <f t="shared" si="55"/>
        <v/>
      </c>
      <c r="G384" s="75"/>
      <c r="H384" s="39" t="str">
        <f t="shared" si="57"/>
        <v/>
      </c>
      <c r="I384" s="39" t="str">
        <f t="shared" si="58"/>
        <v/>
      </c>
      <c r="J384" s="74"/>
      <c r="K384" s="74"/>
      <c r="L384" s="74"/>
      <c r="M384" s="266"/>
      <c r="N384" t="str">
        <f>IF(C384="","",'OPĆI DIO'!$C$1)</f>
        <v/>
      </c>
      <c r="O384" t="str">
        <f t="shared" si="59"/>
        <v/>
      </c>
      <c r="P384" t="str">
        <f t="shared" si="60"/>
        <v/>
      </c>
      <c r="Q384" t="str">
        <f t="shared" si="61"/>
        <v/>
      </c>
      <c r="R384" t="str">
        <f t="shared" si="62"/>
        <v/>
      </c>
      <c r="S384" t="str">
        <f t="shared" si="63"/>
        <v/>
      </c>
    </row>
    <row r="385" spans="1:19">
      <c r="A385" s="39" t="str">
        <f>IF(C385="","",VLOOKUP('OPĆI DIO'!$C$1,'OPĆI DIO'!$N$4:$W$150,10,FALSE))</f>
        <v/>
      </c>
      <c r="B385" s="39" t="str">
        <f>IF(C385="","",VLOOKUP('OPĆI DIO'!$C$1,'OPĆI DIO'!$N$4:$W$150,9,FALSE))</f>
        <v/>
      </c>
      <c r="C385" s="44"/>
      <c r="D385" s="39" t="str">
        <f t="shared" si="56"/>
        <v/>
      </c>
      <c r="E385" s="44"/>
      <c r="F385" s="39" t="str">
        <f t="shared" si="55"/>
        <v/>
      </c>
      <c r="G385" s="75"/>
      <c r="H385" s="39" t="str">
        <f t="shared" si="57"/>
        <v/>
      </c>
      <c r="I385" s="39" t="str">
        <f t="shared" si="58"/>
        <v/>
      </c>
      <c r="J385" s="74"/>
      <c r="K385" s="74"/>
      <c r="L385" s="74"/>
      <c r="M385" s="266"/>
      <c r="N385" t="str">
        <f>IF(C385="","",'OPĆI DIO'!$C$1)</f>
        <v/>
      </c>
      <c r="O385" t="str">
        <f t="shared" si="59"/>
        <v/>
      </c>
      <c r="P385" t="str">
        <f t="shared" si="60"/>
        <v/>
      </c>
      <c r="Q385" t="str">
        <f t="shared" si="61"/>
        <v/>
      </c>
      <c r="R385" t="str">
        <f t="shared" si="62"/>
        <v/>
      </c>
      <c r="S385" t="str">
        <f t="shared" si="63"/>
        <v/>
      </c>
    </row>
    <row r="386" spans="1:19">
      <c r="A386" s="39" t="str">
        <f>IF(C386="","",VLOOKUP('OPĆI DIO'!$C$1,'OPĆI DIO'!$N$4:$W$150,10,FALSE))</f>
        <v/>
      </c>
      <c r="B386" s="39" t="str">
        <f>IF(C386="","",VLOOKUP('OPĆI DIO'!$C$1,'OPĆI DIO'!$N$4:$W$150,9,FALSE))</f>
        <v/>
      </c>
      <c r="C386" s="44"/>
      <c r="D386" s="39" t="str">
        <f t="shared" si="56"/>
        <v/>
      </c>
      <c r="E386" s="44"/>
      <c r="F386" s="39" t="str">
        <f t="shared" si="55"/>
        <v/>
      </c>
      <c r="G386" s="75"/>
      <c r="H386" s="39" t="str">
        <f t="shared" si="57"/>
        <v/>
      </c>
      <c r="I386" s="39" t="str">
        <f t="shared" si="58"/>
        <v/>
      </c>
      <c r="J386" s="74"/>
      <c r="K386" s="74"/>
      <c r="L386" s="74"/>
      <c r="M386" s="266"/>
      <c r="N386" t="str">
        <f>IF(C386="","",'OPĆI DIO'!$C$1)</f>
        <v/>
      </c>
      <c r="O386" t="str">
        <f t="shared" si="59"/>
        <v/>
      </c>
      <c r="P386" t="str">
        <f t="shared" si="60"/>
        <v/>
      </c>
      <c r="Q386" t="str">
        <f t="shared" si="61"/>
        <v/>
      </c>
      <c r="R386" t="str">
        <f t="shared" si="62"/>
        <v/>
      </c>
      <c r="S386" t="str">
        <f t="shared" si="63"/>
        <v/>
      </c>
    </row>
    <row r="387" spans="1:19">
      <c r="A387" s="39" t="str">
        <f>IF(C387="","",VLOOKUP('OPĆI DIO'!$C$1,'OPĆI DIO'!$N$4:$W$150,10,FALSE))</f>
        <v/>
      </c>
      <c r="B387" s="39" t="str">
        <f>IF(C387="","",VLOOKUP('OPĆI DIO'!$C$1,'OPĆI DIO'!$N$4:$W$150,9,FALSE))</f>
        <v/>
      </c>
      <c r="C387" s="44"/>
      <c r="D387" s="39" t="str">
        <f t="shared" si="56"/>
        <v/>
      </c>
      <c r="E387" s="44"/>
      <c r="F387" s="39" t="str">
        <f t="shared" ref="F387:F450" si="64">IFERROR(VLOOKUP(E387,$W$5:$Y$129,2,FALSE),"")</f>
        <v/>
      </c>
      <c r="G387" s="75"/>
      <c r="H387" s="39" t="str">
        <f t="shared" si="57"/>
        <v/>
      </c>
      <c r="I387" s="39" t="str">
        <f t="shared" si="58"/>
        <v/>
      </c>
      <c r="J387" s="74"/>
      <c r="K387" s="74"/>
      <c r="L387" s="74"/>
      <c r="M387" s="266"/>
      <c r="N387" t="str">
        <f>IF(C387="","",'OPĆI DIO'!$C$1)</f>
        <v/>
      </c>
      <c r="O387" t="str">
        <f t="shared" si="59"/>
        <v/>
      </c>
      <c r="P387" t="str">
        <f t="shared" si="60"/>
        <v/>
      </c>
      <c r="Q387" t="str">
        <f t="shared" si="61"/>
        <v/>
      </c>
      <c r="R387" t="str">
        <f t="shared" si="62"/>
        <v/>
      </c>
      <c r="S387" t="str">
        <f t="shared" si="63"/>
        <v/>
      </c>
    </row>
    <row r="388" spans="1:19">
      <c r="A388" s="39" t="str">
        <f>IF(C388="","",VLOOKUP('OPĆI DIO'!$C$1,'OPĆI DIO'!$N$4:$W$150,10,FALSE))</f>
        <v/>
      </c>
      <c r="B388" s="39" t="str">
        <f>IF(C388="","",VLOOKUP('OPĆI DIO'!$C$1,'OPĆI DIO'!$N$4:$W$150,9,FALSE))</f>
        <v/>
      </c>
      <c r="C388" s="44"/>
      <c r="D388" s="39" t="str">
        <f t="shared" ref="D388:D451" si="65">IFERROR(VLOOKUP(C388,$T$6:$U$23,2,FALSE),"")</f>
        <v/>
      </c>
      <c r="E388" s="44"/>
      <c r="F388" s="39" t="str">
        <f t="shared" si="64"/>
        <v/>
      </c>
      <c r="G388" s="75"/>
      <c r="H388" s="39" t="str">
        <f t="shared" ref="H388:H451" si="66">IFERROR(VLOOKUP(G388,$AC$6:$AD$353,2,FALSE),"")</f>
        <v/>
      </c>
      <c r="I388" s="39" t="str">
        <f t="shared" ref="I388:I451" si="67">IFERROR(VLOOKUP(G388,$AC$6:$AG$353,3,FALSE),"")</f>
        <v/>
      </c>
      <c r="J388" s="74"/>
      <c r="K388" s="74"/>
      <c r="L388" s="74"/>
      <c r="M388" s="266"/>
      <c r="N388" t="str">
        <f>IF(C388="","",'OPĆI DIO'!$C$1)</f>
        <v/>
      </c>
      <c r="O388" t="str">
        <f t="shared" ref="O388:O451" si="68">LEFT(E388,3)</f>
        <v/>
      </c>
      <c r="P388" t="str">
        <f t="shared" ref="P388:P451" si="69">LEFT(E388,2)</f>
        <v/>
      </c>
      <c r="Q388" t="str">
        <f t="shared" ref="Q388:Q451" si="70">LEFT(C388,3)</f>
        <v/>
      </c>
      <c r="R388" t="str">
        <f t="shared" ref="R388:R451" si="71">IF(S388="5",0,MID(I388,2,2))</f>
        <v/>
      </c>
      <c r="S388" t="str">
        <f t="shared" ref="S388:S451" si="72">LEFT(E388,1)</f>
        <v/>
      </c>
    </row>
    <row r="389" spans="1:19">
      <c r="A389" s="39" t="str">
        <f>IF(C389="","",VLOOKUP('OPĆI DIO'!$C$1,'OPĆI DIO'!$N$4:$W$150,10,FALSE))</f>
        <v/>
      </c>
      <c r="B389" s="39" t="str">
        <f>IF(C389="","",VLOOKUP('OPĆI DIO'!$C$1,'OPĆI DIO'!$N$4:$W$150,9,FALSE))</f>
        <v/>
      </c>
      <c r="C389" s="44"/>
      <c r="D389" s="39" t="str">
        <f t="shared" si="65"/>
        <v/>
      </c>
      <c r="E389" s="44"/>
      <c r="F389" s="39" t="str">
        <f t="shared" si="64"/>
        <v/>
      </c>
      <c r="G389" s="75"/>
      <c r="H389" s="39" t="str">
        <f t="shared" si="66"/>
        <v/>
      </c>
      <c r="I389" s="39" t="str">
        <f t="shared" si="67"/>
        <v/>
      </c>
      <c r="J389" s="74"/>
      <c r="K389" s="74"/>
      <c r="L389" s="74"/>
      <c r="M389" s="266"/>
      <c r="N389" t="str">
        <f>IF(C389="","",'OPĆI DIO'!$C$1)</f>
        <v/>
      </c>
      <c r="O389" t="str">
        <f t="shared" si="68"/>
        <v/>
      </c>
      <c r="P389" t="str">
        <f t="shared" si="69"/>
        <v/>
      </c>
      <c r="Q389" t="str">
        <f t="shared" si="70"/>
        <v/>
      </c>
      <c r="R389" t="str">
        <f t="shared" si="71"/>
        <v/>
      </c>
      <c r="S389" t="str">
        <f t="shared" si="72"/>
        <v/>
      </c>
    </row>
    <row r="390" spans="1:19">
      <c r="A390" s="39" t="str">
        <f>IF(C390="","",VLOOKUP('OPĆI DIO'!$C$1,'OPĆI DIO'!$N$4:$W$150,10,FALSE))</f>
        <v/>
      </c>
      <c r="B390" s="39" t="str">
        <f>IF(C390="","",VLOOKUP('OPĆI DIO'!$C$1,'OPĆI DIO'!$N$4:$W$150,9,FALSE))</f>
        <v/>
      </c>
      <c r="C390" s="44"/>
      <c r="D390" s="39" t="str">
        <f t="shared" si="65"/>
        <v/>
      </c>
      <c r="E390" s="44"/>
      <c r="F390" s="39" t="str">
        <f t="shared" si="64"/>
        <v/>
      </c>
      <c r="G390" s="75"/>
      <c r="H390" s="39" t="str">
        <f t="shared" si="66"/>
        <v/>
      </c>
      <c r="I390" s="39" t="str">
        <f t="shared" si="67"/>
        <v/>
      </c>
      <c r="J390" s="74"/>
      <c r="K390" s="74"/>
      <c r="L390" s="74"/>
      <c r="M390" s="266"/>
      <c r="N390" t="str">
        <f>IF(C390="","",'OPĆI DIO'!$C$1)</f>
        <v/>
      </c>
      <c r="O390" t="str">
        <f t="shared" si="68"/>
        <v/>
      </c>
      <c r="P390" t="str">
        <f t="shared" si="69"/>
        <v/>
      </c>
      <c r="Q390" t="str">
        <f t="shared" si="70"/>
        <v/>
      </c>
      <c r="R390" t="str">
        <f t="shared" si="71"/>
        <v/>
      </c>
      <c r="S390" t="str">
        <f t="shared" si="72"/>
        <v/>
      </c>
    </row>
    <row r="391" spans="1:19">
      <c r="A391" s="39" t="str">
        <f>IF(C391="","",VLOOKUP('OPĆI DIO'!$C$1,'OPĆI DIO'!$N$4:$W$150,10,FALSE))</f>
        <v/>
      </c>
      <c r="B391" s="39" t="str">
        <f>IF(C391="","",VLOOKUP('OPĆI DIO'!$C$1,'OPĆI DIO'!$N$4:$W$150,9,FALSE))</f>
        <v/>
      </c>
      <c r="C391" s="44"/>
      <c r="D391" s="39" t="str">
        <f t="shared" si="65"/>
        <v/>
      </c>
      <c r="E391" s="44"/>
      <c r="F391" s="39" t="str">
        <f t="shared" si="64"/>
        <v/>
      </c>
      <c r="G391" s="75"/>
      <c r="H391" s="39" t="str">
        <f t="shared" si="66"/>
        <v/>
      </c>
      <c r="I391" s="39" t="str">
        <f t="shared" si="67"/>
        <v/>
      </c>
      <c r="J391" s="74"/>
      <c r="K391" s="74"/>
      <c r="L391" s="74"/>
      <c r="M391" s="266"/>
      <c r="N391" t="str">
        <f>IF(C391="","",'OPĆI DIO'!$C$1)</f>
        <v/>
      </c>
      <c r="O391" t="str">
        <f t="shared" si="68"/>
        <v/>
      </c>
      <c r="P391" t="str">
        <f t="shared" si="69"/>
        <v/>
      </c>
      <c r="Q391" t="str">
        <f t="shared" si="70"/>
        <v/>
      </c>
      <c r="R391" t="str">
        <f t="shared" si="71"/>
        <v/>
      </c>
      <c r="S391" t="str">
        <f t="shared" si="72"/>
        <v/>
      </c>
    </row>
    <row r="392" spans="1:19">
      <c r="A392" s="39" t="str">
        <f>IF(C392="","",VLOOKUP('OPĆI DIO'!$C$1,'OPĆI DIO'!$N$4:$W$150,10,FALSE))</f>
        <v/>
      </c>
      <c r="B392" s="39" t="str">
        <f>IF(C392="","",VLOOKUP('OPĆI DIO'!$C$1,'OPĆI DIO'!$N$4:$W$150,9,FALSE))</f>
        <v/>
      </c>
      <c r="C392" s="44"/>
      <c r="D392" s="39" t="str">
        <f t="shared" si="65"/>
        <v/>
      </c>
      <c r="E392" s="44"/>
      <c r="F392" s="39" t="str">
        <f t="shared" si="64"/>
        <v/>
      </c>
      <c r="G392" s="75"/>
      <c r="H392" s="39" t="str">
        <f t="shared" si="66"/>
        <v/>
      </c>
      <c r="I392" s="39" t="str">
        <f t="shared" si="67"/>
        <v/>
      </c>
      <c r="J392" s="74"/>
      <c r="K392" s="74"/>
      <c r="L392" s="74"/>
      <c r="M392" s="266"/>
      <c r="N392" t="str">
        <f>IF(C392="","",'OPĆI DIO'!$C$1)</f>
        <v/>
      </c>
      <c r="O392" t="str">
        <f t="shared" si="68"/>
        <v/>
      </c>
      <c r="P392" t="str">
        <f t="shared" si="69"/>
        <v/>
      </c>
      <c r="Q392" t="str">
        <f t="shared" si="70"/>
        <v/>
      </c>
      <c r="R392" t="str">
        <f t="shared" si="71"/>
        <v/>
      </c>
      <c r="S392" t="str">
        <f t="shared" si="72"/>
        <v/>
      </c>
    </row>
    <row r="393" spans="1:19">
      <c r="A393" s="39" t="str">
        <f>IF(C393="","",VLOOKUP('OPĆI DIO'!$C$1,'OPĆI DIO'!$N$4:$W$150,10,FALSE))</f>
        <v/>
      </c>
      <c r="B393" s="39" t="str">
        <f>IF(C393="","",VLOOKUP('OPĆI DIO'!$C$1,'OPĆI DIO'!$N$4:$W$150,9,FALSE))</f>
        <v/>
      </c>
      <c r="C393" s="44"/>
      <c r="D393" s="39" t="str">
        <f t="shared" si="65"/>
        <v/>
      </c>
      <c r="E393" s="44"/>
      <c r="F393" s="39" t="str">
        <f t="shared" si="64"/>
        <v/>
      </c>
      <c r="G393" s="75"/>
      <c r="H393" s="39" t="str">
        <f t="shared" si="66"/>
        <v/>
      </c>
      <c r="I393" s="39" t="str">
        <f t="shared" si="67"/>
        <v/>
      </c>
      <c r="J393" s="74"/>
      <c r="K393" s="74"/>
      <c r="L393" s="74"/>
      <c r="M393" s="266"/>
      <c r="N393" t="str">
        <f>IF(C393="","",'OPĆI DIO'!$C$1)</f>
        <v/>
      </c>
      <c r="O393" t="str">
        <f t="shared" si="68"/>
        <v/>
      </c>
      <c r="P393" t="str">
        <f t="shared" si="69"/>
        <v/>
      </c>
      <c r="Q393" t="str">
        <f t="shared" si="70"/>
        <v/>
      </c>
      <c r="R393" t="str">
        <f t="shared" si="71"/>
        <v/>
      </c>
      <c r="S393" t="str">
        <f t="shared" si="72"/>
        <v/>
      </c>
    </row>
    <row r="394" spans="1:19">
      <c r="A394" s="39" t="str">
        <f>IF(C394="","",VLOOKUP('OPĆI DIO'!$C$1,'OPĆI DIO'!$N$4:$W$150,10,FALSE))</f>
        <v/>
      </c>
      <c r="B394" s="39" t="str">
        <f>IF(C394="","",VLOOKUP('OPĆI DIO'!$C$1,'OPĆI DIO'!$N$4:$W$150,9,FALSE))</f>
        <v/>
      </c>
      <c r="C394" s="44"/>
      <c r="D394" s="39" t="str">
        <f t="shared" si="65"/>
        <v/>
      </c>
      <c r="E394" s="44"/>
      <c r="F394" s="39" t="str">
        <f t="shared" si="64"/>
        <v/>
      </c>
      <c r="G394" s="75"/>
      <c r="H394" s="39" t="str">
        <f t="shared" si="66"/>
        <v/>
      </c>
      <c r="I394" s="39" t="str">
        <f t="shared" si="67"/>
        <v/>
      </c>
      <c r="J394" s="74"/>
      <c r="K394" s="74"/>
      <c r="L394" s="74"/>
      <c r="M394" s="266"/>
      <c r="N394" t="str">
        <f>IF(C394="","",'OPĆI DIO'!$C$1)</f>
        <v/>
      </c>
      <c r="O394" t="str">
        <f t="shared" si="68"/>
        <v/>
      </c>
      <c r="P394" t="str">
        <f t="shared" si="69"/>
        <v/>
      </c>
      <c r="Q394" t="str">
        <f t="shared" si="70"/>
        <v/>
      </c>
      <c r="R394" t="str">
        <f t="shared" si="71"/>
        <v/>
      </c>
      <c r="S394" t="str">
        <f t="shared" si="72"/>
        <v/>
      </c>
    </row>
    <row r="395" spans="1:19">
      <c r="A395" s="39" t="str">
        <f>IF(C395="","",VLOOKUP('OPĆI DIO'!$C$1,'OPĆI DIO'!$N$4:$W$150,10,FALSE))</f>
        <v/>
      </c>
      <c r="B395" s="39" t="str">
        <f>IF(C395="","",VLOOKUP('OPĆI DIO'!$C$1,'OPĆI DIO'!$N$4:$W$150,9,FALSE))</f>
        <v/>
      </c>
      <c r="C395" s="44"/>
      <c r="D395" s="39" t="str">
        <f t="shared" si="65"/>
        <v/>
      </c>
      <c r="E395" s="44"/>
      <c r="F395" s="39" t="str">
        <f t="shared" si="64"/>
        <v/>
      </c>
      <c r="G395" s="75"/>
      <c r="H395" s="39" t="str">
        <f t="shared" si="66"/>
        <v/>
      </c>
      <c r="I395" s="39" t="str">
        <f t="shared" si="67"/>
        <v/>
      </c>
      <c r="J395" s="74"/>
      <c r="K395" s="74"/>
      <c r="L395" s="74"/>
      <c r="M395" s="266"/>
      <c r="N395" t="str">
        <f>IF(C395="","",'OPĆI DIO'!$C$1)</f>
        <v/>
      </c>
      <c r="O395" t="str">
        <f t="shared" si="68"/>
        <v/>
      </c>
      <c r="P395" t="str">
        <f t="shared" si="69"/>
        <v/>
      </c>
      <c r="Q395" t="str">
        <f t="shared" si="70"/>
        <v/>
      </c>
      <c r="R395" t="str">
        <f t="shared" si="71"/>
        <v/>
      </c>
      <c r="S395" t="str">
        <f t="shared" si="72"/>
        <v/>
      </c>
    </row>
    <row r="396" spans="1:19">
      <c r="A396" s="39" t="str">
        <f>IF(C396="","",VLOOKUP('OPĆI DIO'!$C$1,'OPĆI DIO'!$N$4:$W$150,10,FALSE))</f>
        <v/>
      </c>
      <c r="B396" s="39" t="str">
        <f>IF(C396="","",VLOOKUP('OPĆI DIO'!$C$1,'OPĆI DIO'!$N$4:$W$150,9,FALSE))</f>
        <v/>
      </c>
      <c r="C396" s="44"/>
      <c r="D396" s="39" t="str">
        <f t="shared" si="65"/>
        <v/>
      </c>
      <c r="E396" s="44"/>
      <c r="F396" s="39" t="str">
        <f t="shared" si="64"/>
        <v/>
      </c>
      <c r="G396" s="75"/>
      <c r="H396" s="39" t="str">
        <f t="shared" si="66"/>
        <v/>
      </c>
      <c r="I396" s="39" t="str">
        <f t="shared" si="67"/>
        <v/>
      </c>
      <c r="J396" s="74"/>
      <c r="K396" s="74"/>
      <c r="L396" s="74"/>
      <c r="M396" s="266"/>
      <c r="N396" t="str">
        <f>IF(C396="","",'OPĆI DIO'!$C$1)</f>
        <v/>
      </c>
      <c r="O396" t="str">
        <f t="shared" si="68"/>
        <v/>
      </c>
      <c r="P396" t="str">
        <f t="shared" si="69"/>
        <v/>
      </c>
      <c r="Q396" t="str">
        <f t="shared" si="70"/>
        <v/>
      </c>
      <c r="R396" t="str">
        <f t="shared" si="71"/>
        <v/>
      </c>
      <c r="S396" t="str">
        <f t="shared" si="72"/>
        <v/>
      </c>
    </row>
    <row r="397" spans="1:19">
      <c r="A397" s="39" t="str">
        <f>IF(C397="","",VLOOKUP('OPĆI DIO'!$C$1,'OPĆI DIO'!$N$4:$W$150,10,FALSE))</f>
        <v/>
      </c>
      <c r="B397" s="39" t="str">
        <f>IF(C397="","",VLOOKUP('OPĆI DIO'!$C$1,'OPĆI DIO'!$N$4:$W$150,9,FALSE))</f>
        <v/>
      </c>
      <c r="C397" s="44"/>
      <c r="D397" s="39" t="str">
        <f t="shared" si="65"/>
        <v/>
      </c>
      <c r="E397" s="44"/>
      <c r="F397" s="39" t="str">
        <f t="shared" si="64"/>
        <v/>
      </c>
      <c r="G397" s="75"/>
      <c r="H397" s="39" t="str">
        <f t="shared" si="66"/>
        <v/>
      </c>
      <c r="I397" s="39" t="str">
        <f t="shared" si="67"/>
        <v/>
      </c>
      <c r="J397" s="74"/>
      <c r="K397" s="74"/>
      <c r="L397" s="74"/>
      <c r="M397" s="266"/>
      <c r="N397" t="str">
        <f>IF(C397="","",'OPĆI DIO'!$C$1)</f>
        <v/>
      </c>
      <c r="O397" t="str">
        <f t="shared" si="68"/>
        <v/>
      </c>
      <c r="P397" t="str">
        <f t="shared" si="69"/>
        <v/>
      </c>
      <c r="Q397" t="str">
        <f t="shared" si="70"/>
        <v/>
      </c>
      <c r="R397" t="str">
        <f t="shared" si="71"/>
        <v/>
      </c>
      <c r="S397" t="str">
        <f t="shared" si="72"/>
        <v/>
      </c>
    </row>
    <row r="398" spans="1:19">
      <c r="A398" s="39" t="str">
        <f>IF(C398="","",VLOOKUP('OPĆI DIO'!$C$1,'OPĆI DIO'!$N$4:$W$150,10,FALSE))</f>
        <v/>
      </c>
      <c r="B398" s="39" t="str">
        <f>IF(C398="","",VLOOKUP('OPĆI DIO'!$C$1,'OPĆI DIO'!$N$4:$W$150,9,FALSE))</f>
        <v/>
      </c>
      <c r="C398" s="44"/>
      <c r="D398" s="39" t="str">
        <f t="shared" si="65"/>
        <v/>
      </c>
      <c r="E398" s="44"/>
      <c r="F398" s="39" t="str">
        <f t="shared" si="64"/>
        <v/>
      </c>
      <c r="G398" s="75"/>
      <c r="H398" s="39" t="str">
        <f t="shared" si="66"/>
        <v/>
      </c>
      <c r="I398" s="39" t="str">
        <f t="shared" si="67"/>
        <v/>
      </c>
      <c r="J398" s="74"/>
      <c r="K398" s="74"/>
      <c r="L398" s="74"/>
      <c r="M398" s="266"/>
      <c r="N398" t="str">
        <f>IF(C398="","",'OPĆI DIO'!$C$1)</f>
        <v/>
      </c>
      <c r="O398" t="str">
        <f t="shared" si="68"/>
        <v/>
      </c>
      <c r="P398" t="str">
        <f t="shared" si="69"/>
        <v/>
      </c>
      <c r="Q398" t="str">
        <f t="shared" si="70"/>
        <v/>
      </c>
      <c r="R398" t="str">
        <f t="shared" si="71"/>
        <v/>
      </c>
      <c r="S398" t="str">
        <f t="shared" si="72"/>
        <v/>
      </c>
    </row>
    <row r="399" spans="1:19">
      <c r="A399" s="39" t="str">
        <f>IF(C399="","",VLOOKUP('OPĆI DIO'!$C$1,'OPĆI DIO'!$N$4:$W$150,10,FALSE))</f>
        <v/>
      </c>
      <c r="B399" s="39" t="str">
        <f>IF(C399="","",VLOOKUP('OPĆI DIO'!$C$1,'OPĆI DIO'!$N$4:$W$150,9,FALSE))</f>
        <v/>
      </c>
      <c r="C399" s="44"/>
      <c r="D399" s="39" t="str">
        <f t="shared" si="65"/>
        <v/>
      </c>
      <c r="E399" s="44"/>
      <c r="F399" s="39" t="str">
        <f t="shared" si="64"/>
        <v/>
      </c>
      <c r="G399" s="75"/>
      <c r="H399" s="39" t="str">
        <f t="shared" si="66"/>
        <v/>
      </c>
      <c r="I399" s="39" t="str">
        <f t="shared" si="67"/>
        <v/>
      </c>
      <c r="J399" s="74"/>
      <c r="K399" s="74"/>
      <c r="L399" s="74"/>
      <c r="M399" s="266"/>
      <c r="N399" t="str">
        <f>IF(C399="","",'OPĆI DIO'!$C$1)</f>
        <v/>
      </c>
      <c r="O399" t="str">
        <f t="shared" si="68"/>
        <v/>
      </c>
      <c r="P399" t="str">
        <f t="shared" si="69"/>
        <v/>
      </c>
      <c r="Q399" t="str">
        <f t="shared" si="70"/>
        <v/>
      </c>
      <c r="R399" t="str">
        <f t="shared" si="71"/>
        <v/>
      </c>
      <c r="S399" t="str">
        <f t="shared" si="72"/>
        <v/>
      </c>
    </row>
    <row r="400" spans="1:19">
      <c r="A400" s="39" t="str">
        <f>IF(C400="","",VLOOKUP('OPĆI DIO'!$C$1,'OPĆI DIO'!$N$4:$W$150,10,FALSE))</f>
        <v/>
      </c>
      <c r="B400" s="39" t="str">
        <f>IF(C400="","",VLOOKUP('OPĆI DIO'!$C$1,'OPĆI DIO'!$N$4:$W$150,9,FALSE))</f>
        <v/>
      </c>
      <c r="C400" s="44"/>
      <c r="D400" s="39" t="str">
        <f t="shared" si="65"/>
        <v/>
      </c>
      <c r="E400" s="44"/>
      <c r="F400" s="39" t="str">
        <f t="shared" si="64"/>
        <v/>
      </c>
      <c r="G400" s="75"/>
      <c r="H400" s="39" t="str">
        <f t="shared" si="66"/>
        <v/>
      </c>
      <c r="I400" s="39" t="str">
        <f t="shared" si="67"/>
        <v/>
      </c>
      <c r="J400" s="74"/>
      <c r="K400" s="74"/>
      <c r="L400" s="74"/>
      <c r="M400" s="266"/>
      <c r="N400" t="str">
        <f>IF(C400="","",'OPĆI DIO'!$C$1)</f>
        <v/>
      </c>
      <c r="O400" t="str">
        <f t="shared" si="68"/>
        <v/>
      </c>
      <c r="P400" t="str">
        <f t="shared" si="69"/>
        <v/>
      </c>
      <c r="Q400" t="str">
        <f t="shared" si="70"/>
        <v/>
      </c>
      <c r="R400" t="str">
        <f t="shared" si="71"/>
        <v/>
      </c>
      <c r="S400" t="str">
        <f t="shared" si="72"/>
        <v/>
      </c>
    </row>
    <row r="401" spans="1:19">
      <c r="A401" s="39" t="str">
        <f>IF(C401="","",VLOOKUP('OPĆI DIO'!$C$1,'OPĆI DIO'!$N$4:$W$150,10,FALSE))</f>
        <v/>
      </c>
      <c r="B401" s="39" t="str">
        <f>IF(C401="","",VLOOKUP('OPĆI DIO'!$C$1,'OPĆI DIO'!$N$4:$W$150,9,FALSE))</f>
        <v/>
      </c>
      <c r="C401" s="44"/>
      <c r="D401" s="39" t="str">
        <f t="shared" si="65"/>
        <v/>
      </c>
      <c r="E401" s="44"/>
      <c r="F401" s="39" t="str">
        <f t="shared" si="64"/>
        <v/>
      </c>
      <c r="G401" s="75"/>
      <c r="H401" s="39" t="str">
        <f t="shared" si="66"/>
        <v/>
      </c>
      <c r="I401" s="39" t="str">
        <f t="shared" si="67"/>
        <v/>
      </c>
      <c r="J401" s="74"/>
      <c r="K401" s="74"/>
      <c r="L401" s="74"/>
      <c r="M401" s="266"/>
      <c r="N401" t="str">
        <f>IF(C401="","",'OPĆI DIO'!$C$1)</f>
        <v/>
      </c>
      <c r="O401" t="str">
        <f t="shared" si="68"/>
        <v/>
      </c>
      <c r="P401" t="str">
        <f t="shared" si="69"/>
        <v/>
      </c>
      <c r="Q401" t="str">
        <f t="shared" si="70"/>
        <v/>
      </c>
      <c r="R401" t="str">
        <f t="shared" si="71"/>
        <v/>
      </c>
      <c r="S401" t="str">
        <f t="shared" si="72"/>
        <v/>
      </c>
    </row>
    <row r="402" spans="1:19">
      <c r="A402" s="39" t="str">
        <f>IF(C402="","",VLOOKUP('OPĆI DIO'!$C$1,'OPĆI DIO'!$N$4:$W$150,10,FALSE))</f>
        <v/>
      </c>
      <c r="B402" s="39" t="str">
        <f>IF(C402="","",VLOOKUP('OPĆI DIO'!$C$1,'OPĆI DIO'!$N$4:$W$150,9,FALSE))</f>
        <v/>
      </c>
      <c r="C402" s="44"/>
      <c r="D402" s="39" t="str">
        <f t="shared" si="65"/>
        <v/>
      </c>
      <c r="E402" s="44"/>
      <c r="F402" s="39" t="str">
        <f t="shared" si="64"/>
        <v/>
      </c>
      <c r="G402" s="75"/>
      <c r="H402" s="39" t="str">
        <f t="shared" si="66"/>
        <v/>
      </c>
      <c r="I402" s="39" t="str">
        <f t="shared" si="67"/>
        <v/>
      </c>
      <c r="J402" s="74"/>
      <c r="K402" s="74"/>
      <c r="L402" s="74"/>
      <c r="M402" s="266"/>
      <c r="N402" t="str">
        <f>IF(C402="","",'OPĆI DIO'!$C$1)</f>
        <v/>
      </c>
      <c r="O402" t="str">
        <f t="shared" si="68"/>
        <v/>
      </c>
      <c r="P402" t="str">
        <f t="shared" si="69"/>
        <v/>
      </c>
      <c r="Q402" t="str">
        <f t="shared" si="70"/>
        <v/>
      </c>
      <c r="R402" t="str">
        <f t="shared" si="71"/>
        <v/>
      </c>
      <c r="S402" t="str">
        <f t="shared" si="72"/>
        <v/>
      </c>
    </row>
    <row r="403" spans="1:19">
      <c r="A403" s="39" t="str">
        <f>IF(C403="","",VLOOKUP('OPĆI DIO'!$C$1,'OPĆI DIO'!$N$4:$W$150,10,FALSE))</f>
        <v/>
      </c>
      <c r="B403" s="39" t="str">
        <f>IF(C403="","",VLOOKUP('OPĆI DIO'!$C$1,'OPĆI DIO'!$N$4:$W$150,9,FALSE))</f>
        <v/>
      </c>
      <c r="C403" s="44"/>
      <c r="D403" s="39" t="str">
        <f t="shared" si="65"/>
        <v/>
      </c>
      <c r="E403" s="44"/>
      <c r="F403" s="39" t="str">
        <f t="shared" si="64"/>
        <v/>
      </c>
      <c r="G403" s="75"/>
      <c r="H403" s="39" t="str">
        <f t="shared" si="66"/>
        <v/>
      </c>
      <c r="I403" s="39" t="str">
        <f t="shared" si="67"/>
        <v/>
      </c>
      <c r="J403" s="74"/>
      <c r="K403" s="74"/>
      <c r="L403" s="74"/>
      <c r="M403" s="266"/>
      <c r="N403" t="str">
        <f>IF(C403="","",'OPĆI DIO'!$C$1)</f>
        <v/>
      </c>
      <c r="O403" t="str">
        <f t="shared" si="68"/>
        <v/>
      </c>
      <c r="P403" t="str">
        <f t="shared" si="69"/>
        <v/>
      </c>
      <c r="Q403" t="str">
        <f t="shared" si="70"/>
        <v/>
      </c>
      <c r="R403" t="str">
        <f t="shared" si="71"/>
        <v/>
      </c>
      <c r="S403" t="str">
        <f t="shared" si="72"/>
        <v/>
      </c>
    </row>
    <row r="404" spans="1:19">
      <c r="A404" s="39" t="str">
        <f>IF(C404="","",VLOOKUP('OPĆI DIO'!$C$1,'OPĆI DIO'!$N$4:$W$150,10,FALSE))</f>
        <v/>
      </c>
      <c r="B404" s="39" t="str">
        <f>IF(C404="","",VLOOKUP('OPĆI DIO'!$C$1,'OPĆI DIO'!$N$4:$W$150,9,FALSE))</f>
        <v/>
      </c>
      <c r="C404" s="44"/>
      <c r="D404" s="39" t="str">
        <f t="shared" si="65"/>
        <v/>
      </c>
      <c r="E404" s="44"/>
      <c r="F404" s="39" t="str">
        <f t="shared" si="64"/>
        <v/>
      </c>
      <c r="G404" s="75"/>
      <c r="H404" s="39" t="str">
        <f t="shared" si="66"/>
        <v/>
      </c>
      <c r="I404" s="39" t="str">
        <f t="shared" si="67"/>
        <v/>
      </c>
      <c r="J404" s="74"/>
      <c r="K404" s="74"/>
      <c r="L404" s="74"/>
      <c r="M404" s="266"/>
      <c r="N404" t="str">
        <f>IF(C404="","",'OPĆI DIO'!$C$1)</f>
        <v/>
      </c>
      <c r="O404" t="str">
        <f t="shared" si="68"/>
        <v/>
      </c>
      <c r="P404" t="str">
        <f t="shared" si="69"/>
        <v/>
      </c>
      <c r="Q404" t="str">
        <f t="shared" si="70"/>
        <v/>
      </c>
      <c r="R404" t="str">
        <f t="shared" si="71"/>
        <v/>
      </c>
      <c r="S404" t="str">
        <f t="shared" si="72"/>
        <v/>
      </c>
    </row>
    <row r="405" spans="1:19">
      <c r="A405" s="39" t="str">
        <f>IF(C405="","",VLOOKUP('OPĆI DIO'!$C$1,'OPĆI DIO'!$N$4:$W$150,10,FALSE))</f>
        <v/>
      </c>
      <c r="B405" s="39" t="str">
        <f>IF(C405="","",VLOOKUP('OPĆI DIO'!$C$1,'OPĆI DIO'!$N$4:$W$150,9,FALSE))</f>
        <v/>
      </c>
      <c r="C405" s="44"/>
      <c r="D405" s="39" t="str">
        <f t="shared" si="65"/>
        <v/>
      </c>
      <c r="E405" s="44"/>
      <c r="F405" s="39" t="str">
        <f t="shared" si="64"/>
        <v/>
      </c>
      <c r="G405" s="75"/>
      <c r="H405" s="39" t="str">
        <f t="shared" si="66"/>
        <v/>
      </c>
      <c r="I405" s="39" t="str">
        <f t="shared" si="67"/>
        <v/>
      </c>
      <c r="J405" s="74"/>
      <c r="K405" s="74"/>
      <c r="L405" s="74"/>
      <c r="M405" s="266"/>
      <c r="N405" t="str">
        <f>IF(C405="","",'OPĆI DIO'!$C$1)</f>
        <v/>
      </c>
      <c r="O405" t="str">
        <f t="shared" si="68"/>
        <v/>
      </c>
      <c r="P405" t="str">
        <f t="shared" si="69"/>
        <v/>
      </c>
      <c r="Q405" t="str">
        <f t="shared" si="70"/>
        <v/>
      </c>
      <c r="R405" t="str">
        <f t="shared" si="71"/>
        <v/>
      </c>
      <c r="S405" t="str">
        <f t="shared" si="72"/>
        <v/>
      </c>
    </row>
    <row r="406" spans="1:19">
      <c r="A406" s="39" t="str">
        <f>IF(C406="","",VLOOKUP('OPĆI DIO'!$C$1,'OPĆI DIO'!$N$4:$W$150,10,FALSE))</f>
        <v/>
      </c>
      <c r="B406" s="39" t="str">
        <f>IF(C406="","",VLOOKUP('OPĆI DIO'!$C$1,'OPĆI DIO'!$N$4:$W$150,9,FALSE))</f>
        <v/>
      </c>
      <c r="C406" s="44"/>
      <c r="D406" s="39" t="str">
        <f t="shared" si="65"/>
        <v/>
      </c>
      <c r="E406" s="44"/>
      <c r="F406" s="39" t="str">
        <f t="shared" si="64"/>
        <v/>
      </c>
      <c r="G406" s="75"/>
      <c r="H406" s="39" t="str">
        <f t="shared" si="66"/>
        <v/>
      </c>
      <c r="I406" s="39" t="str">
        <f t="shared" si="67"/>
        <v/>
      </c>
      <c r="J406" s="74"/>
      <c r="K406" s="74"/>
      <c r="L406" s="74"/>
      <c r="M406" s="266"/>
      <c r="N406" t="str">
        <f>IF(C406="","",'OPĆI DIO'!$C$1)</f>
        <v/>
      </c>
      <c r="O406" t="str">
        <f t="shared" si="68"/>
        <v/>
      </c>
      <c r="P406" t="str">
        <f t="shared" si="69"/>
        <v/>
      </c>
      <c r="Q406" t="str">
        <f t="shared" si="70"/>
        <v/>
      </c>
      <c r="R406" t="str">
        <f t="shared" si="71"/>
        <v/>
      </c>
      <c r="S406" t="str">
        <f t="shared" si="72"/>
        <v/>
      </c>
    </row>
    <row r="407" spans="1:19">
      <c r="A407" s="39" t="str">
        <f>IF(C407="","",VLOOKUP('OPĆI DIO'!$C$1,'OPĆI DIO'!$N$4:$W$150,10,FALSE))</f>
        <v/>
      </c>
      <c r="B407" s="39" t="str">
        <f>IF(C407="","",VLOOKUP('OPĆI DIO'!$C$1,'OPĆI DIO'!$N$4:$W$150,9,FALSE))</f>
        <v/>
      </c>
      <c r="C407" s="44"/>
      <c r="D407" s="39" t="str">
        <f t="shared" si="65"/>
        <v/>
      </c>
      <c r="E407" s="44"/>
      <c r="F407" s="39" t="str">
        <f t="shared" si="64"/>
        <v/>
      </c>
      <c r="G407" s="75"/>
      <c r="H407" s="39" t="str">
        <f t="shared" si="66"/>
        <v/>
      </c>
      <c r="I407" s="39" t="str">
        <f t="shared" si="67"/>
        <v/>
      </c>
      <c r="J407" s="74"/>
      <c r="K407" s="74"/>
      <c r="L407" s="74"/>
      <c r="M407" s="266"/>
      <c r="N407" t="str">
        <f>IF(C407="","",'OPĆI DIO'!$C$1)</f>
        <v/>
      </c>
      <c r="O407" t="str">
        <f t="shared" si="68"/>
        <v/>
      </c>
      <c r="P407" t="str">
        <f t="shared" si="69"/>
        <v/>
      </c>
      <c r="Q407" t="str">
        <f t="shared" si="70"/>
        <v/>
      </c>
      <c r="R407" t="str">
        <f t="shared" si="71"/>
        <v/>
      </c>
      <c r="S407" t="str">
        <f t="shared" si="72"/>
        <v/>
      </c>
    </row>
    <row r="408" spans="1:19">
      <c r="A408" s="39" t="str">
        <f>IF(C408="","",VLOOKUP('OPĆI DIO'!$C$1,'OPĆI DIO'!$N$4:$W$150,10,FALSE))</f>
        <v/>
      </c>
      <c r="B408" s="39" t="str">
        <f>IF(C408="","",VLOOKUP('OPĆI DIO'!$C$1,'OPĆI DIO'!$N$4:$W$150,9,FALSE))</f>
        <v/>
      </c>
      <c r="C408" s="44"/>
      <c r="D408" s="39" t="str">
        <f t="shared" si="65"/>
        <v/>
      </c>
      <c r="E408" s="44"/>
      <c r="F408" s="39" t="str">
        <f t="shared" si="64"/>
        <v/>
      </c>
      <c r="G408" s="75"/>
      <c r="H408" s="39" t="str">
        <f t="shared" si="66"/>
        <v/>
      </c>
      <c r="I408" s="39" t="str">
        <f t="shared" si="67"/>
        <v/>
      </c>
      <c r="J408" s="74"/>
      <c r="K408" s="74"/>
      <c r="L408" s="74"/>
      <c r="M408" s="266"/>
      <c r="N408" t="str">
        <f>IF(C408="","",'OPĆI DIO'!$C$1)</f>
        <v/>
      </c>
      <c r="O408" t="str">
        <f t="shared" si="68"/>
        <v/>
      </c>
      <c r="P408" t="str">
        <f t="shared" si="69"/>
        <v/>
      </c>
      <c r="Q408" t="str">
        <f t="shared" si="70"/>
        <v/>
      </c>
      <c r="R408" t="str">
        <f t="shared" si="71"/>
        <v/>
      </c>
      <c r="S408" t="str">
        <f t="shared" si="72"/>
        <v/>
      </c>
    </row>
    <row r="409" spans="1:19">
      <c r="A409" s="39" t="str">
        <f>IF(C409="","",VLOOKUP('OPĆI DIO'!$C$1,'OPĆI DIO'!$N$4:$W$150,10,FALSE))</f>
        <v/>
      </c>
      <c r="B409" s="39" t="str">
        <f>IF(C409="","",VLOOKUP('OPĆI DIO'!$C$1,'OPĆI DIO'!$N$4:$W$150,9,FALSE))</f>
        <v/>
      </c>
      <c r="C409" s="44"/>
      <c r="D409" s="39" t="str">
        <f t="shared" si="65"/>
        <v/>
      </c>
      <c r="E409" s="44"/>
      <c r="F409" s="39" t="str">
        <f t="shared" si="64"/>
        <v/>
      </c>
      <c r="G409" s="75"/>
      <c r="H409" s="39" t="str">
        <f t="shared" si="66"/>
        <v/>
      </c>
      <c r="I409" s="39" t="str">
        <f t="shared" si="67"/>
        <v/>
      </c>
      <c r="J409" s="74"/>
      <c r="K409" s="74"/>
      <c r="L409" s="74"/>
      <c r="M409" s="266"/>
      <c r="N409" t="str">
        <f>IF(C409="","",'OPĆI DIO'!$C$1)</f>
        <v/>
      </c>
      <c r="O409" t="str">
        <f t="shared" si="68"/>
        <v/>
      </c>
      <c r="P409" t="str">
        <f t="shared" si="69"/>
        <v/>
      </c>
      <c r="Q409" t="str">
        <f t="shared" si="70"/>
        <v/>
      </c>
      <c r="R409" t="str">
        <f t="shared" si="71"/>
        <v/>
      </c>
      <c r="S409" t="str">
        <f t="shared" si="72"/>
        <v/>
      </c>
    </row>
    <row r="410" spans="1:19">
      <c r="A410" s="39" t="str">
        <f>IF(C410="","",VLOOKUP('OPĆI DIO'!$C$1,'OPĆI DIO'!$N$4:$W$150,10,FALSE))</f>
        <v/>
      </c>
      <c r="B410" s="39" t="str">
        <f>IF(C410="","",VLOOKUP('OPĆI DIO'!$C$1,'OPĆI DIO'!$N$4:$W$150,9,FALSE))</f>
        <v/>
      </c>
      <c r="C410" s="44"/>
      <c r="D410" s="39" t="str">
        <f t="shared" si="65"/>
        <v/>
      </c>
      <c r="E410" s="44"/>
      <c r="F410" s="39" t="str">
        <f t="shared" si="64"/>
        <v/>
      </c>
      <c r="G410" s="75"/>
      <c r="H410" s="39" t="str">
        <f t="shared" si="66"/>
        <v/>
      </c>
      <c r="I410" s="39" t="str">
        <f t="shared" si="67"/>
        <v/>
      </c>
      <c r="J410" s="74"/>
      <c r="K410" s="74"/>
      <c r="L410" s="74"/>
      <c r="M410" s="266"/>
      <c r="N410" t="str">
        <f>IF(C410="","",'OPĆI DIO'!$C$1)</f>
        <v/>
      </c>
      <c r="O410" t="str">
        <f t="shared" si="68"/>
        <v/>
      </c>
      <c r="P410" t="str">
        <f t="shared" si="69"/>
        <v/>
      </c>
      <c r="Q410" t="str">
        <f t="shared" si="70"/>
        <v/>
      </c>
      <c r="R410" t="str">
        <f t="shared" si="71"/>
        <v/>
      </c>
      <c r="S410" t="str">
        <f t="shared" si="72"/>
        <v/>
      </c>
    </row>
    <row r="411" spans="1:19">
      <c r="A411" s="39" t="str">
        <f>IF(C411="","",VLOOKUP('OPĆI DIO'!$C$1,'OPĆI DIO'!$N$4:$W$150,10,FALSE))</f>
        <v/>
      </c>
      <c r="B411" s="39" t="str">
        <f>IF(C411="","",VLOOKUP('OPĆI DIO'!$C$1,'OPĆI DIO'!$N$4:$W$150,9,FALSE))</f>
        <v/>
      </c>
      <c r="C411" s="44"/>
      <c r="D411" s="39" t="str">
        <f t="shared" si="65"/>
        <v/>
      </c>
      <c r="E411" s="44"/>
      <c r="F411" s="39" t="str">
        <f t="shared" si="64"/>
        <v/>
      </c>
      <c r="G411" s="75"/>
      <c r="H411" s="39" t="str">
        <f t="shared" si="66"/>
        <v/>
      </c>
      <c r="I411" s="39" t="str">
        <f t="shared" si="67"/>
        <v/>
      </c>
      <c r="J411" s="74"/>
      <c r="K411" s="74"/>
      <c r="L411" s="74"/>
      <c r="M411" s="266"/>
      <c r="N411" t="str">
        <f>IF(C411="","",'OPĆI DIO'!$C$1)</f>
        <v/>
      </c>
      <c r="O411" t="str">
        <f t="shared" si="68"/>
        <v/>
      </c>
      <c r="P411" t="str">
        <f t="shared" si="69"/>
        <v/>
      </c>
      <c r="Q411" t="str">
        <f t="shared" si="70"/>
        <v/>
      </c>
      <c r="R411" t="str">
        <f t="shared" si="71"/>
        <v/>
      </c>
      <c r="S411" t="str">
        <f t="shared" si="72"/>
        <v/>
      </c>
    </row>
    <row r="412" spans="1:19">
      <c r="A412" s="39" t="str">
        <f>IF(C412="","",VLOOKUP('OPĆI DIO'!$C$1,'OPĆI DIO'!$N$4:$W$150,10,FALSE))</f>
        <v/>
      </c>
      <c r="B412" s="39" t="str">
        <f>IF(C412="","",VLOOKUP('OPĆI DIO'!$C$1,'OPĆI DIO'!$N$4:$W$150,9,FALSE))</f>
        <v/>
      </c>
      <c r="C412" s="44"/>
      <c r="D412" s="39" t="str">
        <f t="shared" si="65"/>
        <v/>
      </c>
      <c r="E412" s="44"/>
      <c r="F412" s="39" t="str">
        <f t="shared" si="64"/>
        <v/>
      </c>
      <c r="G412" s="75"/>
      <c r="H412" s="39" t="str">
        <f t="shared" si="66"/>
        <v/>
      </c>
      <c r="I412" s="39" t="str">
        <f t="shared" si="67"/>
        <v/>
      </c>
      <c r="J412" s="74"/>
      <c r="K412" s="74"/>
      <c r="L412" s="74"/>
      <c r="M412" s="266"/>
      <c r="N412" t="str">
        <f>IF(C412="","",'OPĆI DIO'!$C$1)</f>
        <v/>
      </c>
      <c r="O412" t="str">
        <f t="shared" si="68"/>
        <v/>
      </c>
      <c r="P412" t="str">
        <f t="shared" si="69"/>
        <v/>
      </c>
      <c r="Q412" t="str">
        <f t="shared" si="70"/>
        <v/>
      </c>
      <c r="R412" t="str">
        <f t="shared" si="71"/>
        <v/>
      </c>
      <c r="S412" t="str">
        <f t="shared" si="72"/>
        <v/>
      </c>
    </row>
    <row r="413" spans="1:19">
      <c r="A413" s="39" t="str">
        <f>IF(C413="","",VLOOKUP('OPĆI DIO'!$C$1,'OPĆI DIO'!$N$4:$W$150,10,FALSE))</f>
        <v/>
      </c>
      <c r="B413" s="39" t="str">
        <f>IF(C413="","",VLOOKUP('OPĆI DIO'!$C$1,'OPĆI DIO'!$N$4:$W$150,9,FALSE))</f>
        <v/>
      </c>
      <c r="C413" s="44"/>
      <c r="D413" s="39" t="str">
        <f t="shared" si="65"/>
        <v/>
      </c>
      <c r="E413" s="44"/>
      <c r="F413" s="39" t="str">
        <f t="shared" si="64"/>
        <v/>
      </c>
      <c r="G413" s="75"/>
      <c r="H413" s="39" t="str">
        <f t="shared" si="66"/>
        <v/>
      </c>
      <c r="I413" s="39" t="str">
        <f t="shared" si="67"/>
        <v/>
      </c>
      <c r="J413" s="74"/>
      <c r="K413" s="74"/>
      <c r="L413" s="74"/>
      <c r="M413" s="266"/>
      <c r="N413" t="str">
        <f>IF(C413="","",'OPĆI DIO'!$C$1)</f>
        <v/>
      </c>
      <c r="O413" t="str">
        <f t="shared" si="68"/>
        <v/>
      </c>
      <c r="P413" t="str">
        <f t="shared" si="69"/>
        <v/>
      </c>
      <c r="Q413" t="str">
        <f t="shared" si="70"/>
        <v/>
      </c>
      <c r="R413" t="str">
        <f t="shared" si="71"/>
        <v/>
      </c>
      <c r="S413" t="str">
        <f t="shared" si="72"/>
        <v/>
      </c>
    </row>
    <row r="414" spans="1:19">
      <c r="A414" s="39" t="str">
        <f>IF(C414="","",VLOOKUP('OPĆI DIO'!$C$1,'OPĆI DIO'!$N$4:$W$150,10,FALSE))</f>
        <v/>
      </c>
      <c r="B414" s="39" t="str">
        <f>IF(C414="","",VLOOKUP('OPĆI DIO'!$C$1,'OPĆI DIO'!$N$4:$W$150,9,FALSE))</f>
        <v/>
      </c>
      <c r="C414" s="44"/>
      <c r="D414" s="39" t="str">
        <f t="shared" si="65"/>
        <v/>
      </c>
      <c r="E414" s="44"/>
      <c r="F414" s="39" t="str">
        <f t="shared" si="64"/>
        <v/>
      </c>
      <c r="G414" s="75"/>
      <c r="H414" s="39" t="str">
        <f t="shared" si="66"/>
        <v/>
      </c>
      <c r="I414" s="39" t="str">
        <f t="shared" si="67"/>
        <v/>
      </c>
      <c r="J414" s="74"/>
      <c r="K414" s="74"/>
      <c r="L414" s="74"/>
      <c r="M414" s="266"/>
      <c r="N414" t="str">
        <f>IF(C414="","",'OPĆI DIO'!$C$1)</f>
        <v/>
      </c>
      <c r="O414" t="str">
        <f t="shared" si="68"/>
        <v/>
      </c>
      <c r="P414" t="str">
        <f t="shared" si="69"/>
        <v/>
      </c>
      <c r="Q414" t="str">
        <f t="shared" si="70"/>
        <v/>
      </c>
      <c r="R414" t="str">
        <f t="shared" si="71"/>
        <v/>
      </c>
      <c r="S414" t="str">
        <f t="shared" si="72"/>
        <v/>
      </c>
    </row>
    <row r="415" spans="1:19">
      <c r="A415" s="39" t="str">
        <f>IF(C415="","",VLOOKUP('OPĆI DIO'!$C$1,'OPĆI DIO'!$N$4:$W$150,10,FALSE))</f>
        <v/>
      </c>
      <c r="B415" s="39" t="str">
        <f>IF(C415="","",VLOOKUP('OPĆI DIO'!$C$1,'OPĆI DIO'!$N$4:$W$150,9,FALSE))</f>
        <v/>
      </c>
      <c r="C415" s="44"/>
      <c r="D415" s="39" t="str">
        <f t="shared" si="65"/>
        <v/>
      </c>
      <c r="E415" s="44"/>
      <c r="F415" s="39" t="str">
        <f t="shared" si="64"/>
        <v/>
      </c>
      <c r="G415" s="75"/>
      <c r="H415" s="39" t="str">
        <f t="shared" si="66"/>
        <v/>
      </c>
      <c r="I415" s="39" t="str">
        <f t="shared" si="67"/>
        <v/>
      </c>
      <c r="J415" s="74"/>
      <c r="K415" s="74"/>
      <c r="L415" s="74"/>
      <c r="M415" s="266"/>
      <c r="N415" t="str">
        <f>IF(C415="","",'OPĆI DIO'!$C$1)</f>
        <v/>
      </c>
      <c r="O415" t="str">
        <f t="shared" si="68"/>
        <v/>
      </c>
      <c r="P415" t="str">
        <f t="shared" si="69"/>
        <v/>
      </c>
      <c r="Q415" t="str">
        <f t="shared" si="70"/>
        <v/>
      </c>
      <c r="R415" t="str">
        <f t="shared" si="71"/>
        <v/>
      </c>
      <c r="S415" t="str">
        <f t="shared" si="72"/>
        <v/>
      </c>
    </row>
    <row r="416" spans="1:19">
      <c r="A416" s="39" t="str">
        <f>IF(C416="","",VLOOKUP('OPĆI DIO'!$C$1,'OPĆI DIO'!$N$4:$W$150,10,FALSE))</f>
        <v/>
      </c>
      <c r="B416" s="39" t="str">
        <f>IF(C416="","",VLOOKUP('OPĆI DIO'!$C$1,'OPĆI DIO'!$N$4:$W$150,9,FALSE))</f>
        <v/>
      </c>
      <c r="C416" s="44"/>
      <c r="D416" s="39" t="str">
        <f t="shared" si="65"/>
        <v/>
      </c>
      <c r="E416" s="44"/>
      <c r="F416" s="39" t="str">
        <f t="shared" si="64"/>
        <v/>
      </c>
      <c r="G416" s="75"/>
      <c r="H416" s="39" t="str">
        <f t="shared" si="66"/>
        <v/>
      </c>
      <c r="I416" s="39" t="str">
        <f t="shared" si="67"/>
        <v/>
      </c>
      <c r="J416" s="74"/>
      <c r="K416" s="74"/>
      <c r="L416" s="74"/>
      <c r="M416" s="266"/>
      <c r="N416" t="str">
        <f>IF(C416="","",'OPĆI DIO'!$C$1)</f>
        <v/>
      </c>
      <c r="O416" t="str">
        <f t="shared" si="68"/>
        <v/>
      </c>
      <c r="P416" t="str">
        <f t="shared" si="69"/>
        <v/>
      </c>
      <c r="Q416" t="str">
        <f t="shared" si="70"/>
        <v/>
      </c>
      <c r="R416" t="str">
        <f t="shared" si="71"/>
        <v/>
      </c>
      <c r="S416" t="str">
        <f t="shared" si="72"/>
        <v/>
      </c>
    </row>
    <row r="417" spans="1:19">
      <c r="A417" s="39" t="str">
        <f>IF(C417="","",VLOOKUP('OPĆI DIO'!$C$1,'OPĆI DIO'!$N$4:$W$150,10,FALSE))</f>
        <v/>
      </c>
      <c r="B417" s="39" t="str">
        <f>IF(C417="","",VLOOKUP('OPĆI DIO'!$C$1,'OPĆI DIO'!$N$4:$W$150,9,FALSE))</f>
        <v/>
      </c>
      <c r="C417" s="44"/>
      <c r="D417" s="39" t="str">
        <f t="shared" si="65"/>
        <v/>
      </c>
      <c r="E417" s="44"/>
      <c r="F417" s="39" t="str">
        <f t="shared" si="64"/>
        <v/>
      </c>
      <c r="G417" s="75"/>
      <c r="H417" s="39" t="str">
        <f t="shared" si="66"/>
        <v/>
      </c>
      <c r="I417" s="39" t="str">
        <f t="shared" si="67"/>
        <v/>
      </c>
      <c r="J417" s="74"/>
      <c r="K417" s="74"/>
      <c r="L417" s="74"/>
      <c r="M417" s="266"/>
      <c r="N417" t="str">
        <f>IF(C417="","",'OPĆI DIO'!$C$1)</f>
        <v/>
      </c>
      <c r="O417" t="str">
        <f t="shared" si="68"/>
        <v/>
      </c>
      <c r="P417" t="str">
        <f t="shared" si="69"/>
        <v/>
      </c>
      <c r="Q417" t="str">
        <f t="shared" si="70"/>
        <v/>
      </c>
      <c r="R417" t="str">
        <f t="shared" si="71"/>
        <v/>
      </c>
      <c r="S417" t="str">
        <f t="shared" si="72"/>
        <v/>
      </c>
    </row>
    <row r="418" spans="1:19">
      <c r="A418" s="39" t="str">
        <f>IF(C418="","",VLOOKUP('OPĆI DIO'!$C$1,'OPĆI DIO'!$N$4:$W$150,10,FALSE))</f>
        <v/>
      </c>
      <c r="B418" s="39" t="str">
        <f>IF(C418="","",VLOOKUP('OPĆI DIO'!$C$1,'OPĆI DIO'!$N$4:$W$150,9,FALSE))</f>
        <v/>
      </c>
      <c r="C418" s="44"/>
      <c r="D418" s="39" t="str">
        <f t="shared" si="65"/>
        <v/>
      </c>
      <c r="E418" s="44"/>
      <c r="F418" s="39" t="str">
        <f t="shared" si="64"/>
        <v/>
      </c>
      <c r="G418" s="75"/>
      <c r="H418" s="39" t="str">
        <f t="shared" si="66"/>
        <v/>
      </c>
      <c r="I418" s="39" t="str">
        <f t="shared" si="67"/>
        <v/>
      </c>
      <c r="J418" s="74"/>
      <c r="K418" s="74"/>
      <c r="L418" s="74"/>
      <c r="M418" s="266"/>
      <c r="N418" t="str">
        <f>IF(C418="","",'OPĆI DIO'!$C$1)</f>
        <v/>
      </c>
      <c r="O418" t="str">
        <f t="shared" si="68"/>
        <v/>
      </c>
      <c r="P418" t="str">
        <f t="shared" si="69"/>
        <v/>
      </c>
      <c r="Q418" t="str">
        <f t="shared" si="70"/>
        <v/>
      </c>
      <c r="R418" t="str">
        <f t="shared" si="71"/>
        <v/>
      </c>
      <c r="S418" t="str">
        <f t="shared" si="72"/>
        <v/>
      </c>
    </row>
    <row r="419" spans="1:19">
      <c r="A419" s="39" t="str">
        <f>IF(C419="","",VLOOKUP('OPĆI DIO'!$C$1,'OPĆI DIO'!$N$4:$W$150,10,FALSE))</f>
        <v/>
      </c>
      <c r="B419" s="39" t="str">
        <f>IF(C419="","",VLOOKUP('OPĆI DIO'!$C$1,'OPĆI DIO'!$N$4:$W$150,9,FALSE))</f>
        <v/>
      </c>
      <c r="C419" s="44"/>
      <c r="D419" s="39" t="str">
        <f t="shared" si="65"/>
        <v/>
      </c>
      <c r="E419" s="44"/>
      <c r="F419" s="39" t="str">
        <f t="shared" si="64"/>
        <v/>
      </c>
      <c r="G419" s="75"/>
      <c r="H419" s="39" t="str">
        <f t="shared" si="66"/>
        <v/>
      </c>
      <c r="I419" s="39" t="str">
        <f t="shared" si="67"/>
        <v/>
      </c>
      <c r="J419" s="74"/>
      <c r="K419" s="74"/>
      <c r="L419" s="74"/>
      <c r="M419" s="266"/>
      <c r="N419" t="str">
        <f>IF(C419="","",'OPĆI DIO'!$C$1)</f>
        <v/>
      </c>
      <c r="O419" t="str">
        <f t="shared" si="68"/>
        <v/>
      </c>
      <c r="P419" t="str">
        <f t="shared" si="69"/>
        <v/>
      </c>
      <c r="Q419" t="str">
        <f t="shared" si="70"/>
        <v/>
      </c>
      <c r="R419" t="str">
        <f t="shared" si="71"/>
        <v/>
      </c>
      <c r="S419" t="str">
        <f t="shared" si="72"/>
        <v/>
      </c>
    </row>
    <row r="420" spans="1:19">
      <c r="A420" s="39" t="str">
        <f>IF(C420="","",VLOOKUP('OPĆI DIO'!$C$1,'OPĆI DIO'!$N$4:$W$150,10,FALSE))</f>
        <v/>
      </c>
      <c r="B420" s="39" t="str">
        <f>IF(C420="","",VLOOKUP('OPĆI DIO'!$C$1,'OPĆI DIO'!$N$4:$W$150,9,FALSE))</f>
        <v/>
      </c>
      <c r="C420" s="44"/>
      <c r="D420" s="39" t="str">
        <f t="shared" si="65"/>
        <v/>
      </c>
      <c r="E420" s="44"/>
      <c r="F420" s="39" t="str">
        <f t="shared" si="64"/>
        <v/>
      </c>
      <c r="G420" s="75"/>
      <c r="H420" s="39" t="str">
        <f t="shared" si="66"/>
        <v/>
      </c>
      <c r="I420" s="39" t="str">
        <f t="shared" si="67"/>
        <v/>
      </c>
      <c r="J420" s="74"/>
      <c r="K420" s="74"/>
      <c r="L420" s="74"/>
      <c r="M420" s="266"/>
      <c r="N420" t="str">
        <f>IF(C420="","",'OPĆI DIO'!$C$1)</f>
        <v/>
      </c>
      <c r="O420" t="str">
        <f t="shared" si="68"/>
        <v/>
      </c>
      <c r="P420" t="str">
        <f t="shared" si="69"/>
        <v/>
      </c>
      <c r="Q420" t="str">
        <f t="shared" si="70"/>
        <v/>
      </c>
      <c r="R420" t="str">
        <f t="shared" si="71"/>
        <v/>
      </c>
      <c r="S420" t="str">
        <f t="shared" si="72"/>
        <v/>
      </c>
    </row>
    <row r="421" spans="1:19">
      <c r="A421" s="39" t="str">
        <f>IF(C421="","",VLOOKUP('OPĆI DIO'!$C$1,'OPĆI DIO'!$N$4:$W$150,10,FALSE))</f>
        <v/>
      </c>
      <c r="B421" s="39" t="str">
        <f>IF(C421="","",VLOOKUP('OPĆI DIO'!$C$1,'OPĆI DIO'!$N$4:$W$150,9,FALSE))</f>
        <v/>
      </c>
      <c r="C421" s="44"/>
      <c r="D421" s="39" t="str">
        <f t="shared" si="65"/>
        <v/>
      </c>
      <c r="E421" s="44"/>
      <c r="F421" s="39" t="str">
        <f t="shared" si="64"/>
        <v/>
      </c>
      <c r="G421" s="75"/>
      <c r="H421" s="39" t="str">
        <f t="shared" si="66"/>
        <v/>
      </c>
      <c r="I421" s="39" t="str">
        <f t="shared" si="67"/>
        <v/>
      </c>
      <c r="J421" s="74"/>
      <c r="K421" s="74"/>
      <c r="L421" s="74"/>
      <c r="M421" s="266"/>
      <c r="N421" t="str">
        <f>IF(C421="","",'OPĆI DIO'!$C$1)</f>
        <v/>
      </c>
      <c r="O421" t="str">
        <f t="shared" si="68"/>
        <v/>
      </c>
      <c r="P421" t="str">
        <f t="shared" si="69"/>
        <v/>
      </c>
      <c r="Q421" t="str">
        <f t="shared" si="70"/>
        <v/>
      </c>
      <c r="R421" t="str">
        <f t="shared" si="71"/>
        <v/>
      </c>
      <c r="S421" t="str">
        <f t="shared" si="72"/>
        <v/>
      </c>
    </row>
    <row r="422" spans="1:19">
      <c r="A422" s="39" t="str">
        <f>IF(C422="","",VLOOKUP('OPĆI DIO'!$C$1,'OPĆI DIO'!$N$4:$W$150,10,FALSE))</f>
        <v/>
      </c>
      <c r="B422" s="39" t="str">
        <f>IF(C422="","",VLOOKUP('OPĆI DIO'!$C$1,'OPĆI DIO'!$N$4:$W$150,9,FALSE))</f>
        <v/>
      </c>
      <c r="C422" s="44"/>
      <c r="D422" s="39" t="str">
        <f t="shared" si="65"/>
        <v/>
      </c>
      <c r="E422" s="44"/>
      <c r="F422" s="39" t="str">
        <f t="shared" si="64"/>
        <v/>
      </c>
      <c r="G422" s="75"/>
      <c r="H422" s="39" t="str">
        <f t="shared" si="66"/>
        <v/>
      </c>
      <c r="I422" s="39" t="str">
        <f t="shared" si="67"/>
        <v/>
      </c>
      <c r="J422" s="74"/>
      <c r="K422" s="74"/>
      <c r="L422" s="74"/>
      <c r="M422" s="266"/>
      <c r="N422" t="str">
        <f>IF(C422="","",'OPĆI DIO'!$C$1)</f>
        <v/>
      </c>
      <c r="O422" t="str">
        <f t="shared" si="68"/>
        <v/>
      </c>
      <c r="P422" t="str">
        <f t="shared" si="69"/>
        <v/>
      </c>
      <c r="Q422" t="str">
        <f t="shared" si="70"/>
        <v/>
      </c>
      <c r="R422" t="str">
        <f t="shared" si="71"/>
        <v/>
      </c>
      <c r="S422" t="str">
        <f t="shared" si="72"/>
        <v/>
      </c>
    </row>
    <row r="423" spans="1:19">
      <c r="A423" s="39" t="str">
        <f>IF(C423="","",VLOOKUP('OPĆI DIO'!$C$1,'OPĆI DIO'!$N$4:$W$150,10,FALSE))</f>
        <v/>
      </c>
      <c r="B423" s="39" t="str">
        <f>IF(C423="","",VLOOKUP('OPĆI DIO'!$C$1,'OPĆI DIO'!$N$4:$W$150,9,FALSE))</f>
        <v/>
      </c>
      <c r="C423" s="44"/>
      <c r="D423" s="39" t="str">
        <f t="shared" si="65"/>
        <v/>
      </c>
      <c r="E423" s="44"/>
      <c r="F423" s="39" t="str">
        <f t="shared" si="64"/>
        <v/>
      </c>
      <c r="G423" s="75"/>
      <c r="H423" s="39" t="str">
        <f t="shared" si="66"/>
        <v/>
      </c>
      <c r="I423" s="39" t="str">
        <f t="shared" si="67"/>
        <v/>
      </c>
      <c r="J423" s="74"/>
      <c r="K423" s="74"/>
      <c r="L423" s="74"/>
      <c r="M423" s="266"/>
      <c r="N423" t="str">
        <f>IF(C423="","",'OPĆI DIO'!$C$1)</f>
        <v/>
      </c>
      <c r="O423" t="str">
        <f t="shared" si="68"/>
        <v/>
      </c>
      <c r="P423" t="str">
        <f t="shared" si="69"/>
        <v/>
      </c>
      <c r="Q423" t="str">
        <f t="shared" si="70"/>
        <v/>
      </c>
      <c r="R423" t="str">
        <f t="shared" si="71"/>
        <v/>
      </c>
      <c r="S423" t="str">
        <f t="shared" si="72"/>
        <v/>
      </c>
    </row>
    <row r="424" spans="1:19">
      <c r="A424" s="39" t="str">
        <f>IF(C424="","",VLOOKUP('OPĆI DIO'!$C$1,'OPĆI DIO'!$N$4:$W$150,10,FALSE))</f>
        <v/>
      </c>
      <c r="B424" s="39" t="str">
        <f>IF(C424="","",VLOOKUP('OPĆI DIO'!$C$1,'OPĆI DIO'!$N$4:$W$150,9,FALSE))</f>
        <v/>
      </c>
      <c r="C424" s="44"/>
      <c r="D424" s="39" t="str">
        <f t="shared" si="65"/>
        <v/>
      </c>
      <c r="E424" s="44"/>
      <c r="F424" s="39" t="str">
        <f t="shared" si="64"/>
        <v/>
      </c>
      <c r="G424" s="75"/>
      <c r="H424" s="39" t="str">
        <f t="shared" si="66"/>
        <v/>
      </c>
      <c r="I424" s="39" t="str">
        <f t="shared" si="67"/>
        <v/>
      </c>
      <c r="J424" s="74"/>
      <c r="K424" s="74"/>
      <c r="L424" s="74"/>
      <c r="M424" s="266"/>
      <c r="N424" t="str">
        <f>IF(C424="","",'OPĆI DIO'!$C$1)</f>
        <v/>
      </c>
      <c r="O424" t="str">
        <f t="shared" si="68"/>
        <v/>
      </c>
      <c r="P424" t="str">
        <f t="shared" si="69"/>
        <v/>
      </c>
      <c r="Q424" t="str">
        <f t="shared" si="70"/>
        <v/>
      </c>
      <c r="R424" t="str">
        <f t="shared" si="71"/>
        <v/>
      </c>
      <c r="S424" t="str">
        <f t="shared" si="72"/>
        <v/>
      </c>
    </row>
    <row r="425" spans="1:19">
      <c r="A425" s="39" t="str">
        <f>IF(C425="","",VLOOKUP('OPĆI DIO'!$C$1,'OPĆI DIO'!$N$4:$W$150,10,FALSE))</f>
        <v/>
      </c>
      <c r="B425" s="39" t="str">
        <f>IF(C425="","",VLOOKUP('OPĆI DIO'!$C$1,'OPĆI DIO'!$N$4:$W$150,9,FALSE))</f>
        <v/>
      </c>
      <c r="C425" s="44"/>
      <c r="D425" s="39" t="str">
        <f t="shared" si="65"/>
        <v/>
      </c>
      <c r="E425" s="44"/>
      <c r="F425" s="39" t="str">
        <f t="shared" si="64"/>
        <v/>
      </c>
      <c r="G425" s="75"/>
      <c r="H425" s="39" t="str">
        <f t="shared" si="66"/>
        <v/>
      </c>
      <c r="I425" s="39" t="str">
        <f t="shared" si="67"/>
        <v/>
      </c>
      <c r="J425" s="74"/>
      <c r="K425" s="74"/>
      <c r="L425" s="74"/>
      <c r="M425" s="266"/>
      <c r="N425" t="str">
        <f>IF(C425="","",'OPĆI DIO'!$C$1)</f>
        <v/>
      </c>
      <c r="O425" t="str">
        <f t="shared" si="68"/>
        <v/>
      </c>
      <c r="P425" t="str">
        <f t="shared" si="69"/>
        <v/>
      </c>
      <c r="Q425" t="str">
        <f t="shared" si="70"/>
        <v/>
      </c>
      <c r="R425" t="str">
        <f t="shared" si="71"/>
        <v/>
      </c>
      <c r="S425" t="str">
        <f t="shared" si="72"/>
        <v/>
      </c>
    </row>
    <row r="426" spans="1:19">
      <c r="A426" s="39" t="str">
        <f>IF(C426="","",VLOOKUP('OPĆI DIO'!$C$1,'OPĆI DIO'!$N$4:$W$150,10,FALSE))</f>
        <v/>
      </c>
      <c r="B426" s="39" t="str">
        <f>IF(C426="","",VLOOKUP('OPĆI DIO'!$C$1,'OPĆI DIO'!$N$4:$W$150,9,FALSE))</f>
        <v/>
      </c>
      <c r="C426" s="44"/>
      <c r="D426" s="39" t="str">
        <f t="shared" si="65"/>
        <v/>
      </c>
      <c r="E426" s="44"/>
      <c r="F426" s="39" t="str">
        <f t="shared" si="64"/>
        <v/>
      </c>
      <c r="G426" s="75"/>
      <c r="H426" s="39" t="str">
        <f t="shared" si="66"/>
        <v/>
      </c>
      <c r="I426" s="39" t="str">
        <f t="shared" si="67"/>
        <v/>
      </c>
      <c r="J426" s="74"/>
      <c r="K426" s="74"/>
      <c r="L426" s="74"/>
      <c r="M426" s="266"/>
      <c r="N426" t="str">
        <f>IF(C426="","",'OPĆI DIO'!$C$1)</f>
        <v/>
      </c>
      <c r="O426" t="str">
        <f t="shared" si="68"/>
        <v/>
      </c>
      <c r="P426" t="str">
        <f t="shared" si="69"/>
        <v/>
      </c>
      <c r="Q426" t="str">
        <f t="shared" si="70"/>
        <v/>
      </c>
      <c r="R426" t="str">
        <f t="shared" si="71"/>
        <v/>
      </c>
      <c r="S426" t="str">
        <f t="shared" si="72"/>
        <v/>
      </c>
    </row>
    <row r="427" spans="1:19">
      <c r="A427" s="39" t="str">
        <f>IF(C427="","",VLOOKUP('OPĆI DIO'!$C$1,'OPĆI DIO'!$N$4:$W$150,10,FALSE))</f>
        <v/>
      </c>
      <c r="B427" s="39" t="str">
        <f>IF(C427="","",VLOOKUP('OPĆI DIO'!$C$1,'OPĆI DIO'!$N$4:$W$150,9,FALSE))</f>
        <v/>
      </c>
      <c r="C427" s="44"/>
      <c r="D427" s="39" t="str">
        <f t="shared" si="65"/>
        <v/>
      </c>
      <c r="E427" s="44"/>
      <c r="F427" s="39" t="str">
        <f t="shared" si="64"/>
        <v/>
      </c>
      <c r="G427" s="75"/>
      <c r="H427" s="39" t="str">
        <f t="shared" si="66"/>
        <v/>
      </c>
      <c r="I427" s="39" t="str">
        <f t="shared" si="67"/>
        <v/>
      </c>
      <c r="J427" s="74"/>
      <c r="K427" s="74"/>
      <c r="L427" s="74"/>
      <c r="M427" s="266"/>
      <c r="N427" t="str">
        <f>IF(C427="","",'OPĆI DIO'!$C$1)</f>
        <v/>
      </c>
      <c r="O427" t="str">
        <f t="shared" si="68"/>
        <v/>
      </c>
      <c r="P427" t="str">
        <f t="shared" si="69"/>
        <v/>
      </c>
      <c r="Q427" t="str">
        <f t="shared" si="70"/>
        <v/>
      </c>
      <c r="R427" t="str">
        <f t="shared" si="71"/>
        <v/>
      </c>
      <c r="S427" t="str">
        <f t="shared" si="72"/>
        <v/>
      </c>
    </row>
    <row r="428" spans="1:19">
      <c r="A428" s="39" t="str">
        <f>IF(C428="","",VLOOKUP('OPĆI DIO'!$C$1,'OPĆI DIO'!$N$4:$W$150,10,FALSE))</f>
        <v/>
      </c>
      <c r="B428" s="39" t="str">
        <f>IF(C428="","",VLOOKUP('OPĆI DIO'!$C$1,'OPĆI DIO'!$N$4:$W$150,9,FALSE))</f>
        <v/>
      </c>
      <c r="C428" s="44"/>
      <c r="D428" s="39" t="str">
        <f t="shared" si="65"/>
        <v/>
      </c>
      <c r="E428" s="44"/>
      <c r="F428" s="39" t="str">
        <f t="shared" si="64"/>
        <v/>
      </c>
      <c r="G428" s="75"/>
      <c r="H428" s="39" t="str">
        <f t="shared" si="66"/>
        <v/>
      </c>
      <c r="I428" s="39" t="str">
        <f t="shared" si="67"/>
        <v/>
      </c>
      <c r="J428" s="74"/>
      <c r="K428" s="74"/>
      <c r="L428" s="74"/>
      <c r="M428" s="266"/>
      <c r="N428" t="str">
        <f>IF(C428="","",'OPĆI DIO'!$C$1)</f>
        <v/>
      </c>
      <c r="O428" t="str">
        <f t="shared" si="68"/>
        <v/>
      </c>
      <c r="P428" t="str">
        <f t="shared" si="69"/>
        <v/>
      </c>
      <c r="Q428" t="str">
        <f t="shared" si="70"/>
        <v/>
      </c>
      <c r="R428" t="str">
        <f t="shared" si="71"/>
        <v/>
      </c>
      <c r="S428" t="str">
        <f t="shared" si="72"/>
        <v/>
      </c>
    </row>
    <row r="429" spans="1:19">
      <c r="A429" s="39" t="str">
        <f>IF(C429="","",VLOOKUP('OPĆI DIO'!$C$1,'OPĆI DIO'!$N$4:$W$150,10,FALSE))</f>
        <v/>
      </c>
      <c r="B429" s="39" t="str">
        <f>IF(C429="","",VLOOKUP('OPĆI DIO'!$C$1,'OPĆI DIO'!$N$4:$W$150,9,FALSE))</f>
        <v/>
      </c>
      <c r="C429" s="44"/>
      <c r="D429" s="39" t="str">
        <f t="shared" si="65"/>
        <v/>
      </c>
      <c r="E429" s="44"/>
      <c r="F429" s="39" t="str">
        <f t="shared" si="64"/>
        <v/>
      </c>
      <c r="G429" s="75"/>
      <c r="H429" s="39" t="str">
        <f t="shared" si="66"/>
        <v/>
      </c>
      <c r="I429" s="39" t="str">
        <f t="shared" si="67"/>
        <v/>
      </c>
      <c r="J429" s="74"/>
      <c r="K429" s="74"/>
      <c r="L429" s="74"/>
      <c r="M429" s="266"/>
      <c r="N429" t="str">
        <f>IF(C429="","",'OPĆI DIO'!$C$1)</f>
        <v/>
      </c>
      <c r="O429" t="str">
        <f t="shared" si="68"/>
        <v/>
      </c>
      <c r="P429" t="str">
        <f t="shared" si="69"/>
        <v/>
      </c>
      <c r="Q429" t="str">
        <f t="shared" si="70"/>
        <v/>
      </c>
      <c r="R429" t="str">
        <f t="shared" si="71"/>
        <v/>
      </c>
      <c r="S429" t="str">
        <f t="shared" si="72"/>
        <v/>
      </c>
    </row>
    <row r="430" spans="1:19">
      <c r="A430" s="39" t="str">
        <f>IF(C430="","",VLOOKUP('OPĆI DIO'!$C$1,'OPĆI DIO'!$N$4:$W$150,10,FALSE))</f>
        <v/>
      </c>
      <c r="B430" s="39" t="str">
        <f>IF(C430="","",VLOOKUP('OPĆI DIO'!$C$1,'OPĆI DIO'!$N$4:$W$150,9,FALSE))</f>
        <v/>
      </c>
      <c r="C430" s="44"/>
      <c r="D430" s="39" t="str">
        <f t="shared" si="65"/>
        <v/>
      </c>
      <c r="E430" s="44"/>
      <c r="F430" s="39" t="str">
        <f t="shared" si="64"/>
        <v/>
      </c>
      <c r="G430" s="75"/>
      <c r="H430" s="39" t="str">
        <f t="shared" si="66"/>
        <v/>
      </c>
      <c r="I430" s="39" t="str">
        <f t="shared" si="67"/>
        <v/>
      </c>
      <c r="J430" s="74"/>
      <c r="K430" s="74"/>
      <c r="L430" s="74"/>
      <c r="M430" s="266"/>
      <c r="N430" t="str">
        <f>IF(C430="","",'OPĆI DIO'!$C$1)</f>
        <v/>
      </c>
      <c r="O430" t="str">
        <f t="shared" si="68"/>
        <v/>
      </c>
      <c r="P430" t="str">
        <f t="shared" si="69"/>
        <v/>
      </c>
      <c r="Q430" t="str">
        <f t="shared" si="70"/>
        <v/>
      </c>
      <c r="R430" t="str">
        <f t="shared" si="71"/>
        <v/>
      </c>
      <c r="S430" t="str">
        <f t="shared" si="72"/>
        <v/>
      </c>
    </row>
    <row r="431" spans="1:19">
      <c r="A431" s="39" t="str">
        <f>IF(C431="","",VLOOKUP('OPĆI DIO'!$C$1,'OPĆI DIO'!$N$4:$W$150,10,FALSE))</f>
        <v/>
      </c>
      <c r="B431" s="39" t="str">
        <f>IF(C431="","",VLOOKUP('OPĆI DIO'!$C$1,'OPĆI DIO'!$N$4:$W$150,9,FALSE))</f>
        <v/>
      </c>
      <c r="C431" s="44"/>
      <c r="D431" s="39" t="str">
        <f t="shared" si="65"/>
        <v/>
      </c>
      <c r="E431" s="44"/>
      <c r="F431" s="39" t="str">
        <f t="shared" si="64"/>
        <v/>
      </c>
      <c r="G431" s="75"/>
      <c r="H431" s="39" t="str">
        <f t="shared" si="66"/>
        <v/>
      </c>
      <c r="I431" s="39" t="str">
        <f t="shared" si="67"/>
        <v/>
      </c>
      <c r="J431" s="74"/>
      <c r="K431" s="74"/>
      <c r="L431" s="74"/>
      <c r="M431" s="266"/>
      <c r="N431" t="str">
        <f>IF(C431="","",'OPĆI DIO'!$C$1)</f>
        <v/>
      </c>
      <c r="O431" t="str">
        <f t="shared" si="68"/>
        <v/>
      </c>
      <c r="P431" t="str">
        <f t="shared" si="69"/>
        <v/>
      </c>
      <c r="Q431" t="str">
        <f t="shared" si="70"/>
        <v/>
      </c>
      <c r="R431" t="str">
        <f t="shared" si="71"/>
        <v/>
      </c>
      <c r="S431" t="str">
        <f t="shared" si="72"/>
        <v/>
      </c>
    </row>
    <row r="432" spans="1:19">
      <c r="A432" s="39" t="str">
        <f>IF(C432="","",VLOOKUP('OPĆI DIO'!$C$1,'OPĆI DIO'!$N$4:$W$150,10,FALSE))</f>
        <v/>
      </c>
      <c r="B432" s="39" t="str">
        <f>IF(C432="","",VLOOKUP('OPĆI DIO'!$C$1,'OPĆI DIO'!$N$4:$W$150,9,FALSE))</f>
        <v/>
      </c>
      <c r="C432" s="44"/>
      <c r="D432" s="39" t="str">
        <f t="shared" si="65"/>
        <v/>
      </c>
      <c r="E432" s="44"/>
      <c r="F432" s="39" t="str">
        <f t="shared" si="64"/>
        <v/>
      </c>
      <c r="G432" s="75"/>
      <c r="H432" s="39" t="str">
        <f t="shared" si="66"/>
        <v/>
      </c>
      <c r="I432" s="39" t="str">
        <f t="shared" si="67"/>
        <v/>
      </c>
      <c r="J432" s="74"/>
      <c r="K432" s="74"/>
      <c r="L432" s="74"/>
      <c r="M432" s="266"/>
      <c r="N432" t="str">
        <f>IF(C432="","",'OPĆI DIO'!$C$1)</f>
        <v/>
      </c>
      <c r="O432" t="str">
        <f t="shared" si="68"/>
        <v/>
      </c>
      <c r="P432" t="str">
        <f t="shared" si="69"/>
        <v/>
      </c>
      <c r="Q432" t="str">
        <f t="shared" si="70"/>
        <v/>
      </c>
      <c r="R432" t="str">
        <f t="shared" si="71"/>
        <v/>
      </c>
      <c r="S432" t="str">
        <f t="shared" si="72"/>
        <v/>
      </c>
    </row>
    <row r="433" spans="1:19">
      <c r="A433" s="39" t="str">
        <f>IF(C433="","",VLOOKUP('OPĆI DIO'!$C$1,'OPĆI DIO'!$N$4:$W$150,10,FALSE))</f>
        <v/>
      </c>
      <c r="B433" s="39" t="str">
        <f>IF(C433="","",VLOOKUP('OPĆI DIO'!$C$1,'OPĆI DIO'!$N$4:$W$150,9,FALSE))</f>
        <v/>
      </c>
      <c r="C433" s="44"/>
      <c r="D433" s="39" t="str">
        <f t="shared" si="65"/>
        <v/>
      </c>
      <c r="E433" s="44"/>
      <c r="F433" s="39" t="str">
        <f t="shared" si="64"/>
        <v/>
      </c>
      <c r="G433" s="75"/>
      <c r="H433" s="39" t="str">
        <f t="shared" si="66"/>
        <v/>
      </c>
      <c r="I433" s="39" t="str">
        <f t="shared" si="67"/>
        <v/>
      </c>
      <c r="J433" s="74"/>
      <c r="K433" s="74"/>
      <c r="L433" s="74"/>
      <c r="M433" s="266"/>
      <c r="N433" t="str">
        <f>IF(C433="","",'OPĆI DIO'!$C$1)</f>
        <v/>
      </c>
      <c r="O433" t="str">
        <f t="shared" si="68"/>
        <v/>
      </c>
      <c r="P433" t="str">
        <f t="shared" si="69"/>
        <v/>
      </c>
      <c r="Q433" t="str">
        <f t="shared" si="70"/>
        <v/>
      </c>
      <c r="R433" t="str">
        <f t="shared" si="71"/>
        <v/>
      </c>
      <c r="S433" t="str">
        <f t="shared" si="72"/>
        <v/>
      </c>
    </row>
    <row r="434" spans="1:19">
      <c r="A434" s="39" t="str">
        <f>IF(C434="","",VLOOKUP('OPĆI DIO'!$C$1,'OPĆI DIO'!$N$4:$W$150,10,FALSE))</f>
        <v/>
      </c>
      <c r="B434" s="39" t="str">
        <f>IF(C434="","",VLOOKUP('OPĆI DIO'!$C$1,'OPĆI DIO'!$N$4:$W$150,9,FALSE))</f>
        <v/>
      </c>
      <c r="C434" s="44"/>
      <c r="D434" s="39" t="str">
        <f t="shared" si="65"/>
        <v/>
      </c>
      <c r="E434" s="44"/>
      <c r="F434" s="39" t="str">
        <f t="shared" si="64"/>
        <v/>
      </c>
      <c r="G434" s="75"/>
      <c r="H434" s="39" t="str">
        <f t="shared" si="66"/>
        <v/>
      </c>
      <c r="I434" s="39" t="str">
        <f t="shared" si="67"/>
        <v/>
      </c>
      <c r="J434" s="74"/>
      <c r="K434" s="74"/>
      <c r="L434" s="74"/>
      <c r="M434" s="266"/>
      <c r="N434" t="str">
        <f>IF(C434="","",'OPĆI DIO'!$C$1)</f>
        <v/>
      </c>
      <c r="O434" t="str">
        <f t="shared" si="68"/>
        <v/>
      </c>
      <c r="P434" t="str">
        <f t="shared" si="69"/>
        <v/>
      </c>
      <c r="Q434" t="str">
        <f t="shared" si="70"/>
        <v/>
      </c>
      <c r="R434" t="str">
        <f t="shared" si="71"/>
        <v/>
      </c>
      <c r="S434" t="str">
        <f t="shared" si="72"/>
        <v/>
      </c>
    </row>
    <row r="435" spans="1:19">
      <c r="A435" s="39" t="str">
        <f>IF(C435="","",VLOOKUP('OPĆI DIO'!$C$1,'OPĆI DIO'!$N$4:$W$150,10,FALSE))</f>
        <v/>
      </c>
      <c r="B435" s="39" t="str">
        <f>IF(C435="","",VLOOKUP('OPĆI DIO'!$C$1,'OPĆI DIO'!$N$4:$W$150,9,FALSE))</f>
        <v/>
      </c>
      <c r="C435" s="44"/>
      <c r="D435" s="39" t="str">
        <f t="shared" si="65"/>
        <v/>
      </c>
      <c r="E435" s="44"/>
      <c r="F435" s="39" t="str">
        <f t="shared" si="64"/>
        <v/>
      </c>
      <c r="G435" s="75"/>
      <c r="H435" s="39" t="str">
        <f t="shared" si="66"/>
        <v/>
      </c>
      <c r="I435" s="39" t="str">
        <f t="shared" si="67"/>
        <v/>
      </c>
      <c r="J435" s="74"/>
      <c r="K435" s="74"/>
      <c r="L435" s="74"/>
      <c r="M435" s="266"/>
      <c r="N435" t="str">
        <f>IF(C435="","",'OPĆI DIO'!$C$1)</f>
        <v/>
      </c>
      <c r="O435" t="str">
        <f t="shared" si="68"/>
        <v/>
      </c>
      <c r="P435" t="str">
        <f t="shared" si="69"/>
        <v/>
      </c>
      <c r="Q435" t="str">
        <f t="shared" si="70"/>
        <v/>
      </c>
      <c r="R435" t="str">
        <f t="shared" si="71"/>
        <v/>
      </c>
      <c r="S435" t="str">
        <f t="shared" si="72"/>
        <v/>
      </c>
    </row>
    <row r="436" spans="1:19">
      <c r="A436" s="39" t="str">
        <f>IF(C436="","",VLOOKUP('OPĆI DIO'!$C$1,'OPĆI DIO'!$N$4:$W$150,10,FALSE))</f>
        <v/>
      </c>
      <c r="B436" s="39" t="str">
        <f>IF(C436="","",VLOOKUP('OPĆI DIO'!$C$1,'OPĆI DIO'!$N$4:$W$150,9,FALSE))</f>
        <v/>
      </c>
      <c r="C436" s="44"/>
      <c r="D436" s="39" t="str">
        <f t="shared" si="65"/>
        <v/>
      </c>
      <c r="E436" s="44"/>
      <c r="F436" s="39" t="str">
        <f t="shared" si="64"/>
        <v/>
      </c>
      <c r="G436" s="75"/>
      <c r="H436" s="39" t="str">
        <f t="shared" si="66"/>
        <v/>
      </c>
      <c r="I436" s="39" t="str">
        <f t="shared" si="67"/>
        <v/>
      </c>
      <c r="J436" s="74"/>
      <c r="K436" s="74"/>
      <c r="L436" s="74"/>
      <c r="M436" s="266"/>
      <c r="N436" t="str">
        <f>IF(C436="","",'OPĆI DIO'!$C$1)</f>
        <v/>
      </c>
      <c r="O436" t="str">
        <f t="shared" si="68"/>
        <v/>
      </c>
      <c r="P436" t="str">
        <f t="shared" si="69"/>
        <v/>
      </c>
      <c r="Q436" t="str">
        <f t="shared" si="70"/>
        <v/>
      </c>
      <c r="R436" t="str">
        <f t="shared" si="71"/>
        <v/>
      </c>
      <c r="S436" t="str">
        <f t="shared" si="72"/>
        <v/>
      </c>
    </row>
    <row r="437" spans="1:19">
      <c r="A437" s="39" t="str">
        <f>IF(C437="","",VLOOKUP('OPĆI DIO'!$C$1,'OPĆI DIO'!$N$4:$W$150,10,FALSE))</f>
        <v/>
      </c>
      <c r="B437" s="39" t="str">
        <f>IF(C437="","",VLOOKUP('OPĆI DIO'!$C$1,'OPĆI DIO'!$N$4:$W$150,9,FALSE))</f>
        <v/>
      </c>
      <c r="C437" s="44"/>
      <c r="D437" s="39" t="str">
        <f t="shared" si="65"/>
        <v/>
      </c>
      <c r="E437" s="44"/>
      <c r="F437" s="39" t="str">
        <f t="shared" si="64"/>
        <v/>
      </c>
      <c r="G437" s="75"/>
      <c r="H437" s="39" t="str">
        <f t="shared" si="66"/>
        <v/>
      </c>
      <c r="I437" s="39" t="str">
        <f t="shared" si="67"/>
        <v/>
      </c>
      <c r="J437" s="74"/>
      <c r="K437" s="74"/>
      <c r="L437" s="74"/>
      <c r="M437" s="266"/>
      <c r="N437" t="str">
        <f>IF(C437="","",'OPĆI DIO'!$C$1)</f>
        <v/>
      </c>
      <c r="O437" t="str">
        <f t="shared" si="68"/>
        <v/>
      </c>
      <c r="P437" t="str">
        <f t="shared" si="69"/>
        <v/>
      </c>
      <c r="Q437" t="str">
        <f t="shared" si="70"/>
        <v/>
      </c>
      <c r="R437" t="str">
        <f t="shared" si="71"/>
        <v/>
      </c>
      <c r="S437" t="str">
        <f t="shared" si="72"/>
        <v/>
      </c>
    </row>
    <row r="438" spans="1:19">
      <c r="A438" s="39" t="str">
        <f>IF(C438="","",VLOOKUP('OPĆI DIO'!$C$1,'OPĆI DIO'!$N$4:$W$150,10,FALSE))</f>
        <v/>
      </c>
      <c r="B438" s="39" t="str">
        <f>IF(C438="","",VLOOKUP('OPĆI DIO'!$C$1,'OPĆI DIO'!$N$4:$W$150,9,FALSE))</f>
        <v/>
      </c>
      <c r="C438" s="44"/>
      <c r="D438" s="39" t="str">
        <f t="shared" si="65"/>
        <v/>
      </c>
      <c r="E438" s="44"/>
      <c r="F438" s="39" t="str">
        <f t="shared" si="64"/>
        <v/>
      </c>
      <c r="G438" s="75"/>
      <c r="H438" s="39" t="str">
        <f t="shared" si="66"/>
        <v/>
      </c>
      <c r="I438" s="39" t="str">
        <f t="shared" si="67"/>
        <v/>
      </c>
      <c r="J438" s="74"/>
      <c r="K438" s="74"/>
      <c r="L438" s="74"/>
      <c r="M438" s="266"/>
      <c r="N438" t="str">
        <f>IF(C438="","",'OPĆI DIO'!$C$1)</f>
        <v/>
      </c>
      <c r="O438" t="str">
        <f t="shared" si="68"/>
        <v/>
      </c>
      <c r="P438" t="str">
        <f t="shared" si="69"/>
        <v/>
      </c>
      <c r="Q438" t="str">
        <f t="shared" si="70"/>
        <v/>
      </c>
      <c r="R438" t="str">
        <f t="shared" si="71"/>
        <v/>
      </c>
      <c r="S438" t="str">
        <f t="shared" si="72"/>
        <v/>
      </c>
    </row>
    <row r="439" spans="1:19">
      <c r="A439" s="39" t="str">
        <f>IF(C439="","",VLOOKUP('OPĆI DIO'!$C$1,'OPĆI DIO'!$N$4:$W$150,10,FALSE))</f>
        <v/>
      </c>
      <c r="B439" s="39" t="str">
        <f>IF(C439="","",VLOOKUP('OPĆI DIO'!$C$1,'OPĆI DIO'!$N$4:$W$150,9,FALSE))</f>
        <v/>
      </c>
      <c r="C439" s="44"/>
      <c r="D439" s="39" t="str">
        <f t="shared" si="65"/>
        <v/>
      </c>
      <c r="E439" s="44"/>
      <c r="F439" s="39" t="str">
        <f t="shared" si="64"/>
        <v/>
      </c>
      <c r="G439" s="75"/>
      <c r="H439" s="39" t="str">
        <f t="shared" si="66"/>
        <v/>
      </c>
      <c r="I439" s="39" t="str">
        <f t="shared" si="67"/>
        <v/>
      </c>
      <c r="J439" s="74"/>
      <c r="K439" s="74"/>
      <c r="L439" s="74"/>
      <c r="M439" s="266"/>
      <c r="N439" t="str">
        <f>IF(C439="","",'OPĆI DIO'!$C$1)</f>
        <v/>
      </c>
      <c r="O439" t="str">
        <f t="shared" si="68"/>
        <v/>
      </c>
      <c r="P439" t="str">
        <f t="shared" si="69"/>
        <v/>
      </c>
      <c r="Q439" t="str">
        <f t="shared" si="70"/>
        <v/>
      </c>
      <c r="R439" t="str">
        <f t="shared" si="71"/>
        <v/>
      </c>
      <c r="S439" t="str">
        <f t="shared" si="72"/>
        <v/>
      </c>
    </row>
    <row r="440" spans="1:19">
      <c r="A440" s="39" t="str">
        <f>IF(C440="","",VLOOKUP('OPĆI DIO'!$C$1,'OPĆI DIO'!$N$4:$W$150,10,FALSE))</f>
        <v/>
      </c>
      <c r="B440" s="39" t="str">
        <f>IF(C440="","",VLOOKUP('OPĆI DIO'!$C$1,'OPĆI DIO'!$N$4:$W$150,9,FALSE))</f>
        <v/>
      </c>
      <c r="C440" s="44"/>
      <c r="D440" s="39" t="str">
        <f t="shared" si="65"/>
        <v/>
      </c>
      <c r="E440" s="44"/>
      <c r="F440" s="39" t="str">
        <f t="shared" si="64"/>
        <v/>
      </c>
      <c r="G440" s="75"/>
      <c r="H440" s="39" t="str">
        <f t="shared" si="66"/>
        <v/>
      </c>
      <c r="I440" s="39" t="str">
        <f t="shared" si="67"/>
        <v/>
      </c>
      <c r="J440" s="74"/>
      <c r="K440" s="74"/>
      <c r="L440" s="74"/>
      <c r="M440" s="266"/>
      <c r="N440" t="str">
        <f>IF(C440="","",'OPĆI DIO'!$C$1)</f>
        <v/>
      </c>
      <c r="O440" t="str">
        <f t="shared" si="68"/>
        <v/>
      </c>
      <c r="P440" t="str">
        <f t="shared" si="69"/>
        <v/>
      </c>
      <c r="Q440" t="str">
        <f t="shared" si="70"/>
        <v/>
      </c>
      <c r="R440" t="str">
        <f t="shared" si="71"/>
        <v/>
      </c>
      <c r="S440" t="str">
        <f t="shared" si="72"/>
        <v/>
      </c>
    </row>
    <row r="441" spans="1:19">
      <c r="A441" s="39" t="str">
        <f>IF(C441="","",VLOOKUP('OPĆI DIO'!$C$1,'OPĆI DIO'!$N$4:$W$150,10,FALSE))</f>
        <v/>
      </c>
      <c r="B441" s="39" t="str">
        <f>IF(C441="","",VLOOKUP('OPĆI DIO'!$C$1,'OPĆI DIO'!$N$4:$W$150,9,FALSE))</f>
        <v/>
      </c>
      <c r="C441" s="44"/>
      <c r="D441" s="39" t="str">
        <f t="shared" si="65"/>
        <v/>
      </c>
      <c r="E441" s="44"/>
      <c r="F441" s="39" t="str">
        <f t="shared" si="64"/>
        <v/>
      </c>
      <c r="G441" s="75"/>
      <c r="H441" s="39" t="str">
        <f t="shared" si="66"/>
        <v/>
      </c>
      <c r="I441" s="39" t="str">
        <f t="shared" si="67"/>
        <v/>
      </c>
      <c r="J441" s="74"/>
      <c r="K441" s="74"/>
      <c r="L441" s="74"/>
      <c r="M441" s="266"/>
      <c r="N441" t="str">
        <f>IF(C441="","",'OPĆI DIO'!$C$1)</f>
        <v/>
      </c>
      <c r="O441" t="str">
        <f t="shared" si="68"/>
        <v/>
      </c>
      <c r="P441" t="str">
        <f t="shared" si="69"/>
        <v/>
      </c>
      <c r="Q441" t="str">
        <f t="shared" si="70"/>
        <v/>
      </c>
      <c r="R441" t="str">
        <f t="shared" si="71"/>
        <v/>
      </c>
      <c r="S441" t="str">
        <f t="shared" si="72"/>
        <v/>
      </c>
    </row>
    <row r="442" spans="1:19">
      <c r="A442" s="39" t="str">
        <f>IF(C442="","",VLOOKUP('OPĆI DIO'!$C$1,'OPĆI DIO'!$N$4:$W$150,10,FALSE))</f>
        <v/>
      </c>
      <c r="B442" s="39" t="str">
        <f>IF(C442="","",VLOOKUP('OPĆI DIO'!$C$1,'OPĆI DIO'!$N$4:$W$150,9,FALSE))</f>
        <v/>
      </c>
      <c r="C442" s="44"/>
      <c r="D442" s="39" t="str">
        <f t="shared" si="65"/>
        <v/>
      </c>
      <c r="E442" s="44"/>
      <c r="F442" s="39" t="str">
        <f t="shared" si="64"/>
        <v/>
      </c>
      <c r="G442" s="75"/>
      <c r="H442" s="39" t="str">
        <f t="shared" si="66"/>
        <v/>
      </c>
      <c r="I442" s="39" t="str">
        <f t="shared" si="67"/>
        <v/>
      </c>
      <c r="J442" s="74"/>
      <c r="K442" s="74"/>
      <c r="L442" s="74"/>
      <c r="M442" s="266"/>
      <c r="N442" t="str">
        <f>IF(C442="","",'OPĆI DIO'!$C$1)</f>
        <v/>
      </c>
      <c r="O442" t="str">
        <f t="shared" si="68"/>
        <v/>
      </c>
      <c r="P442" t="str">
        <f t="shared" si="69"/>
        <v/>
      </c>
      <c r="Q442" t="str">
        <f t="shared" si="70"/>
        <v/>
      </c>
      <c r="R442" t="str">
        <f t="shared" si="71"/>
        <v/>
      </c>
      <c r="S442" t="str">
        <f t="shared" si="72"/>
        <v/>
      </c>
    </row>
    <row r="443" spans="1:19">
      <c r="A443" s="39" t="str">
        <f>IF(C443="","",VLOOKUP('OPĆI DIO'!$C$1,'OPĆI DIO'!$N$4:$W$150,10,FALSE))</f>
        <v/>
      </c>
      <c r="B443" s="39" t="str">
        <f>IF(C443="","",VLOOKUP('OPĆI DIO'!$C$1,'OPĆI DIO'!$N$4:$W$150,9,FALSE))</f>
        <v/>
      </c>
      <c r="C443" s="44"/>
      <c r="D443" s="39" t="str">
        <f t="shared" si="65"/>
        <v/>
      </c>
      <c r="E443" s="44"/>
      <c r="F443" s="39" t="str">
        <f t="shared" si="64"/>
        <v/>
      </c>
      <c r="G443" s="75"/>
      <c r="H443" s="39" t="str">
        <f t="shared" si="66"/>
        <v/>
      </c>
      <c r="I443" s="39" t="str">
        <f t="shared" si="67"/>
        <v/>
      </c>
      <c r="J443" s="74"/>
      <c r="K443" s="74"/>
      <c r="L443" s="74"/>
      <c r="M443" s="266"/>
      <c r="N443" t="str">
        <f>IF(C443="","",'OPĆI DIO'!$C$1)</f>
        <v/>
      </c>
      <c r="O443" t="str">
        <f t="shared" si="68"/>
        <v/>
      </c>
      <c r="P443" t="str">
        <f t="shared" si="69"/>
        <v/>
      </c>
      <c r="Q443" t="str">
        <f t="shared" si="70"/>
        <v/>
      </c>
      <c r="R443" t="str">
        <f t="shared" si="71"/>
        <v/>
      </c>
      <c r="S443" t="str">
        <f t="shared" si="72"/>
        <v/>
      </c>
    </row>
    <row r="444" spans="1:19">
      <c r="A444" s="39" t="str">
        <f>IF(C444="","",VLOOKUP('OPĆI DIO'!$C$1,'OPĆI DIO'!$N$4:$W$150,10,FALSE))</f>
        <v/>
      </c>
      <c r="B444" s="39" t="str">
        <f>IF(C444="","",VLOOKUP('OPĆI DIO'!$C$1,'OPĆI DIO'!$N$4:$W$150,9,FALSE))</f>
        <v/>
      </c>
      <c r="C444" s="44"/>
      <c r="D444" s="39" t="str">
        <f t="shared" si="65"/>
        <v/>
      </c>
      <c r="E444" s="44"/>
      <c r="F444" s="39" t="str">
        <f t="shared" si="64"/>
        <v/>
      </c>
      <c r="G444" s="75"/>
      <c r="H444" s="39" t="str">
        <f t="shared" si="66"/>
        <v/>
      </c>
      <c r="I444" s="39" t="str">
        <f t="shared" si="67"/>
        <v/>
      </c>
      <c r="J444" s="74"/>
      <c r="K444" s="74"/>
      <c r="L444" s="74"/>
      <c r="M444" s="266"/>
      <c r="N444" t="str">
        <f>IF(C444="","",'OPĆI DIO'!$C$1)</f>
        <v/>
      </c>
      <c r="O444" t="str">
        <f t="shared" si="68"/>
        <v/>
      </c>
      <c r="P444" t="str">
        <f t="shared" si="69"/>
        <v/>
      </c>
      <c r="Q444" t="str">
        <f t="shared" si="70"/>
        <v/>
      </c>
      <c r="R444" t="str">
        <f t="shared" si="71"/>
        <v/>
      </c>
      <c r="S444" t="str">
        <f t="shared" si="72"/>
        <v/>
      </c>
    </row>
    <row r="445" spans="1:19">
      <c r="A445" s="39" t="str">
        <f>IF(C445="","",VLOOKUP('OPĆI DIO'!$C$1,'OPĆI DIO'!$N$4:$W$150,10,FALSE))</f>
        <v/>
      </c>
      <c r="B445" s="39" t="str">
        <f>IF(C445="","",VLOOKUP('OPĆI DIO'!$C$1,'OPĆI DIO'!$N$4:$W$150,9,FALSE))</f>
        <v/>
      </c>
      <c r="C445" s="44"/>
      <c r="D445" s="39" t="str">
        <f t="shared" si="65"/>
        <v/>
      </c>
      <c r="E445" s="44"/>
      <c r="F445" s="39" t="str">
        <f t="shared" si="64"/>
        <v/>
      </c>
      <c r="G445" s="75"/>
      <c r="H445" s="39" t="str">
        <f t="shared" si="66"/>
        <v/>
      </c>
      <c r="I445" s="39" t="str">
        <f t="shared" si="67"/>
        <v/>
      </c>
      <c r="J445" s="74"/>
      <c r="K445" s="74"/>
      <c r="L445" s="74"/>
      <c r="M445" s="266"/>
      <c r="N445" t="str">
        <f>IF(C445="","",'OPĆI DIO'!$C$1)</f>
        <v/>
      </c>
      <c r="O445" t="str">
        <f t="shared" si="68"/>
        <v/>
      </c>
      <c r="P445" t="str">
        <f t="shared" si="69"/>
        <v/>
      </c>
      <c r="Q445" t="str">
        <f t="shared" si="70"/>
        <v/>
      </c>
      <c r="R445" t="str">
        <f t="shared" si="71"/>
        <v/>
      </c>
      <c r="S445" t="str">
        <f t="shared" si="72"/>
        <v/>
      </c>
    </row>
    <row r="446" spans="1:19">
      <c r="A446" s="39" t="str">
        <f>IF(C446="","",VLOOKUP('OPĆI DIO'!$C$1,'OPĆI DIO'!$N$4:$W$150,10,FALSE))</f>
        <v/>
      </c>
      <c r="B446" s="39" t="str">
        <f>IF(C446="","",VLOOKUP('OPĆI DIO'!$C$1,'OPĆI DIO'!$N$4:$W$150,9,FALSE))</f>
        <v/>
      </c>
      <c r="C446" s="44"/>
      <c r="D446" s="39" t="str">
        <f t="shared" si="65"/>
        <v/>
      </c>
      <c r="E446" s="44"/>
      <c r="F446" s="39" t="str">
        <f t="shared" si="64"/>
        <v/>
      </c>
      <c r="G446" s="75"/>
      <c r="H446" s="39" t="str">
        <f t="shared" si="66"/>
        <v/>
      </c>
      <c r="I446" s="39" t="str">
        <f t="shared" si="67"/>
        <v/>
      </c>
      <c r="J446" s="74"/>
      <c r="K446" s="74"/>
      <c r="L446" s="74"/>
      <c r="M446" s="266"/>
      <c r="N446" t="str">
        <f>IF(C446="","",'OPĆI DIO'!$C$1)</f>
        <v/>
      </c>
      <c r="O446" t="str">
        <f t="shared" si="68"/>
        <v/>
      </c>
      <c r="P446" t="str">
        <f t="shared" si="69"/>
        <v/>
      </c>
      <c r="Q446" t="str">
        <f t="shared" si="70"/>
        <v/>
      </c>
      <c r="R446" t="str">
        <f t="shared" si="71"/>
        <v/>
      </c>
      <c r="S446" t="str">
        <f t="shared" si="72"/>
        <v/>
      </c>
    </row>
    <row r="447" spans="1:19">
      <c r="A447" s="39" t="str">
        <f>IF(C447="","",VLOOKUP('OPĆI DIO'!$C$1,'OPĆI DIO'!$N$4:$W$150,10,FALSE))</f>
        <v/>
      </c>
      <c r="B447" s="39" t="str">
        <f>IF(C447="","",VLOOKUP('OPĆI DIO'!$C$1,'OPĆI DIO'!$N$4:$W$150,9,FALSE))</f>
        <v/>
      </c>
      <c r="C447" s="44"/>
      <c r="D447" s="39" t="str">
        <f t="shared" si="65"/>
        <v/>
      </c>
      <c r="E447" s="44"/>
      <c r="F447" s="39" t="str">
        <f t="shared" si="64"/>
        <v/>
      </c>
      <c r="G447" s="75"/>
      <c r="H447" s="39" t="str">
        <f t="shared" si="66"/>
        <v/>
      </c>
      <c r="I447" s="39" t="str">
        <f t="shared" si="67"/>
        <v/>
      </c>
      <c r="J447" s="74"/>
      <c r="K447" s="74"/>
      <c r="L447" s="74"/>
      <c r="M447" s="266"/>
      <c r="N447" t="str">
        <f>IF(C447="","",'OPĆI DIO'!$C$1)</f>
        <v/>
      </c>
      <c r="O447" t="str">
        <f t="shared" si="68"/>
        <v/>
      </c>
      <c r="P447" t="str">
        <f t="shared" si="69"/>
        <v/>
      </c>
      <c r="Q447" t="str">
        <f t="shared" si="70"/>
        <v/>
      </c>
      <c r="R447" t="str">
        <f t="shared" si="71"/>
        <v/>
      </c>
      <c r="S447" t="str">
        <f t="shared" si="72"/>
        <v/>
      </c>
    </row>
    <row r="448" spans="1:19">
      <c r="A448" s="39" t="str">
        <f>IF(C448="","",VLOOKUP('OPĆI DIO'!$C$1,'OPĆI DIO'!$N$4:$W$150,10,FALSE))</f>
        <v/>
      </c>
      <c r="B448" s="39" t="str">
        <f>IF(C448="","",VLOOKUP('OPĆI DIO'!$C$1,'OPĆI DIO'!$N$4:$W$150,9,FALSE))</f>
        <v/>
      </c>
      <c r="C448" s="44"/>
      <c r="D448" s="39" t="str">
        <f t="shared" si="65"/>
        <v/>
      </c>
      <c r="E448" s="44"/>
      <c r="F448" s="39" t="str">
        <f t="shared" si="64"/>
        <v/>
      </c>
      <c r="G448" s="75"/>
      <c r="H448" s="39" t="str">
        <f t="shared" si="66"/>
        <v/>
      </c>
      <c r="I448" s="39" t="str">
        <f t="shared" si="67"/>
        <v/>
      </c>
      <c r="J448" s="74"/>
      <c r="K448" s="74"/>
      <c r="L448" s="74"/>
      <c r="M448" s="266"/>
      <c r="N448" t="str">
        <f>IF(C448="","",'OPĆI DIO'!$C$1)</f>
        <v/>
      </c>
      <c r="O448" t="str">
        <f t="shared" si="68"/>
        <v/>
      </c>
      <c r="P448" t="str">
        <f t="shared" si="69"/>
        <v/>
      </c>
      <c r="Q448" t="str">
        <f t="shared" si="70"/>
        <v/>
      </c>
      <c r="R448" t="str">
        <f t="shared" si="71"/>
        <v/>
      </c>
      <c r="S448" t="str">
        <f t="shared" si="72"/>
        <v/>
      </c>
    </row>
    <row r="449" spans="1:19">
      <c r="A449" s="39" t="str">
        <f>IF(C449="","",VLOOKUP('OPĆI DIO'!$C$1,'OPĆI DIO'!$N$4:$W$150,10,FALSE))</f>
        <v/>
      </c>
      <c r="B449" s="39" t="str">
        <f>IF(C449="","",VLOOKUP('OPĆI DIO'!$C$1,'OPĆI DIO'!$N$4:$W$150,9,FALSE))</f>
        <v/>
      </c>
      <c r="C449" s="44"/>
      <c r="D449" s="39" t="str">
        <f t="shared" si="65"/>
        <v/>
      </c>
      <c r="E449" s="44"/>
      <c r="F449" s="39" t="str">
        <f t="shared" si="64"/>
        <v/>
      </c>
      <c r="G449" s="75"/>
      <c r="H449" s="39" t="str">
        <f t="shared" si="66"/>
        <v/>
      </c>
      <c r="I449" s="39" t="str">
        <f t="shared" si="67"/>
        <v/>
      </c>
      <c r="J449" s="74"/>
      <c r="K449" s="74"/>
      <c r="L449" s="74"/>
      <c r="M449" s="266"/>
      <c r="N449" t="str">
        <f>IF(C449="","",'OPĆI DIO'!$C$1)</f>
        <v/>
      </c>
      <c r="O449" t="str">
        <f t="shared" si="68"/>
        <v/>
      </c>
      <c r="P449" t="str">
        <f t="shared" si="69"/>
        <v/>
      </c>
      <c r="Q449" t="str">
        <f t="shared" si="70"/>
        <v/>
      </c>
      <c r="R449" t="str">
        <f t="shared" si="71"/>
        <v/>
      </c>
      <c r="S449" t="str">
        <f t="shared" si="72"/>
        <v/>
      </c>
    </row>
    <row r="450" spans="1:19">
      <c r="A450" s="39" t="str">
        <f>IF(C450="","",VLOOKUP('OPĆI DIO'!$C$1,'OPĆI DIO'!$N$4:$W$150,10,FALSE))</f>
        <v/>
      </c>
      <c r="B450" s="39" t="str">
        <f>IF(C450="","",VLOOKUP('OPĆI DIO'!$C$1,'OPĆI DIO'!$N$4:$W$150,9,FALSE))</f>
        <v/>
      </c>
      <c r="C450" s="44"/>
      <c r="D450" s="39" t="str">
        <f t="shared" si="65"/>
        <v/>
      </c>
      <c r="E450" s="44"/>
      <c r="F450" s="39" t="str">
        <f t="shared" si="64"/>
        <v/>
      </c>
      <c r="G450" s="75"/>
      <c r="H450" s="39" t="str">
        <f t="shared" si="66"/>
        <v/>
      </c>
      <c r="I450" s="39" t="str">
        <f t="shared" si="67"/>
        <v/>
      </c>
      <c r="J450" s="74"/>
      <c r="K450" s="74"/>
      <c r="L450" s="74"/>
      <c r="M450" s="266"/>
      <c r="N450" t="str">
        <f>IF(C450="","",'OPĆI DIO'!$C$1)</f>
        <v/>
      </c>
      <c r="O450" t="str">
        <f t="shared" si="68"/>
        <v/>
      </c>
      <c r="P450" t="str">
        <f t="shared" si="69"/>
        <v/>
      </c>
      <c r="Q450" t="str">
        <f t="shared" si="70"/>
        <v/>
      </c>
      <c r="R450" t="str">
        <f t="shared" si="71"/>
        <v/>
      </c>
      <c r="S450" t="str">
        <f t="shared" si="72"/>
        <v/>
      </c>
    </row>
    <row r="451" spans="1:19">
      <c r="A451" s="39" t="str">
        <f>IF(C451="","",VLOOKUP('OPĆI DIO'!$C$1,'OPĆI DIO'!$N$4:$W$150,10,FALSE))</f>
        <v/>
      </c>
      <c r="B451" s="39" t="str">
        <f>IF(C451="","",VLOOKUP('OPĆI DIO'!$C$1,'OPĆI DIO'!$N$4:$W$150,9,FALSE))</f>
        <v/>
      </c>
      <c r="C451" s="44"/>
      <c r="D451" s="39" t="str">
        <f t="shared" si="65"/>
        <v/>
      </c>
      <c r="E451" s="44"/>
      <c r="F451" s="39" t="str">
        <f t="shared" ref="F451:F501" si="73">IFERROR(VLOOKUP(E451,$W$5:$Y$129,2,FALSE),"")</f>
        <v/>
      </c>
      <c r="G451" s="75"/>
      <c r="H451" s="39" t="str">
        <f t="shared" si="66"/>
        <v/>
      </c>
      <c r="I451" s="39" t="str">
        <f t="shared" si="67"/>
        <v/>
      </c>
      <c r="J451" s="74"/>
      <c r="K451" s="74"/>
      <c r="L451" s="74"/>
      <c r="M451" s="266"/>
      <c r="N451" t="str">
        <f>IF(C451="","",'OPĆI DIO'!$C$1)</f>
        <v/>
      </c>
      <c r="O451" t="str">
        <f t="shared" si="68"/>
        <v/>
      </c>
      <c r="P451" t="str">
        <f t="shared" si="69"/>
        <v/>
      </c>
      <c r="Q451" t="str">
        <f t="shared" si="70"/>
        <v/>
      </c>
      <c r="R451" t="str">
        <f t="shared" si="71"/>
        <v/>
      </c>
      <c r="S451" t="str">
        <f t="shared" si="72"/>
        <v/>
      </c>
    </row>
    <row r="452" spans="1:19">
      <c r="A452" s="39" t="str">
        <f>IF(C452="","",VLOOKUP('OPĆI DIO'!$C$1,'OPĆI DIO'!$N$4:$W$150,10,FALSE))</f>
        <v/>
      </c>
      <c r="B452" s="39" t="str">
        <f>IF(C452="","",VLOOKUP('OPĆI DIO'!$C$1,'OPĆI DIO'!$N$4:$W$150,9,FALSE))</f>
        <v/>
      </c>
      <c r="C452" s="44"/>
      <c r="D452" s="39" t="str">
        <f t="shared" ref="D452:D501" si="74">IFERROR(VLOOKUP(C452,$T$6:$U$23,2,FALSE),"")</f>
        <v/>
      </c>
      <c r="E452" s="44"/>
      <c r="F452" s="39" t="str">
        <f t="shared" si="73"/>
        <v/>
      </c>
      <c r="G452" s="75"/>
      <c r="H452" s="39" t="str">
        <f t="shared" ref="H452:H501" si="75">IFERROR(VLOOKUP(G452,$AC$6:$AD$353,2,FALSE),"")</f>
        <v/>
      </c>
      <c r="I452" s="39" t="str">
        <f t="shared" ref="I452:I501" si="76">IFERROR(VLOOKUP(G452,$AC$6:$AG$353,3,FALSE),"")</f>
        <v/>
      </c>
      <c r="J452" s="74"/>
      <c r="K452" s="74"/>
      <c r="L452" s="74"/>
      <c r="M452" s="266"/>
      <c r="N452" t="str">
        <f>IF(C452="","",'OPĆI DIO'!$C$1)</f>
        <v/>
      </c>
      <c r="O452" t="str">
        <f t="shared" ref="O452:O501" si="77">LEFT(E452,3)</f>
        <v/>
      </c>
      <c r="P452" t="str">
        <f t="shared" ref="P452:P501" si="78">LEFT(E452,2)</f>
        <v/>
      </c>
      <c r="Q452" t="str">
        <f t="shared" ref="Q452:Q501" si="79">LEFT(C452,3)</f>
        <v/>
      </c>
      <c r="R452" t="str">
        <f t="shared" ref="R452:R501" si="80">IF(S452="5",0,MID(I452,2,2))</f>
        <v/>
      </c>
      <c r="S452" t="str">
        <f t="shared" ref="S452:S501" si="81">LEFT(E452,1)</f>
        <v/>
      </c>
    </row>
    <row r="453" spans="1:19">
      <c r="A453" s="39" t="str">
        <f>IF(C453="","",VLOOKUP('OPĆI DIO'!$C$1,'OPĆI DIO'!$N$4:$W$150,10,FALSE))</f>
        <v/>
      </c>
      <c r="B453" s="39" t="str">
        <f>IF(C453="","",VLOOKUP('OPĆI DIO'!$C$1,'OPĆI DIO'!$N$4:$W$150,9,FALSE))</f>
        <v/>
      </c>
      <c r="C453" s="44"/>
      <c r="D453" s="39" t="str">
        <f t="shared" si="74"/>
        <v/>
      </c>
      <c r="E453" s="44"/>
      <c r="F453" s="39" t="str">
        <f t="shared" si="73"/>
        <v/>
      </c>
      <c r="G453" s="75"/>
      <c r="H453" s="39" t="str">
        <f t="shared" si="75"/>
        <v/>
      </c>
      <c r="I453" s="39" t="str">
        <f t="shared" si="76"/>
        <v/>
      </c>
      <c r="J453" s="74"/>
      <c r="K453" s="74"/>
      <c r="L453" s="74"/>
      <c r="M453" s="266"/>
      <c r="N453" t="str">
        <f>IF(C453="","",'OPĆI DIO'!$C$1)</f>
        <v/>
      </c>
      <c r="O453" t="str">
        <f t="shared" si="77"/>
        <v/>
      </c>
      <c r="P453" t="str">
        <f t="shared" si="78"/>
        <v/>
      </c>
      <c r="Q453" t="str">
        <f t="shared" si="79"/>
        <v/>
      </c>
      <c r="R453" t="str">
        <f t="shared" si="80"/>
        <v/>
      </c>
      <c r="S453" t="str">
        <f t="shared" si="81"/>
        <v/>
      </c>
    </row>
    <row r="454" spans="1:19">
      <c r="A454" s="39" t="str">
        <f>IF(C454="","",VLOOKUP('OPĆI DIO'!$C$1,'OPĆI DIO'!$N$4:$W$150,10,FALSE))</f>
        <v/>
      </c>
      <c r="B454" s="39" t="str">
        <f>IF(C454="","",VLOOKUP('OPĆI DIO'!$C$1,'OPĆI DIO'!$N$4:$W$150,9,FALSE))</f>
        <v/>
      </c>
      <c r="C454" s="44"/>
      <c r="D454" s="39" t="str">
        <f t="shared" si="74"/>
        <v/>
      </c>
      <c r="E454" s="44"/>
      <c r="F454" s="39" t="str">
        <f t="shared" si="73"/>
        <v/>
      </c>
      <c r="G454" s="75"/>
      <c r="H454" s="39" t="str">
        <f t="shared" si="75"/>
        <v/>
      </c>
      <c r="I454" s="39" t="str">
        <f t="shared" si="76"/>
        <v/>
      </c>
      <c r="J454" s="74"/>
      <c r="K454" s="74"/>
      <c r="L454" s="74"/>
      <c r="M454" s="266"/>
      <c r="N454" t="str">
        <f>IF(C454="","",'OPĆI DIO'!$C$1)</f>
        <v/>
      </c>
      <c r="O454" t="str">
        <f t="shared" si="77"/>
        <v/>
      </c>
      <c r="P454" t="str">
        <f t="shared" si="78"/>
        <v/>
      </c>
      <c r="Q454" t="str">
        <f t="shared" si="79"/>
        <v/>
      </c>
      <c r="R454" t="str">
        <f t="shared" si="80"/>
        <v/>
      </c>
      <c r="S454" t="str">
        <f t="shared" si="81"/>
        <v/>
      </c>
    </row>
    <row r="455" spans="1:19">
      <c r="A455" s="39" t="str">
        <f>IF(C455="","",VLOOKUP('OPĆI DIO'!$C$1,'OPĆI DIO'!$N$4:$W$150,10,FALSE))</f>
        <v/>
      </c>
      <c r="B455" s="39" t="str">
        <f>IF(C455="","",VLOOKUP('OPĆI DIO'!$C$1,'OPĆI DIO'!$N$4:$W$150,9,FALSE))</f>
        <v/>
      </c>
      <c r="C455" s="44"/>
      <c r="D455" s="39" t="str">
        <f t="shared" si="74"/>
        <v/>
      </c>
      <c r="E455" s="44"/>
      <c r="F455" s="39" t="str">
        <f t="shared" si="73"/>
        <v/>
      </c>
      <c r="G455" s="75"/>
      <c r="H455" s="39" t="str">
        <f t="shared" si="75"/>
        <v/>
      </c>
      <c r="I455" s="39" t="str">
        <f t="shared" si="76"/>
        <v/>
      </c>
      <c r="J455" s="74"/>
      <c r="K455" s="74"/>
      <c r="L455" s="74"/>
      <c r="M455" s="266"/>
      <c r="N455" t="str">
        <f>IF(C455="","",'OPĆI DIO'!$C$1)</f>
        <v/>
      </c>
      <c r="O455" t="str">
        <f t="shared" si="77"/>
        <v/>
      </c>
      <c r="P455" t="str">
        <f t="shared" si="78"/>
        <v/>
      </c>
      <c r="Q455" t="str">
        <f t="shared" si="79"/>
        <v/>
      </c>
      <c r="R455" t="str">
        <f t="shared" si="80"/>
        <v/>
      </c>
      <c r="S455" t="str">
        <f t="shared" si="81"/>
        <v/>
      </c>
    </row>
    <row r="456" spans="1:19">
      <c r="A456" s="39" t="str">
        <f>IF(C456="","",VLOOKUP('OPĆI DIO'!$C$1,'OPĆI DIO'!$N$4:$W$150,10,FALSE))</f>
        <v/>
      </c>
      <c r="B456" s="39" t="str">
        <f>IF(C456="","",VLOOKUP('OPĆI DIO'!$C$1,'OPĆI DIO'!$N$4:$W$150,9,FALSE))</f>
        <v/>
      </c>
      <c r="C456" s="44"/>
      <c r="D456" s="39" t="str">
        <f t="shared" si="74"/>
        <v/>
      </c>
      <c r="E456" s="44"/>
      <c r="F456" s="39" t="str">
        <f t="shared" si="73"/>
        <v/>
      </c>
      <c r="G456" s="75"/>
      <c r="H456" s="39" t="str">
        <f t="shared" si="75"/>
        <v/>
      </c>
      <c r="I456" s="39" t="str">
        <f t="shared" si="76"/>
        <v/>
      </c>
      <c r="J456" s="74"/>
      <c r="K456" s="74"/>
      <c r="L456" s="74"/>
      <c r="M456" s="266"/>
      <c r="N456" t="str">
        <f>IF(C456="","",'OPĆI DIO'!$C$1)</f>
        <v/>
      </c>
      <c r="O456" t="str">
        <f t="shared" si="77"/>
        <v/>
      </c>
      <c r="P456" t="str">
        <f t="shared" si="78"/>
        <v/>
      </c>
      <c r="Q456" t="str">
        <f t="shared" si="79"/>
        <v/>
      </c>
      <c r="R456" t="str">
        <f t="shared" si="80"/>
        <v/>
      </c>
      <c r="S456" t="str">
        <f t="shared" si="81"/>
        <v/>
      </c>
    </row>
    <row r="457" spans="1:19">
      <c r="A457" s="39" t="str">
        <f>IF(C457="","",VLOOKUP('OPĆI DIO'!$C$1,'OPĆI DIO'!$N$4:$W$150,10,FALSE))</f>
        <v/>
      </c>
      <c r="B457" s="39" t="str">
        <f>IF(C457="","",VLOOKUP('OPĆI DIO'!$C$1,'OPĆI DIO'!$N$4:$W$150,9,FALSE))</f>
        <v/>
      </c>
      <c r="C457" s="44"/>
      <c r="D457" s="39" t="str">
        <f t="shared" si="74"/>
        <v/>
      </c>
      <c r="E457" s="44"/>
      <c r="F457" s="39" t="str">
        <f t="shared" si="73"/>
        <v/>
      </c>
      <c r="G457" s="75"/>
      <c r="H457" s="39" t="str">
        <f t="shared" si="75"/>
        <v/>
      </c>
      <c r="I457" s="39" t="str">
        <f t="shared" si="76"/>
        <v/>
      </c>
      <c r="J457" s="74"/>
      <c r="K457" s="74"/>
      <c r="L457" s="74"/>
      <c r="M457" s="266"/>
      <c r="N457" t="str">
        <f>IF(C457="","",'OPĆI DIO'!$C$1)</f>
        <v/>
      </c>
      <c r="O457" t="str">
        <f t="shared" si="77"/>
        <v/>
      </c>
      <c r="P457" t="str">
        <f t="shared" si="78"/>
        <v/>
      </c>
      <c r="Q457" t="str">
        <f t="shared" si="79"/>
        <v/>
      </c>
      <c r="R457" t="str">
        <f t="shared" si="80"/>
        <v/>
      </c>
      <c r="S457" t="str">
        <f t="shared" si="81"/>
        <v/>
      </c>
    </row>
    <row r="458" spans="1:19">
      <c r="A458" s="39" t="str">
        <f>IF(C458="","",VLOOKUP('OPĆI DIO'!$C$1,'OPĆI DIO'!$N$4:$W$150,10,FALSE))</f>
        <v/>
      </c>
      <c r="B458" s="39" t="str">
        <f>IF(C458="","",VLOOKUP('OPĆI DIO'!$C$1,'OPĆI DIO'!$N$4:$W$150,9,FALSE))</f>
        <v/>
      </c>
      <c r="C458" s="44"/>
      <c r="D458" s="39" t="str">
        <f t="shared" si="74"/>
        <v/>
      </c>
      <c r="E458" s="44"/>
      <c r="F458" s="39" t="str">
        <f t="shared" si="73"/>
        <v/>
      </c>
      <c r="G458" s="75"/>
      <c r="H458" s="39" t="str">
        <f t="shared" si="75"/>
        <v/>
      </c>
      <c r="I458" s="39" t="str">
        <f t="shared" si="76"/>
        <v/>
      </c>
      <c r="J458" s="74"/>
      <c r="K458" s="74"/>
      <c r="L458" s="74"/>
      <c r="M458" s="266"/>
      <c r="N458" t="str">
        <f>IF(C458="","",'OPĆI DIO'!$C$1)</f>
        <v/>
      </c>
      <c r="O458" t="str">
        <f t="shared" si="77"/>
        <v/>
      </c>
      <c r="P458" t="str">
        <f t="shared" si="78"/>
        <v/>
      </c>
      <c r="Q458" t="str">
        <f t="shared" si="79"/>
        <v/>
      </c>
      <c r="R458" t="str">
        <f t="shared" si="80"/>
        <v/>
      </c>
      <c r="S458" t="str">
        <f t="shared" si="81"/>
        <v/>
      </c>
    </row>
    <row r="459" spans="1:19">
      <c r="A459" s="39" t="str">
        <f>IF(C459="","",VLOOKUP('OPĆI DIO'!$C$1,'OPĆI DIO'!$N$4:$W$150,10,FALSE))</f>
        <v/>
      </c>
      <c r="B459" s="39" t="str">
        <f>IF(C459="","",VLOOKUP('OPĆI DIO'!$C$1,'OPĆI DIO'!$N$4:$W$150,9,FALSE))</f>
        <v/>
      </c>
      <c r="C459" s="44"/>
      <c r="D459" s="39" t="str">
        <f t="shared" si="74"/>
        <v/>
      </c>
      <c r="E459" s="44"/>
      <c r="F459" s="39" t="str">
        <f t="shared" si="73"/>
        <v/>
      </c>
      <c r="G459" s="75"/>
      <c r="H459" s="39" t="str">
        <f t="shared" si="75"/>
        <v/>
      </c>
      <c r="I459" s="39" t="str">
        <f t="shared" si="76"/>
        <v/>
      </c>
      <c r="J459" s="74"/>
      <c r="K459" s="74"/>
      <c r="L459" s="74"/>
      <c r="M459" s="266"/>
      <c r="N459" t="str">
        <f>IF(C459="","",'OPĆI DIO'!$C$1)</f>
        <v/>
      </c>
      <c r="O459" t="str">
        <f t="shared" si="77"/>
        <v/>
      </c>
      <c r="P459" t="str">
        <f t="shared" si="78"/>
        <v/>
      </c>
      <c r="Q459" t="str">
        <f t="shared" si="79"/>
        <v/>
      </c>
      <c r="R459" t="str">
        <f t="shared" si="80"/>
        <v/>
      </c>
      <c r="S459" t="str">
        <f t="shared" si="81"/>
        <v/>
      </c>
    </row>
    <row r="460" spans="1:19">
      <c r="A460" s="39" t="str">
        <f>IF(C460="","",VLOOKUP('OPĆI DIO'!$C$1,'OPĆI DIO'!$N$4:$W$150,10,FALSE))</f>
        <v/>
      </c>
      <c r="B460" s="39" t="str">
        <f>IF(C460="","",VLOOKUP('OPĆI DIO'!$C$1,'OPĆI DIO'!$N$4:$W$150,9,FALSE))</f>
        <v/>
      </c>
      <c r="C460" s="44"/>
      <c r="D460" s="39" t="str">
        <f t="shared" si="74"/>
        <v/>
      </c>
      <c r="E460" s="44"/>
      <c r="F460" s="39" t="str">
        <f t="shared" si="73"/>
        <v/>
      </c>
      <c r="G460" s="75"/>
      <c r="H460" s="39" t="str">
        <f t="shared" si="75"/>
        <v/>
      </c>
      <c r="I460" s="39" t="str">
        <f t="shared" si="76"/>
        <v/>
      </c>
      <c r="J460" s="74"/>
      <c r="K460" s="74"/>
      <c r="L460" s="74"/>
      <c r="M460" s="266"/>
      <c r="N460" t="str">
        <f>IF(C460="","",'OPĆI DIO'!$C$1)</f>
        <v/>
      </c>
      <c r="O460" t="str">
        <f t="shared" si="77"/>
        <v/>
      </c>
      <c r="P460" t="str">
        <f t="shared" si="78"/>
        <v/>
      </c>
      <c r="Q460" t="str">
        <f t="shared" si="79"/>
        <v/>
      </c>
      <c r="R460" t="str">
        <f t="shared" si="80"/>
        <v/>
      </c>
      <c r="S460" t="str">
        <f t="shared" si="81"/>
        <v/>
      </c>
    </row>
    <row r="461" spans="1:19">
      <c r="A461" s="39" t="str">
        <f>IF(C461="","",VLOOKUP('OPĆI DIO'!$C$1,'OPĆI DIO'!$N$4:$W$150,10,FALSE))</f>
        <v/>
      </c>
      <c r="B461" s="39" t="str">
        <f>IF(C461="","",VLOOKUP('OPĆI DIO'!$C$1,'OPĆI DIO'!$N$4:$W$150,9,FALSE))</f>
        <v/>
      </c>
      <c r="C461" s="44"/>
      <c r="D461" s="39" t="str">
        <f t="shared" si="74"/>
        <v/>
      </c>
      <c r="E461" s="44"/>
      <c r="F461" s="39" t="str">
        <f t="shared" si="73"/>
        <v/>
      </c>
      <c r="G461" s="75"/>
      <c r="H461" s="39" t="str">
        <f t="shared" si="75"/>
        <v/>
      </c>
      <c r="I461" s="39" t="str">
        <f t="shared" si="76"/>
        <v/>
      </c>
      <c r="J461" s="74"/>
      <c r="K461" s="74"/>
      <c r="L461" s="74"/>
      <c r="M461" s="266"/>
      <c r="N461" t="str">
        <f>IF(C461="","",'OPĆI DIO'!$C$1)</f>
        <v/>
      </c>
      <c r="O461" t="str">
        <f t="shared" si="77"/>
        <v/>
      </c>
      <c r="P461" t="str">
        <f t="shared" si="78"/>
        <v/>
      </c>
      <c r="Q461" t="str">
        <f t="shared" si="79"/>
        <v/>
      </c>
      <c r="R461" t="str">
        <f t="shared" si="80"/>
        <v/>
      </c>
      <c r="S461" t="str">
        <f t="shared" si="81"/>
        <v/>
      </c>
    </row>
    <row r="462" spans="1:19">
      <c r="A462" s="39" t="str">
        <f>IF(C462="","",VLOOKUP('OPĆI DIO'!$C$1,'OPĆI DIO'!$N$4:$W$150,10,FALSE))</f>
        <v/>
      </c>
      <c r="B462" s="39" t="str">
        <f>IF(C462="","",VLOOKUP('OPĆI DIO'!$C$1,'OPĆI DIO'!$N$4:$W$150,9,FALSE))</f>
        <v/>
      </c>
      <c r="C462" s="44"/>
      <c r="D462" s="39" t="str">
        <f t="shared" si="74"/>
        <v/>
      </c>
      <c r="E462" s="44"/>
      <c r="F462" s="39" t="str">
        <f t="shared" si="73"/>
        <v/>
      </c>
      <c r="G462" s="75"/>
      <c r="H462" s="39" t="str">
        <f t="shared" si="75"/>
        <v/>
      </c>
      <c r="I462" s="39" t="str">
        <f t="shared" si="76"/>
        <v/>
      </c>
      <c r="J462" s="74"/>
      <c r="K462" s="74"/>
      <c r="L462" s="74"/>
      <c r="M462" s="266"/>
      <c r="N462" t="str">
        <f>IF(C462="","",'OPĆI DIO'!$C$1)</f>
        <v/>
      </c>
      <c r="O462" t="str">
        <f t="shared" si="77"/>
        <v/>
      </c>
      <c r="P462" t="str">
        <f t="shared" si="78"/>
        <v/>
      </c>
      <c r="Q462" t="str">
        <f t="shared" si="79"/>
        <v/>
      </c>
      <c r="R462" t="str">
        <f t="shared" si="80"/>
        <v/>
      </c>
      <c r="S462" t="str">
        <f t="shared" si="81"/>
        <v/>
      </c>
    </row>
    <row r="463" spans="1:19">
      <c r="A463" s="39" t="str">
        <f>IF(C463="","",VLOOKUP('OPĆI DIO'!$C$1,'OPĆI DIO'!$N$4:$W$150,10,FALSE))</f>
        <v/>
      </c>
      <c r="B463" s="39" t="str">
        <f>IF(C463="","",VLOOKUP('OPĆI DIO'!$C$1,'OPĆI DIO'!$N$4:$W$150,9,FALSE))</f>
        <v/>
      </c>
      <c r="C463" s="44"/>
      <c r="D463" s="39" t="str">
        <f t="shared" si="74"/>
        <v/>
      </c>
      <c r="E463" s="44"/>
      <c r="F463" s="39" t="str">
        <f t="shared" si="73"/>
        <v/>
      </c>
      <c r="G463" s="75"/>
      <c r="H463" s="39" t="str">
        <f t="shared" si="75"/>
        <v/>
      </c>
      <c r="I463" s="39" t="str">
        <f t="shared" si="76"/>
        <v/>
      </c>
      <c r="J463" s="74"/>
      <c r="K463" s="74"/>
      <c r="L463" s="74"/>
      <c r="M463" s="266"/>
      <c r="N463" t="str">
        <f>IF(C463="","",'OPĆI DIO'!$C$1)</f>
        <v/>
      </c>
      <c r="O463" t="str">
        <f t="shared" si="77"/>
        <v/>
      </c>
      <c r="P463" t="str">
        <f t="shared" si="78"/>
        <v/>
      </c>
      <c r="Q463" t="str">
        <f t="shared" si="79"/>
        <v/>
      </c>
      <c r="R463" t="str">
        <f t="shared" si="80"/>
        <v/>
      </c>
      <c r="S463" t="str">
        <f t="shared" si="81"/>
        <v/>
      </c>
    </row>
    <row r="464" spans="1:19">
      <c r="A464" s="39" t="str">
        <f>IF(C464="","",VLOOKUP('OPĆI DIO'!$C$1,'OPĆI DIO'!$N$4:$W$150,10,FALSE))</f>
        <v/>
      </c>
      <c r="B464" s="39" t="str">
        <f>IF(C464="","",VLOOKUP('OPĆI DIO'!$C$1,'OPĆI DIO'!$N$4:$W$150,9,FALSE))</f>
        <v/>
      </c>
      <c r="C464" s="44"/>
      <c r="D464" s="39" t="str">
        <f t="shared" si="74"/>
        <v/>
      </c>
      <c r="E464" s="44"/>
      <c r="F464" s="39" t="str">
        <f t="shared" si="73"/>
        <v/>
      </c>
      <c r="G464" s="75"/>
      <c r="H464" s="39" t="str">
        <f t="shared" si="75"/>
        <v/>
      </c>
      <c r="I464" s="39" t="str">
        <f t="shared" si="76"/>
        <v/>
      </c>
      <c r="J464" s="74"/>
      <c r="K464" s="74"/>
      <c r="L464" s="74"/>
      <c r="M464" s="266"/>
      <c r="N464" t="str">
        <f>IF(C464="","",'OPĆI DIO'!$C$1)</f>
        <v/>
      </c>
      <c r="O464" t="str">
        <f t="shared" si="77"/>
        <v/>
      </c>
      <c r="P464" t="str">
        <f t="shared" si="78"/>
        <v/>
      </c>
      <c r="Q464" t="str">
        <f t="shared" si="79"/>
        <v/>
      </c>
      <c r="R464" t="str">
        <f t="shared" si="80"/>
        <v/>
      </c>
      <c r="S464" t="str">
        <f t="shared" si="81"/>
        <v/>
      </c>
    </row>
    <row r="465" spans="1:19">
      <c r="A465" s="39" t="str">
        <f>IF(C465="","",VLOOKUP('OPĆI DIO'!$C$1,'OPĆI DIO'!$N$4:$W$150,10,FALSE))</f>
        <v/>
      </c>
      <c r="B465" s="39" t="str">
        <f>IF(C465="","",VLOOKUP('OPĆI DIO'!$C$1,'OPĆI DIO'!$N$4:$W$150,9,FALSE))</f>
        <v/>
      </c>
      <c r="C465" s="44"/>
      <c r="D465" s="39" t="str">
        <f t="shared" si="74"/>
        <v/>
      </c>
      <c r="E465" s="44"/>
      <c r="F465" s="39" t="str">
        <f t="shared" si="73"/>
        <v/>
      </c>
      <c r="G465" s="75"/>
      <c r="H465" s="39" t="str">
        <f t="shared" si="75"/>
        <v/>
      </c>
      <c r="I465" s="39" t="str">
        <f t="shared" si="76"/>
        <v/>
      </c>
      <c r="J465" s="74"/>
      <c r="K465" s="74"/>
      <c r="L465" s="74"/>
      <c r="M465" s="266"/>
      <c r="N465" t="str">
        <f>IF(C465="","",'OPĆI DIO'!$C$1)</f>
        <v/>
      </c>
      <c r="O465" t="str">
        <f t="shared" si="77"/>
        <v/>
      </c>
      <c r="P465" t="str">
        <f t="shared" si="78"/>
        <v/>
      </c>
      <c r="Q465" t="str">
        <f t="shared" si="79"/>
        <v/>
      </c>
      <c r="R465" t="str">
        <f t="shared" si="80"/>
        <v/>
      </c>
      <c r="S465" t="str">
        <f t="shared" si="81"/>
        <v/>
      </c>
    </row>
    <row r="466" spans="1:19">
      <c r="A466" s="39" t="str">
        <f>IF(C466="","",VLOOKUP('OPĆI DIO'!$C$1,'OPĆI DIO'!$N$4:$W$150,10,FALSE))</f>
        <v/>
      </c>
      <c r="B466" s="39" t="str">
        <f>IF(C466="","",VLOOKUP('OPĆI DIO'!$C$1,'OPĆI DIO'!$N$4:$W$150,9,FALSE))</f>
        <v/>
      </c>
      <c r="C466" s="44"/>
      <c r="D466" s="39" t="str">
        <f t="shared" si="74"/>
        <v/>
      </c>
      <c r="E466" s="44"/>
      <c r="F466" s="39" t="str">
        <f t="shared" si="73"/>
        <v/>
      </c>
      <c r="G466" s="75"/>
      <c r="H466" s="39" t="str">
        <f t="shared" si="75"/>
        <v/>
      </c>
      <c r="I466" s="39" t="str">
        <f t="shared" si="76"/>
        <v/>
      </c>
      <c r="J466" s="74"/>
      <c r="K466" s="74"/>
      <c r="L466" s="74"/>
      <c r="M466" s="266"/>
      <c r="N466" t="str">
        <f>IF(C466="","",'OPĆI DIO'!$C$1)</f>
        <v/>
      </c>
      <c r="O466" t="str">
        <f t="shared" si="77"/>
        <v/>
      </c>
      <c r="P466" t="str">
        <f t="shared" si="78"/>
        <v/>
      </c>
      <c r="Q466" t="str">
        <f t="shared" si="79"/>
        <v/>
      </c>
      <c r="R466" t="str">
        <f t="shared" si="80"/>
        <v/>
      </c>
      <c r="S466" t="str">
        <f t="shared" si="81"/>
        <v/>
      </c>
    </row>
    <row r="467" spans="1:19">
      <c r="A467" s="39" t="str">
        <f>IF(C467="","",VLOOKUP('OPĆI DIO'!$C$1,'OPĆI DIO'!$N$4:$W$150,10,FALSE))</f>
        <v/>
      </c>
      <c r="B467" s="39" t="str">
        <f>IF(C467="","",VLOOKUP('OPĆI DIO'!$C$1,'OPĆI DIO'!$N$4:$W$150,9,FALSE))</f>
        <v/>
      </c>
      <c r="C467" s="44"/>
      <c r="D467" s="39" t="str">
        <f t="shared" si="74"/>
        <v/>
      </c>
      <c r="E467" s="44"/>
      <c r="F467" s="39" t="str">
        <f t="shared" si="73"/>
        <v/>
      </c>
      <c r="G467" s="75"/>
      <c r="H467" s="39" t="str">
        <f t="shared" si="75"/>
        <v/>
      </c>
      <c r="I467" s="39" t="str">
        <f t="shared" si="76"/>
        <v/>
      </c>
      <c r="J467" s="74"/>
      <c r="K467" s="74"/>
      <c r="L467" s="74"/>
      <c r="M467" s="266"/>
      <c r="N467" t="str">
        <f>IF(C467="","",'OPĆI DIO'!$C$1)</f>
        <v/>
      </c>
      <c r="O467" t="str">
        <f t="shared" si="77"/>
        <v/>
      </c>
      <c r="P467" t="str">
        <f t="shared" si="78"/>
        <v/>
      </c>
      <c r="Q467" t="str">
        <f t="shared" si="79"/>
        <v/>
      </c>
      <c r="R467" t="str">
        <f t="shared" si="80"/>
        <v/>
      </c>
      <c r="S467" t="str">
        <f t="shared" si="81"/>
        <v/>
      </c>
    </row>
    <row r="468" spans="1:19">
      <c r="A468" s="39" t="str">
        <f>IF(C468="","",VLOOKUP('OPĆI DIO'!$C$1,'OPĆI DIO'!$N$4:$W$150,10,FALSE))</f>
        <v/>
      </c>
      <c r="B468" s="39" t="str">
        <f>IF(C468="","",VLOOKUP('OPĆI DIO'!$C$1,'OPĆI DIO'!$N$4:$W$150,9,FALSE))</f>
        <v/>
      </c>
      <c r="C468" s="44"/>
      <c r="D468" s="39" t="str">
        <f t="shared" si="74"/>
        <v/>
      </c>
      <c r="E468" s="44"/>
      <c r="F468" s="39" t="str">
        <f t="shared" si="73"/>
        <v/>
      </c>
      <c r="G468" s="75"/>
      <c r="H468" s="39" t="str">
        <f t="shared" si="75"/>
        <v/>
      </c>
      <c r="I468" s="39" t="str">
        <f t="shared" si="76"/>
        <v/>
      </c>
      <c r="J468" s="74"/>
      <c r="K468" s="74"/>
      <c r="L468" s="74"/>
      <c r="M468" s="266"/>
      <c r="N468" t="str">
        <f>IF(C468="","",'OPĆI DIO'!$C$1)</f>
        <v/>
      </c>
      <c r="O468" t="str">
        <f t="shared" si="77"/>
        <v/>
      </c>
      <c r="P468" t="str">
        <f t="shared" si="78"/>
        <v/>
      </c>
      <c r="Q468" t="str">
        <f t="shared" si="79"/>
        <v/>
      </c>
      <c r="R468" t="str">
        <f t="shared" si="80"/>
        <v/>
      </c>
      <c r="S468" t="str">
        <f t="shared" si="81"/>
        <v/>
      </c>
    </row>
    <row r="469" spans="1:19">
      <c r="A469" s="39" t="str">
        <f>IF(C469="","",VLOOKUP('OPĆI DIO'!$C$1,'OPĆI DIO'!$N$4:$W$150,10,FALSE))</f>
        <v/>
      </c>
      <c r="B469" s="39" t="str">
        <f>IF(C469="","",VLOOKUP('OPĆI DIO'!$C$1,'OPĆI DIO'!$N$4:$W$150,9,FALSE))</f>
        <v/>
      </c>
      <c r="C469" s="44"/>
      <c r="D469" s="39" t="str">
        <f t="shared" si="74"/>
        <v/>
      </c>
      <c r="E469" s="44"/>
      <c r="F469" s="39" t="str">
        <f t="shared" si="73"/>
        <v/>
      </c>
      <c r="G469" s="75"/>
      <c r="H469" s="39" t="str">
        <f t="shared" si="75"/>
        <v/>
      </c>
      <c r="I469" s="39" t="str">
        <f t="shared" si="76"/>
        <v/>
      </c>
      <c r="J469" s="74"/>
      <c r="K469" s="74"/>
      <c r="L469" s="74"/>
      <c r="M469" s="266"/>
      <c r="N469" t="str">
        <f>IF(C469="","",'OPĆI DIO'!$C$1)</f>
        <v/>
      </c>
      <c r="O469" t="str">
        <f t="shared" si="77"/>
        <v/>
      </c>
      <c r="P469" t="str">
        <f t="shared" si="78"/>
        <v/>
      </c>
      <c r="Q469" t="str">
        <f t="shared" si="79"/>
        <v/>
      </c>
      <c r="R469" t="str">
        <f t="shared" si="80"/>
        <v/>
      </c>
      <c r="S469" t="str">
        <f t="shared" si="81"/>
        <v/>
      </c>
    </row>
    <row r="470" spans="1:19">
      <c r="A470" s="39" t="str">
        <f>IF(C470="","",VLOOKUP('OPĆI DIO'!$C$1,'OPĆI DIO'!$N$4:$W$150,10,FALSE))</f>
        <v/>
      </c>
      <c r="B470" s="39" t="str">
        <f>IF(C470="","",VLOOKUP('OPĆI DIO'!$C$1,'OPĆI DIO'!$N$4:$W$150,9,FALSE))</f>
        <v/>
      </c>
      <c r="C470" s="44"/>
      <c r="D470" s="39" t="str">
        <f t="shared" si="74"/>
        <v/>
      </c>
      <c r="E470" s="44"/>
      <c r="F470" s="39" t="str">
        <f t="shared" si="73"/>
        <v/>
      </c>
      <c r="G470" s="75"/>
      <c r="H470" s="39" t="str">
        <f t="shared" si="75"/>
        <v/>
      </c>
      <c r="I470" s="39" t="str">
        <f t="shared" si="76"/>
        <v/>
      </c>
      <c r="J470" s="74"/>
      <c r="K470" s="74"/>
      <c r="L470" s="74"/>
      <c r="M470" s="266"/>
      <c r="N470" t="str">
        <f>IF(C470="","",'OPĆI DIO'!$C$1)</f>
        <v/>
      </c>
      <c r="O470" t="str">
        <f t="shared" si="77"/>
        <v/>
      </c>
      <c r="P470" t="str">
        <f t="shared" si="78"/>
        <v/>
      </c>
      <c r="Q470" t="str">
        <f t="shared" si="79"/>
        <v/>
      </c>
      <c r="R470" t="str">
        <f t="shared" si="80"/>
        <v/>
      </c>
      <c r="S470" t="str">
        <f t="shared" si="81"/>
        <v/>
      </c>
    </row>
    <row r="471" spans="1:19">
      <c r="A471" s="39" t="str">
        <f>IF(C471="","",VLOOKUP('OPĆI DIO'!$C$1,'OPĆI DIO'!$N$4:$W$150,10,FALSE))</f>
        <v/>
      </c>
      <c r="B471" s="39" t="str">
        <f>IF(C471="","",VLOOKUP('OPĆI DIO'!$C$1,'OPĆI DIO'!$N$4:$W$150,9,FALSE))</f>
        <v/>
      </c>
      <c r="C471" s="44"/>
      <c r="D471" s="39" t="str">
        <f t="shared" si="74"/>
        <v/>
      </c>
      <c r="E471" s="44"/>
      <c r="F471" s="39" t="str">
        <f t="shared" si="73"/>
        <v/>
      </c>
      <c r="G471" s="75"/>
      <c r="H471" s="39" t="str">
        <f t="shared" si="75"/>
        <v/>
      </c>
      <c r="I471" s="39" t="str">
        <f t="shared" si="76"/>
        <v/>
      </c>
      <c r="J471" s="74"/>
      <c r="K471" s="74"/>
      <c r="L471" s="74"/>
      <c r="M471" s="266"/>
      <c r="N471" t="str">
        <f>IF(C471="","",'OPĆI DIO'!$C$1)</f>
        <v/>
      </c>
      <c r="O471" t="str">
        <f t="shared" si="77"/>
        <v/>
      </c>
      <c r="P471" t="str">
        <f t="shared" si="78"/>
        <v/>
      </c>
      <c r="Q471" t="str">
        <f t="shared" si="79"/>
        <v/>
      </c>
      <c r="R471" t="str">
        <f t="shared" si="80"/>
        <v/>
      </c>
      <c r="S471" t="str">
        <f t="shared" si="81"/>
        <v/>
      </c>
    </row>
    <row r="472" spans="1:19">
      <c r="A472" s="39" t="str">
        <f>IF(C472="","",VLOOKUP('OPĆI DIO'!$C$1,'OPĆI DIO'!$N$4:$W$150,10,FALSE))</f>
        <v/>
      </c>
      <c r="B472" s="39" t="str">
        <f>IF(C472="","",VLOOKUP('OPĆI DIO'!$C$1,'OPĆI DIO'!$N$4:$W$150,9,FALSE))</f>
        <v/>
      </c>
      <c r="C472" s="44"/>
      <c r="D472" s="39" t="str">
        <f t="shared" si="74"/>
        <v/>
      </c>
      <c r="E472" s="44"/>
      <c r="F472" s="39" t="str">
        <f t="shared" si="73"/>
        <v/>
      </c>
      <c r="G472" s="75"/>
      <c r="H472" s="39" t="str">
        <f t="shared" si="75"/>
        <v/>
      </c>
      <c r="I472" s="39" t="str">
        <f t="shared" si="76"/>
        <v/>
      </c>
      <c r="J472" s="74"/>
      <c r="K472" s="74"/>
      <c r="L472" s="74"/>
      <c r="M472" s="266"/>
      <c r="N472" t="str">
        <f>IF(C472="","",'OPĆI DIO'!$C$1)</f>
        <v/>
      </c>
      <c r="O472" t="str">
        <f t="shared" si="77"/>
        <v/>
      </c>
      <c r="P472" t="str">
        <f t="shared" si="78"/>
        <v/>
      </c>
      <c r="Q472" t="str">
        <f t="shared" si="79"/>
        <v/>
      </c>
      <c r="R472" t="str">
        <f t="shared" si="80"/>
        <v/>
      </c>
      <c r="S472" t="str">
        <f t="shared" si="81"/>
        <v/>
      </c>
    </row>
    <row r="473" spans="1:19">
      <c r="A473" s="39" t="str">
        <f>IF(C473="","",VLOOKUP('OPĆI DIO'!$C$1,'OPĆI DIO'!$N$4:$W$150,10,FALSE))</f>
        <v/>
      </c>
      <c r="B473" s="39" t="str">
        <f>IF(C473="","",VLOOKUP('OPĆI DIO'!$C$1,'OPĆI DIO'!$N$4:$W$150,9,FALSE))</f>
        <v/>
      </c>
      <c r="C473" s="44"/>
      <c r="D473" s="39" t="str">
        <f t="shared" si="74"/>
        <v/>
      </c>
      <c r="E473" s="44"/>
      <c r="F473" s="39" t="str">
        <f t="shared" si="73"/>
        <v/>
      </c>
      <c r="G473" s="75"/>
      <c r="H473" s="39" t="str">
        <f t="shared" si="75"/>
        <v/>
      </c>
      <c r="I473" s="39" t="str">
        <f t="shared" si="76"/>
        <v/>
      </c>
      <c r="J473" s="74"/>
      <c r="K473" s="74"/>
      <c r="L473" s="74"/>
      <c r="M473" s="266"/>
      <c r="N473" t="str">
        <f>IF(C473="","",'OPĆI DIO'!$C$1)</f>
        <v/>
      </c>
      <c r="O473" t="str">
        <f t="shared" si="77"/>
        <v/>
      </c>
      <c r="P473" t="str">
        <f t="shared" si="78"/>
        <v/>
      </c>
      <c r="Q473" t="str">
        <f t="shared" si="79"/>
        <v/>
      </c>
      <c r="R473" t="str">
        <f t="shared" si="80"/>
        <v/>
      </c>
      <c r="S473" t="str">
        <f t="shared" si="81"/>
        <v/>
      </c>
    </row>
    <row r="474" spans="1:19">
      <c r="A474" s="39" t="str">
        <f>IF(C474="","",VLOOKUP('OPĆI DIO'!$C$1,'OPĆI DIO'!$N$4:$W$150,10,FALSE))</f>
        <v/>
      </c>
      <c r="B474" s="39" t="str">
        <f>IF(C474="","",VLOOKUP('OPĆI DIO'!$C$1,'OPĆI DIO'!$N$4:$W$150,9,FALSE))</f>
        <v/>
      </c>
      <c r="C474" s="44"/>
      <c r="D474" s="39" t="str">
        <f t="shared" si="74"/>
        <v/>
      </c>
      <c r="E474" s="44"/>
      <c r="F474" s="39" t="str">
        <f t="shared" si="73"/>
        <v/>
      </c>
      <c r="G474" s="75"/>
      <c r="H474" s="39" t="str">
        <f t="shared" si="75"/>
        <v/>
      </c>
      <c r="I474" s="39" t="str">
        <f t="shared" si="76"/>
        <v/>
      </c>
      <c r="J474" s="74"/>
      <c r="K474" s="74"/>
      <c r="L474" s="74"/>
      <c r="M474" s="266"/>
      <c r="N474" t="str">
        <f>IF(C474="","",'OPĆI DIO'!$C$1)</f>
        <v/>
      </c>
      <c r="O474" t="str">
        <f t="shared" si="77"/>
        <v/>
      </c>
      <c r="P474" t="str">
        <f t="shared" si="78"/>
        <v/>
      </c>
      <c r="Q474" t="str">
        <f t="shared" si="79"/>
        <v/>
      </c>
      <c r="R474" t="str">
        <f t="shared" si="80"/>
        <v/>
      </c>
      <c r="S474" t="str">
        <f t="shared" si="81"/>
        <v/>
      </c>
    </row>
    <row r="475" spans="1:19">
      <c r="A475" s="39" t="str">
        <f>IF(C475="","",VLOOKUP('OPĆI DIO'!$C$1,'OPĆI DIO'!$N$4:$W$150,10,FALSE))</f>
        <v/>
      </c>
      <c r="B475" s="39" t="str">
        <f>IF(C475="","",VLOOKUP('OPĆI DIO'!$C$1,'OPĆI DIO'!$N$4:$W$150,9,FALSE))</f>
        <v/>
      </c>
      <c r="C475" s="44"/>
      <c r="D475" s="39" t="str">
        <f t="shared" si="74"/>
        <v/>
      </c>
      <c r="E475" s="44"/>
      <c r="F475" s="39" t="str">
        <f t="shared" si="73"/>
        <v/>
      </c>
      <c r="G475" s="75"/>
      <c r="H475" s="39" t="str">
        <f t="shared" si="75"/>
        <v/>
      </c>
      <c r="I475" s="39" t="str">
        <f t="shared" si="76"/>
        <v/>
      </c>
      <c r="J475" s="74"/>
      <c r="K475" s="74"/>
      <c r="L475" s="74"/>
      <c r="M475" s="266"/>
      <c r="N475" t="str">
        <f>IF(C475="","",'OPĆI DIO'!$C$1)</f>
        <v/>
      </c>
      <c r="O475" t="str">
        <f t="shared" si="77"/>
        <v/>
      </c>
      <c r="P475" t="str">
        <f t="shared" si="78"/>
        <v/>
      </c>
      <c r="Q475" t="str">
        <f t="shared" si="79"/>
        <v/>
      </c>
      <c r="R475" t="str">
        <f t="shared" si="80"/>
        <v/>
      </c>
      <c r="S475" t="str">
        <f t="shared" si="81"/>
        <v/>
      </c>
    </row>
    <row r="476" spans="1:19">
      <c r="A476" s="39" t="str">
        <f>IF(C476="","",VLOOKUP('OPĆI DIO'!$C$1,'OPĆI DIO'!$N$4:$W$150,10,FALSE))</f>
        <v/>
      </c>
      <c r="B476" s="39" t="str">
        <f>IF(C476="","",VLOOKUP('OPĆI DIO'!$C$1,'OPĆI DIO'!$N$4:$W$150,9,FALSE))</f>
        <v/>
      </c>
      <c r="C476" s="44"/>
      <c r="D476" s="39" t="str">
        <f t="shared" si="74"/>
        <v/>
      </c>
      <c r="E476" s="44"/>
      <c r="F476" s="39" t="str">
        <f t="shared" si="73"/>
        <v/>
      </c>
      <c r="G476" s="75"/>
      <c r="H476" s="39" t="str">
        <f t="shared" si="75"/>
        <v/>
      </c>
      <c r="I476" s="39" t="str">
        <f t="shared" si="76"/>
        <v/>
      </c>
      <c r="J476" s="74"/>
      <c r="K476" s="74"/>
      <c r="L476" s="74"/>
      <c r="M476" s="266"/>
      <c r="N476" t="str">
        <f>IF(C476="","",'OPĆI DIO'!$C$1)</f>
        <v/>
      </c>
      <c r="O476" t="str">
        <f t="shared" si="77"/>
        <v/>
      </c>
      <c r="P476" t="str">
        <f t="shared" si="78"/>
        <v/>
      </c>
      <c r="Q476" t="str">
        <f t="shared" si="79"/>
        <v/>
      </c>
      <c r="R476" t="str">
        <f t="shared" si="80"/>
        <v/>
      </c>
      <c r="S476" t="str">
        <f t="shared" si="81"/>
        <v/>
      </c>
    </row>
    <row r="477" spans="1:19">
      <c r="A477" s="39" t="str">
        <f>IF(C477="","",VLOOKUP('OPĆI DIO'!$C$1,'OPĆI DIO'!$N$4:$W$150,10,FALSE))</f>
        <v/>
      </c>
      <c r="B477" s="39" t="str">
        <f>IF(C477="","",VLOOKUP('OPĆI DIO'!$C$1,'OPĆI DIO'!$N$4:$W$150,9,FALSE))</f>
        <v/>
      </c>
      <c r="C477" s="44"/>
      <c r="D477" s="39" t="str">
        <f t="shared" si="74"/>
        <v/>
      </c>
      <c r="E477" s="44"/>
      <c r="F477" s="39" t="str">
        <f t="shared" si="73"/>
        <v/>
      </c>
      <c r="G477" s="75"/>
      <c r="H477" s="39" t="str">
        <f t="shared" si="75"/>
        <v/>
      </c>
      <c r="I477" s="39" t="str">
        <f t="shared" si="76"/>
        <v/>
      </c>
      <c r="J477" s="74"/>
      <c r="K477" s="74"/>
      <c r="L477" s="74"/>
      <c r="M477" s="266"/>
      <c r="N477" t="str">
        <f>IF(C477="","",'OPĆI DIO'!$C$1)</f>
        <v/>
      </c>
      <c r="O477" t="str">
        <f t="shared" si="77"/>
        <v/>
      </c>
      <c r="P477" t="str">
        <f t="shared" si="78"/>
        <v/>
      </c>
      <c r="Q477" t="str">
        <f t="shared" si="79"/>
        <v/>
      </c>
      <c r="R477" t="str">
        <f t="shared" si="80"/>
        <v/>
      </c>
      <c r="S477" t="str">
        <f t="shared" si="81"/>
        <v/>
      </c>
    </row>
    <row r="478" spans="1:19">
      <c r="A478" s="39" t="str">
        <f>IF(C478="","",VLOOKUP('OPĆI DIO'!$C$1,'OPĆI DIO'!$N$4:$W$150,10,FALSE))</f>
        <v/>
      </c>
      <c r="B478" s="39" t="str">
        <f>IF(C478="","",VLOOKUP('OPĆI DIO'!$C$1,'OPĆI DIO'!$N$4:$W$150,9,FALSE))</f>
        <v/>
      </c>
      <c r="C478" s="44"/>
      <c r="D478" s="39" t="str">
        <f t="shared" si="74"/>
        <v/>
      </c>
      <c r="E478" s="44"/>
      <c r="F478" s="39" t="str">
        <f t="shared" si="73"/>
        <v/>
      </c>
      <c r="G478" s="75"/>
      <c r="H478" s="39" t="str">
        <f t="shared" si="75"/>
        <v/>
      </c>
      <c r="I478" s="39" t="str">
        <f t="shared" si="76"/>
        <v/>
      </c>
      <c r="J478" s="74"/>
      <c r="K478" s="74"/>
      <c r="L478" s="74"/>
      <c r="M478" s="266"/>
      <c r="N478" t="str">
        <f>IF(C478="","",'OPĆI DIO'!$C$1)</f>
        <v/>
      </c>
      <c r="O478" t="str">
        <f t="shared" si="77"/>
        <v/>
      </c>
      <c r="P478" t="str">
        <f t="shared" si="78"/>
        <v/>
      </c>
      <c r="Q478" t="str">
        <f t="shared" si="79"/>
        <v/>
      </c>
      <c r="R478" t="str">
        <f t="shared" si="80"/>
        <v/>
      </c>
      <c r="S478" t="str">
        <f t="shared" si="81"/>
        <v/>
      </c>
    </row>
    <row r="479" spans="1:19">
      <c r="A479" s="39" t="str">
        <f>IF(C479="","",VLOOKUP('OPĆI DIO'!$C$1,'OPĆI DIO'!$N$4:$W$150,10,FALSE))</f>
        <v/>
      </c>
      <c r="B479" s="39" t="str">
        <f>IF(C479="","",VLOOKUP('OPĆI DIO'!$C$1,'OPĆI DIO'!$N$4:$W$150,9,FALSE))</f>
        <v/>
      </c>
      <c r="C479" s="44"/>
      <c r="D479" s="39" t="str">
        <f t="shared" si="74"/>
        <v/>
      </c>
      <c r="E479" s="44"/>
      <c r="F479" s="39" t="str">
        <f t="shared" si="73"/>
        <v/>
      </c>
      <c r="G479" s="75"/>
      <c r="H479" s="39" t="str">
        <f t="shared" si="75"/>
        <v/>
      </c>
      <c r="I479" s="39" t="str">
        <f t="shared" si="76"/>
        <v/>
      </c>
      <c r="J479" s="74"/>
      <c r="K479" s="74"/>
      <c r="L479" s="74"/>
      <c r="M479" s="266"/>
      <c r="N479" t="str">
        <f>IF(C479="","",'OPĆI DIO'!$C$1)</f>
        <v/>
      </c>
      <c r="O479" t="str">
        <f t="shared" si="77"/>
        <v/>
      </c>
      <c r="P479" t="str">
        <f t="shared" si="78"/>
        <v/>
      </c>
      <c r="Q479" t="str">
        <f t="shared" si="79"/>
        <v/>
      </c>
      <c r="R479" t="str">
        <f t="shared" si="80"/>
        <v/>
      </c>
      <c r="S479" t="str">
        <f t="shared" si="81"/>
        <v/>
      </c>
    </row>
    <row r="480" spans="1:19">
      <c r="A480" s="39" t="str">
        <f>IF(C480="","",VLOOKUP('OPĆI DIO'!$C$1,'OPĆI DIO'!$N$4:$W$150,10,FALSE))</f>
        <v/>
      </c>
      <c r="B480" s="39" t="str">
        <f>IF(C480="","",VLOOKUP('OPĆI DIO'!$C$1,'OPĆI DIO'!$N$4:$W$150,9,FALSE))</f>
        <v/>
      </c>
      <c r="C480" s="44"/>
      <c r="D480" s="39" t="str">
        <f t="shared" si="74"/>
        <v/>
      </c>
      <c r="E480" s="44"/>
      <c r="F480" s="39" t="str">
        <f t="shared" si="73"/>
        <v/>
      </c>
      <c r="G480" s="75"/>
      <c r="H480" s="39" t="str">
        <f t="shared" si="75"/>
        <v/>
      </c>
      <c r="I480" s="39" t="str">
        <f t="shared" si="76"/>
        <v/>
      </c>
      <c r="J480" s="74"/>
      <c r="K480" s="74"/>
      <c r="L480" s="74"/>
      <c r="M480" s="266"/>
      <c r="N480" t="str">
        <f>IF(C480="","",'OPĆI DIO'!$C$1)</f>
        <v/>
      </c>
      <c r="O480" t="str">
        <f t="shared" si="77"/>
        <v/>
      </c>
      <c r="P480" t="str">
        <f t="shared" si="78"/>
        <v/>
      </c>
      <c r="Q480" t="str">
        <f t="shared" si="79"/>
        <v/>
      </c>
      <c r="R480" t="str">
        <f t="shared" si="80"/>
        <v/>
      </c>
      <c r="S480" t="str">
        <f t="shared" si="81"/>
        <v/>
      </c>
    </row>
    <row r="481" spans="1:19">
      <c r="A481" s="39" t="str">
        <f>IF(C481="","",VLOOKUP('OPĆI DIO'!$C$1,'OPĆI DIO'!$N$4:$W$150,10,FALSE))</f>
        <v/>
      </c>
      <c r="B481" s="39" t="str">
        <f>IF(C481="","",VLOOKUP('OPĆI DIO'!$C$1,'OPĆI DIO'!$N$4:$W$150,9,FALSE))</f>
        <v/>
      </c>
      <c r="C481" s="44"/>
      <c r="D481" s="39" t="str">
        <f t="shared" si="74"/>
        <v/>
      </c>
      <c r="E481" s="44"/>
      <c r="F481" s="39" t="str">
        <f t="shared" si="73"/>
        <v/>
      </c>
      <c r="G481" s="75"/>
      <c r="H481" s="39" t="str">
        <f t="shared" si="75"/>
        <v/>
      </c>
      <c r="I481" s="39" t="str">
        <f t="shared" si="76"/>
        <v/>
      </c>
      <c r="J481" s="74"/>
      <c r="K481" s="74"/>
      <c r="L481" s="74"/>
      <c r="M481" s="266"/>
      <c r="N481" t="str">
        <f>IF(C481="","",'OPĆI DIO'!$C$1)</f>
        <v/>
      </c>
      <c r="O481" t="str">
        <f t="shared" si="77"/>
        <v/>
      </c>
      <c r="P481" t="str">
        <f t="shared" si="78"/>
        <v/>
      </c>
      <c r="Q481" t="str">
        <f t="shared" si="79"/>
        <v/>
      </c>
      <c r="R481" t="str">
        <f t="shared" si="80"/>
        <v/>
      </c>
      <c r="S481" t="str">
        <f t="shared" si="81"/>
        <v/>
      </c>
    </row>
    <row r="482" spans="1:19">
      <c r="A482" s="39" t="str">
        <f>IF(C482="","",VLOOKUP('OPĆI DIO'!$C$1,'OPĆI DIO'!$N$4:$W$150,10,FALSE))</f>
        <v/>
      </c>
      <c r="B482" s="39" t="str">
        <f>IF(C482="","",VLOOKUP('OPĆI DIO'!$C$1,'OPĆI DIO'!$N$4:$W$150,9,FALSE))</f>
        <v/>
      </c>
      <c r="C482" s="44"/>
      <c r="D482" s="39" t="str">
        <f t="shared" si="74"/>
        <v/>
      </c>
      <c r="E482" s="44"/>
      <c r="F482" s="39" t="str">
        <f t="shared" si="73"/>
        <v/>
      </c>
      <c r="G482" s="75"/>
      <c r="H482" s="39" t="str">
        <f t="shared" si="75"/>
        <v/>
      </c>
      <c r="I482" s="39" t="str">
        <f t="shared" si="76"/>
        <v/>
      </c>
      <c r="J482" s="74"/>
      <c r="K482" s="74"/>
      <c r="L482" s="74"/>
      <c r="M482" s="266"/>
      <c r="N482" t="str">
        <f>IF(C482="","",'OPĆI DIO'!$C$1)</f>
        <v/>
      </c>
      <c r="O482" t="str">
        <f t="shared" si="77"/>
        <v/>
      </c>
      <c r="P482" t="str">
        <f t="shared" si="78"/>
        <v/>
      </c>
      <c r="Q482" t="str">
        <f t="shared" si="79"/>
        <v/>
      </c>
      <c r="R482" t="str">
        <f t="shared" si="80"/>
        <v/>
      </c>
      <c r="S482" t="str">
        <f t="shared" si="81"/>
        <v/>
      </c>
    </row>
    <row r="483" spans="1:19">
      <c r="A483" s="39" t="str">
        <f>IF(C483="","",VLOOKUP('OPĆI DIO'!$C$1,'OPĆI DIO'!$N$4:$W$150,10,FALSE))</f>
        <v/>
      </c>
      <c r="B483" s="39" t="str">
        <f>IF(C483="","",VLOOKUP('OPĆI DIO'!$C$1,'OPĆI DIO'!$N$4:$W$150,9,FALSE))</f>
        <v/>
      </c>
      <c r="C483" s="44"/>
      <c r="D483" s="39" t="str">
        <f t="shared" si="74"/>
        <v/>
      </c>
      <c r="E483" s="44"/>
      <c r="F483" s="39" t="str">
        <f t="shared" si="73"/>
        <v/>
      </c>
      <c r="G483" s="75"/>
      <c r="H483" s="39" t="str">
        <f t="shared" si="75"/>
        <v/>
      </c>
      <c r="I483" s="39" t="str">
        <f t="shared" si="76"/>
        <v/>
      </c>
      <c r="J483" s="74"/>
      <c r="K483" s="74"/>
      <c r="L483" s="74"/>
      <c r="M483" s="266"/>
      <c r="N483" t="str">
        <f>IF(C483="","",'OPĆI DIO'!$C$1)</f>
        <v/>
      </c>
      <c r="O483" t="str">
        <f t="shared" si="77"/>
        <v/>
      </c>
      <c r="P483" t="str">
        <f t="shared" si="78"/>
        <v/>
      </c>
      <c r="Q483" t="str">
        <f t="shared" si="79"/>
        <v/>
      </c>
      <c r="R483" t="str">
        <f t="shared" si="80"/>
        <v/>
      </c>
      <c r="S483" t="str">
        <f t="shared" si="81"/>
        <v/>
      </c>
    </row>
    <row r="484" spans="1:19">
      <c r="A484" s="39" t="str">
        <f>IF(C484="","",VLOOKUP('OPĆI DIO'!$C$1,'OPĆI DIO'!$N$4:$W$150,10,FALSE))</f>
        <v/>
      </c>
      <c r="B484" s="39" t="str">
        <f>IF(C484="","",VLOOKUP('OPĆI DIO'!$C$1,'OPĆI DIO'!$N$4:$W$150,9,FALSE))</f>
        <v/>
      </c>
      <c r="C484" s="44"/>
      <c r="D484" s="39" t="str">
        <f t="shared" si="74"/>
        <v/>
      </c>
      <c r="E484" s="44"/>
      <c r="F484" s="39" t="str">
        <f t="shared" si="73"/>
        <v/>
      </c>
      <c r="G484" s="75"/>
      <c r="H484" s="39" t="str">
        <f t="shared" si="75"/>
        <v/>
      </c>
      <c r="I484" s="39" t="str">
        <f t="shared" si="76"/>
        <v/>
      </c>
      <c r="J484" s="74"/>
      <c r="K484" s="74"/>
      <c r="L484" s="74"/>
      <c r="M484" s="266"/>
      <c r="N484" t="str">
        <f>IF(C484="","",'OPĆI DIO'!$C$1)</f>
        <v/>
      </c>
      <c r="O484" t="str">
        <f t="shared" si="77"/>
        <v/>
      </c>
      <c r="P484" t="str">
        <f t="shared" si="78"/>
        <v/>
      </c>
      <c r="Q484" t="str">
        <f t="shared" si="79"/>
        <v/>
      </c>
      <c r="R484" t="str">
        <f t="shared" si="80"/>
        <v/>
      </c>
      <c r="S484" t="str">
        <f t="shared" si="81"/>
        <v/>
      </c>
    </row>
    <row r="485" spans="1:19">
      <c r="A485" s="39" t="str">
        <f>IF(C485="","",VLOOKUP('OPĆI DIO'!$C$1,'OPĆI DIO'!$N$4:$W$150,10,FALSE))</f>
        <v/>
      </c>
      <c r="B485" s="39" t="str">
        <f>IF(C485="","",VLOOKUP('OPĆI DIO'!$C$1,'OPĆI DIO'!$N$4:$W$150,9,FALSE))</f>
        <v/>
      </c>
      <c r="C485" s="44"/>
      <c r="D485" s="39" t="str">
        <f t="shared" si="74"/>
        <v/>
      </c>
      <c r="E485" s="44"/>
      <c r="F485" s="39" t="str">
        <f t="shared" si="73"/>
        <v/>
      </c>
      <c r="G485" s="75"/>
      <c r="H485" s="39" t="str">
        <f t="shared" si="75"/>
        <v/>
      </c>
      <c r="I485" s="39" t="str">
        <f t="shared" si="76"/>
        <v/>
      </c>
      <c r="J485" s="74"/>
      <c r="K485" s="74"/>
      <c r="L485" s="74"/>
      <c r="M485" s="266"/>
      <c r="N485" t="str">
        <f>IF(C485="","",'OPĆI DIO'!$C$1)</f>
        <v/>
      </c>
      <c r="O485" t="str">
        <f t="shared" si="77"/>
        <v/>
      </c>
      <c r="P485" t="str">
        <f t="shared" si="78"/>
        <v/>
      </c>
      <c r="Q485" t="str">
        <f t="shared" si="79"/>
        <v/>
      </c>
      <c r="R485" t="str">
        <f t="shared" si="80"/>
        <v/>
      </c>
      <c r="S485" t="str">
        <f t="shared" si="81"/>
        <v/>
      </c>
    </row>
    <row r="486" spans="1:19">
      <c r="A486" s="39" t="str">
        <f>IF(C486="","",VLOOKUP('OPĆI DIO'!$C$1,'OPĆI DIO'!$N$4:$W$150,10,FALSE))</f>
        <v/>
      </c>
      <c r="B486" s="39" t="str">
        <f>IF(C486="","",VLOOKUP('OPĆI DIO'!$C$1,'OPĆI DIO'!$N$4:$W$150,9,FALSE))</f>
        <v/>
      </c>
      <c r="C486" s="44"/>
      <c r="D486" s="39" t="str">
        <f t="shared" si="74"/>
        <v/>
      </c>
      <c r="E486" s="44"/>
      <c r="F486" s="39" t="str">
        <f t="shared" si="73"/>
        <v/>
      </c>
      <c r="G486" s="75"/>
      <c r="H486" s="39" t="str">
        <f t="shared" si="75"/>
        <v/>
      </c>
      <c r="I486" s="39" t="str">
        <f t="shared" si="76"/>
        <v/>
      </c>
      <c r="J486" s="74"/>
      <c r="K486" s="74"/>
      <c r="L486" s="74"/>
      <c r="M486" s="266"/>
      <c r="N486" t="str">
        <f>IF(C486="","",'OPĆI DIO'!$C$1)</f>
        <v/>
      </c>
      <c r="O486" t="str">
        <f t="shared" si="77"/>
        <v/>
      </c>
      <c r="P486" t="str">
        <f t="shared" si="78"/>
        <v/>
      </c>
      <c r="Q486" t="str">
        <f t="shared" si="79"/>
        <v/>
      </c>
      <c r="R486" t="str">
        <f t="shared" si="80"/>
        <v/>
      </c>
      <c r="S486" t="str">
        <f t="shared" si="81"/>
        <v/>
      </c>
    </row>
    <row r="487" spans="1:19">
      <c r="A487" s="39" t="str">
        <f>IF(C487="","",VLOOKUP('OPĆI DIO'!$C$1,'OPĆI DIO'!$N$4:$W$150,10,FALSE))</f>
        <v/>
      </c>
      <c r="B487" s="39" t="str">
        <f>IF(C487="","",VLOOKUP('OPĆI DIO'!$C$1,'OPĆI DIO'!$N$4:$W$150,9,FALSE))</f>
        <v/>
      </c>
      <c r="C487" s="44"/>
      <c r="D487" s="39" t="str">
        <f t="shared" si="74"/>
        <v/>
      </c>
      <c r="E487" s="44"/>
      <c r="F487" s="39" t="str">
        <f t="shared" si="73"/>
        <v/>
      </c>
      <c r="G487" s="75"/>
      <c r="H487" s="39" t="str">
        <f t="shared" si="75"/>
        <v/>
      </c>
      <c r="I487" s="39" t="str">
        <f t="shared" si="76"/>
        <v/>
      </c>
      <c r="J487" s="74"/>
      <c r="K487" s="74"/>
      <c r="L487" s="74"/>
      <c r="M487" s="266"/>
      <c r="N487" t="str">
        <f>IF(C487="","",'OPĆI DIO'!$C$1)</f>
        <v/>
      </c>
      <c r="O487" t="str">
        <f t="shared" si="77"/>
        <v/>
      </c>
      <c r="P487" t="str">
        <f t="shared" si="78"/>
        <v/>
      </c>
      <c r="Q487" t="str">
        <f t="shared" si="79"/>
        <v/>
      </c>
      <c r="R487" t="str">
        <f t="shared" si="80"/>
        <v/>
      </c>
      <c r="S487" t="str">
        <f t="shared" si="81"/>
        <v/>
      </c>
    </row>
    <row r="488" spans="1:19">
      <c r="A488" s="39" t="str">
        <f>IF(C488="","",VLOOKUP('OPĆI DIO'!$C$1,'OPĆI DIO'!$N$4:$W$150,10,FALSE))</f>
        <v/>
      </c>
      <c r="B488" s="39" t="str">
        <f>IF(C488="","",VLOOKUP('OPĆI DIO'!$C$1,'OPĆI DIO'!$N$4:$W$150,9,FALSE))</f>
        <v/>
      </c>
      <c r="C488" s="44"/>
      <c r="D488" s="39" t="str">
        <f t="shared" si="74"/>
        <v/>
      </c>
      <c r="E488" s="44"/>
      <c r="F488" s="39" t="str">
        <f t="shared" si="73"/>
        <v/>
      </c>
      <c r="G488" s="75"/>
      <c r="H488" s="39" t="str">
        <f t="shared" si="75"/>
        <v/>
      </c>
      <c r="I488" s="39" t="str">
        <f t="shared" si="76"/>
        <v/>
      </c>
      <c r="J488" s="74"/>
      <c r="K488" s="74"/>
      <c r="L488" s="74"/>
      <c r="M488" s="266"/>
      <c r="N488" t="str">
        <f>IF(C488="","",'OPĆI DIO'!$C$1)</f>
        <v/>
      </c>
      <c r="O488" t="str">
        <f t="shared" si="77"/>
        <v/>
      </c>
      <c r="P488" t="str">
        <f t="shared" si="78"/>
        <v/>
      </c>
      <c r="Q488" t="str">
        <f t="shared" si="79"/>
        <v/>
      </c>
      <c r="R488" t="str">
        <f t="shared" si="80"/>
        <v/>
      </c>
      <c r="S488" t="str">
        <f t="shared" si="81"/>
        <v/>
      </c>
    </row>
    <row r="489" spans="1:19">
      <c r="A489" s="39" t="str">
        <f>IF(C489="","",VLOOKUP('OPĆI DIO'!$C$1,'OPĆI DIO'!$N$4:$W$150,10,FALSE))</f>
        <v/>
      </c>
      <c r="B489" s="39" t="str">
        <f>IF(C489="","",VLOOKUP('OPĆI DIO'!$C$1,'OPĆI DIO'!$N$4:$W$150,9,FALSE))</f>
        <v/>
      </c>
      <c r="C489" s="44"/>
      <c r="D489" s="39" t="str">
        <f t="shared" si="74"/>
        <v/>
      </c>
      <c r="E489" s="44"/>
      <c r="F489" s="39" t="str">
        <f t="shared" si="73"/>
        <v/>
      </c>
      <c r="G489" s="75"/>
      <c r="H489" s="39" t="str">
        <f t="shared" si="75"/>
        <v/>
      </c>
      <c r="I489" s="39" t="str">
        <f t="shared" si="76"/>
        <v/>
      </c>
      <c r="J489" s="74"/>
      <c r="K489" s="74"/>
      <c r="L489" s="74"/>
      <c r="M489" s="266"/>
      <c r="N489" t="str">
        <f>IF(C489="","",'OPĆI DIO'!$C$1)</f>
        <v/>
      </c>
      <c r="O489" t="str">
        <f t="shared" si="77"/>
        <v/>
      </c>
      <c r="P489" t="str">
        <f t="shared" si="78"/>
        <v/>
      </c>
      <c r="Q489" t="str">
        <f t="shared" si="79"/>
        <v/>
      </c>
      <c r="R489" t="str">
        <f t="shared" si="80"/>
        <v/>
      </c>
      <c r="S489" t="str">
        <f t="shared" si="81"/>
        <v/>
      </c>
    </row>
    <row r="490" spans="1:19">
      <c r="A490" s="39" t="str">
        <f>IF(C490="","",VLOOKUP('OPĆI DIO'!$C$1,'OPĆI DIO'!$N$4:$W$150,10,FALSE))</f>
        <v/>
      </c>
      <c r="B490" s="39" t="str">
        <f>IF(C490="","",VLOOKUP('OPĆI DIO'!$C$1,'OPĆI DIO'!$N$4:$W$150,9,FALSE))</f>
        <v/>
      </c>
      <c r="C490" s="44"/>
      <c r="D490" s="39" t="str">
        <f t="shared" si="74"/>
        <v/>
      </c>
      <c r="E490" s="44"/>
      <c r="F490" s="39" t="str">
        <f t="shared" si="73"/>
        <v/>
      </c>
      <c r="G490" s="75"/>
      <c r="H490" s="39" t="str">
        <f t="shared" si="75"/>
        <v/>
      </c>
      <c r="I490" s="39" t="str">
        <f t="shared" si="76"/>
        <v/>
      </c>
      <c r="J490" s="74"/>
      <c r="K490" s="74"/>
      <c r="L490" s="74"/>
      <c r="M490" s="266"/>
      <c r="N490" t="str">
        <f>IF(C490="","",'OPĆI DIO'!$C$1)</f>
        <v/>
      </c>
      <c r="O490" t="str">
        <f t="shared" si="77"/>
        <v/>
      </c>
      <c r="P490" t="str">
        <f t="shared" si="78"/>
        <v/>
      </c>
      <c r="Q490" t="str">
        <f t="shared" si="79"/>
        <v/>
      </c>
      <c r="R490" t="str">
        <f t="shared" si="80"/>
        <v/>
      </c>
      <c r="S490" t="str">
        <f t="shared" si="81"/>
        <v/>
      </c>
    </row>
    <row r="491" spans="1:19">
      <c r="A491" s="39" t="str">
        <f>IF(C491="","",VLOOKUP('OPĆI DIO'!$C$1,'OPĆI DIO'!$N$4:$W$150,10,FALSE))</f>
        <v/>
      </c>
      <c r="B491" s="39" t="str">
        <f>IF(C491="","",VLOOKUP('OPĆI DIO'!$C$1,'OPĆI DIO'!$N$4:$W$150,9,FALSE))</f>
        <v/>
      </c>
      <c r="C491" s="44"/>
      <c r="D491" s="39" t="str">
        <f t="shared" si="74"/>
        <v/>
      </c>
      <c r="E491" s="44"/>
      <c r="F491" s="39" t="str">
        <f t="shared" si="73"/>
        <v/>
      </c>
      <c r="G491" s="75"/>
      <c r="H491" s="39" t="str">
        <f t="shared" si="75"/>
        <v/>
      </c>
      <c r="I491" s="39" t="str">
        <f t="shared" si="76"/>
        <v/>
      </c>
      <c r="J491" s="74"/>
      <c r="K491" s="74"/>
      <c r="L491" s="74"/>
      <c r="M491" s="266"/>
      <c r="N491" t="str">
        <f>IF(C491="","",'OPĆI DIO'!$C$1)</f>
        <v/>
      </c>
      <c r="O491" t="str">
        <f t="shared" si="77"/>
        <v/>
      </c>
      <c r="P491" t="str">
        <f t="shared" si="78"/>
        <v/>
      </c>
      <c r="Q491" t="str">
        <f t="shared" si="79"/>
        <v/>
      </c>
      <c r="R491" t="str">
        <f t="shared" si="80"/>
        <v/>
      </c>
      <c r="S491" t="str">
        <f t="shared" si="81"/>
        <v/>
      </c>
    </row>
    <row r="492" spans="1:19">
      <c r="A492" s="39" t="str">
        <f>IF(C492="","",VLOOKUP('OPĆI DIO'!$C$1,'OPĆI DIO'!$N$4:$W$150,10,FALSE))</f>
        <v/>
      </c>
      <c r="B492" s="39" t="str">
        <f>IF(C492="","",VLOOKUP('OPĆI DIO'!$C$1,'OPĆI DIO'!$N$4:$W$150,9,FALSE))</f>
        <v/>
      </c>
      <c r="C492" s="44"/>
      <c r="D492" s="39" t="str">
        <f t="shared" si="74"/>
        <v/>
      </c>
      <c r="E492" s="44"/>
      <c r="F492" s="39" t="str">
        <f t="shared" si="73"/>
        <v/>
      </c>
      <c r="G492" s="75"/>
      <c r="H492" s="39" t="str">
        <f t="shared" si="75"/>
        <v/>
      </c>
      <c r="I492" s="39" t="str">
        <f t="shared" si="76"/>
        <v/>
      </c>
      <c r="J492" s="74"/>
      <c r="K492" s="74"/>
      <c r="L492" s="74"/>
      <c r="M492" s="266"/>
      <c r="N492" t="str">
        <f>IF(C492="","",'OPĆI DIO'!$C$1)</f>
        <v/>
      </c>
      <c r="O492" t="str">
        <f t="shared" si="77"/>
        <v/>
      </c>
      <c r="P492" t="str">
        <f t="shared" si="78"/>
        <v/>
      </c>
      <c r="Q492" t="str">
        <f t="shared" si="79"/>
        <v/>
      </c>
      <c r="R492" t="str">
        <f t="shared" si="80"/>
        <v/>
      </c>
      <c r="S492" t="str">
        <f t="shared" si="81"/>
        <v/>
      </c>
    </row>
    <row r="493" spans="1:19">
      <c r="A493" s="39" t="str">
        <f>IF(C493="","",VLOOKUP('OPĆI DIO'!$C$1,'OPĆI DIO'!$N$4:$W$150,10,FALSE))</f>
        <v/>
      </c>
      <c r="B493" s="39" t="str">
        <f>IF(C493="","",VLOOKUP('OPĆI DIO'!$C$1,'OPĆI DIO'!$N$4:$W$150,9,FALSE))</f>
        <v/>
      </c>
      <c r="C493" s="44"/>
      <c r="D493" s="39" t="str">
        <f t="shared" si="74"/>
        <v/>
      </c>
      <c r="E493" s="44"/>
      <c r="F493" s="39" t="str">
        <f t="shared" si="73"/>
        <v/>
      </c>
      <c r="G493" s="75"/>
      <c r="H493" s="39" t="str">
        <f t="shared" si="75"/>
        <v/>
      </c>
      <c r="I493" s="39" t="str">
        <f t="shared" si="76"/>
        <v/>
      </c>
      <c r="J493" s="74"/>
      <c r="K493" s="74"/>
      <c r="L493" s="74"/>
      <c r="M493" s="266"/>
      <c r="N493" t="str">
        <f>IF(C493="","",'OPĆI DIO'!$C$1)</f>
        <v/>
      </c>
      <c r="O493" t="str">
        <f t="shared" si="77"/>
        <v/>
      </c>
      <c r="P493" t="str">
        <f t="shared" si="78"/>
        <v/>
      </c>
      <c r="Q493" t="str">
        <f t="shared" si="79"/>
        <v/>
      </c>
      <c r="R493" t="str">
        <f t="shared" si="80"/>
        <v/>
      </c>
      <c r="S493" t="str">
        <f t="shared" si="81"/>
        <v/>
      </c>
    </row>
    <row r="494" spans="1:19">
      <c r="A494" s="39" t="str">
        <f>IF(C494="","",VLOOKUP('OPĆI DIO'!$C$1,'OPĆI DIO'!$N$4:$W$150,10,FALSE))</f>
        <v/>
      </c>
      <c r="B494" s="39" t="str">
        <f>IF(C494="","",VLOOKUP('OPĆI DIO'!$C$1,'OPĆI DIO'!$N$4:$W$150,9,FALSE))</f>
        <v/>
      </c>
      <c r="C494" s="44"/>
      <c r="D494" s="39" t="str">
        <f t="shared" si="74"/>
        <v/>
      </c>
      <c r="E494" s="44"/>
      <c r="F494" s="39" t="str">
        <f t="shared" si="73"/>
        <v/>
      </c>
      <c r="G494" s="75"/>
      <c r="H494" s="39" t="str">
        <f t="shared" si="75"/>
        <v/>
      </c>
      <c r="I494" s="39" t="str">
        <f t="shared" si="76"/>
        <v/>
      </c>
      <c r="J494" s="74"/>
      <c r="K494" s="74"/>
      <c r="L494" s="74"/>
      <c r="M494" s="266"/>
      <c r="N494" t="str">
        <f>IF(C494="","",'OPĆI DIO'!$C$1)</f>
        <v/>
      </c>
      <c r="O494" t="str">
        <f t="shared" si="77"/>
        <v/>
      </c>
      <c r="P494" t="str">
        <f t="shared" si="78"/>
        <v/>
      </c>
      <c r="Q494" t="str">
        <f t="shared" si="79"/>
        <v/>
      </c>
      <c r="R494" t="str">
        <f t="shared" si="80"/>
        <v/>
      </c>
      <c r="S494" t="str">
        <f t="shared" si="81"/>
        <v/>
      </c>
    </row>
    <row r="495" spans="1:19">
      <c r="A495" s="39" t="str">
        <f>IF(C495="","",VLOOKUP('OPĆI DIO'!$C$1,'OPĆI DIO'!$N$4:$W$150,10,FALSE))</f>
        <v/>
      </c>
      <c r="B495" s="39" t="str">
        <f>IF(C495="","",VLOOKUP('OPĆI DIO'!$C$1,'OPĆI DIO'!$N$4:$W$150,9,FALSE))</f>
        <v/>
      </c>
      <c r="C495" s="44"/>
      <c r="D495" s="39" t="str">
        <f t="shared" si="74"/>
        <v/>
      </c>
      <c r="E495" s="44"/>
      <c r="F495" s="39" t="str">
        <f t="shared" si="73"/>
        <v/>
      </c>
      <c r="G495" s="75"/>
      <c r="H495" s="39" t="str">
        <f t="shared" si="75"/>
        <v/>
      </c>
      <c r="I495" s="39" t="str">
        <f t="shared" si="76"/>
        <v/>
      </c>
      <c r="J495" s="74"/>
      <c r="K495" s="74"/>
      <c r="L495" s="74"/>
      <c r="M495" s="266"/>
      <c r="N495" t="str">
        <f>IF(C495="","",'OPĆI DIO'!$C$1)</f>
        <v/>
      </c>
      <c r="O495" t="str">
        <f t="shared" si="77"/>
        <v/>
      </c>
      <c r="P495" t="str">
        <f t="shared" si="78"/>
        <v/>
      </c>
      <c r="Q495" t="str">
        <f t="shared" si="79"/>
        <v/>
      </c>
      <c r="R495" t="str">
        <f t="shared" si="80"/>
        <v/>
      </c>
      <c r="S495" t="str">
        <f t="shared" si="81"/>
        <v/>
      </c>
    </row>
    <row r="496" spans="1:19">
      <c r="A496" s="39" t="str">
        <f>IF(C496="","",VLOOKUP('OPĆI DIO'!$C$1,'OPĆI DIO'!$N$4:$W$150,10,FALSE))</f>
        <v/>
      </c>
      <c r="B496" s="39" t="str">
        <f>IF(C496="","",VLOOKUP('OPĆI DIO'!$C$1,'OPĆI DIO'!$N$4:$W$150,9,FALSE))</f>
        <v/>
      </c>
      <c r="C496" s="44"/>
      <c r="D496" s="39" t="str">
        <f t="shared" si="74"/>
        <v/>
      </c>
      <c r="E496" s="44"/>
      <c r="F496" s="39" t="str">
        <f t="shared" si="73"/>
        <v/>
      </c>
      <c r="G496" s="75"/>
      <c r="H496" s="39" t="str">
        <f t="shared" si="75"/>
        <v/>
      </c>
      <c r="I496" s="39" t="str">
        <f t="shared" si="76"/>
        <v/>
      </c>
      <c r="J496" s="74"/>
      <c r="K496" s="74"/>
      <c r="L496" s="74"/>
      <c r="M496" s="266"/>
      <c r="N496" t="str">
        <f>IF(C496="","",'OPĆI DIO'!$C$1)</f>
        <v/>
      </c>
      <c r="O496" t="str">
        <f t="shared" si="77"/>
        <v/>
      </c>
      <c r="P496" t="str">
        <f t="shared" si="78"/>
        <v/>
      </c>
      <c r="Q496" t="str">
        <f t="shared" si="79"/>
        <v/>
      </c>
      <c r="R496" t="str">
        <f t="shared" si="80"/>
        <v/>
      </c>
      <c r="S496" t="str">
        <f t="shared" si="81"/>
        <v/>
      </c>
    </row>
    <row r="497" spans="1:19">
      <c r="A497" s="39" t="str">
        <f>IF(C497="","",VLOOKUP('OPĆI DIO'!$C$1,'OPĆI DIO'!$N$4:$W$150,10,FALSE))</f>
        <v/>
      </c>
      <c r="B497" s="39" t="str">
        <f>IF(C497="","",VLOOKUP('OPĆI DIO'!$C$1,'OPĆI DIO'!$N$4:$W$150,9,FALSE))</f>
        <v/>
      </c>
      <c r="C497" s="44"/>
      <c r="D497" s="39" t="str">
        <f t="shared" si="74"/>
        <v/>
      </c>
      <c r="E497" s="44"/>
      <c r="F497" s="39" t="str">
        <f t="shared" si="73"/>
        <v/>
      </c>
      <c r="G497" s="75"/>
      <c r="H497" s="39" t="str">
        <f t="shared" si="75"/>
        <v/>
      </c>
      <c r="I497" s="39" t="str">
        <f t="shared" si="76"/>
        <v/>
      </c>
      <c r="J497" s="74"/>
      <c r="K497" s="74"/>
      <c r="L497" s="74"/>
      <c r="M497" s="266"/>
      <c r="N497" t="str">
        <f>IF(C497="","",'OPĆI DIO'!$C$1)</f>
        <v/>
      </c>
      <c r="O497" t="str">
        <f t="shared" si="77"/>
        <v/>
      </c>
      <c r="P497" t="str">
        <f t="shared" si="78"/>
        <v/>
      </c>
      <c r="Q497" t="str">
        <f t="shared" si="79"/>
        <v/>
      </c>
      <c r="R497" t="str">
        <f t="shared" si="80"/>
        <v/>
      </c>
      <c r="S497" t="str">
        <f t="shared" si="81"/>
        <v/>
      </c>
    </row>
    <row r="498" spans="1:19">
      <c r="A498" s="39" t="str">
        <f>IF(C498="","",VLOOKUP('OPĆI DIO'!$C$1,'OPĆI DIO'!$N$4:$W$150,10,FALSE))</f>
        <v/>
      </c>
      <c r="B498" s="39" t="str">
        <f>IF(C498="","",VLOOKUP('OPĆI DIO'!$C$1,'OPĆI DIO'!$N$4:$W$150,9,FALSE))</f>
        <v/>
      </c>
      <c r="C498" s="44"/>
      <c r="D498" s="39" t="str">
        <f t="shared" si="74"/>
        <v/>
      </c>
      <c r="E498" s="44"/>
      <c r="F498" s="39" t="str">
        <f t="shared" si="73"/>
        <v/>
      </c>
      <c r="G498" s="75"/>
      <c r="H498" s="39" t="str">
        <f t="shared" si="75"/>
        <v/>
      </c>
      <c r="I498" s="39" t="str">
        <f t="shared" si="76"/>
        <v/>
      </c>
      <c r="J498" s="74"/>
      <c r="K498" s="74"/>
      <c r="L498" s="74"/>
      <c r="M498" s="266"/>
      <c r="N498" t="str">
        <f>IF(C498="","",'OPĆI DIO'!$C$1)</f>
        <v/>
      </c>
      <c r="O498" t="str">
        <f t="shared" si="77"/>
        <v/>
      </c>
      <c r="P498" t="str">
        <f t="shared" si="78"/>
        <v/>
      </c>
      <c r="Q498" t="str">
        <f t="shared" si="79"/>
        <v/>
      </c>
      <c r="R498" t="str">
        <f t="shared" si="80"/>
        <v/>
      </c>
      <c r="S498" t="str">
        <f t="shared" si="81"/>
        <v/>
      </c>
    </row>
    <row r="499" spans="1:19">
      <c r="A499" s="39" t="str">
        <f>IF(C499="","",VLOOKUP('OPĆI DIO'!$C$1,'OPĆI DIO'!$N$4:$W$150,10,FALSE))</f>
        <v/>
      </c>
      <c r="B499" s="39" t="str">
        <f>IF(C499="","",VLOOKUP('OPĆI DIO'!$C$1,'OPĆI DIO'!$N$4:$W$150,9,FALSE))</f>
        <v/>
      </c>
      <c r="C499" s="44"/>
      <c r="D499" s="39" t="str">
        <f t="shared" si="74"/>
        <v/>
      </c>
      <c r="E499" s="44"/>
      <c r="F499" s="39" t="str">
        <f t="shared" si="73"/>
        <v/>
      </c>
      <c r="G499" s="75"/>
      <c r="H499" s="39" t="str">
        <f t="shared" si="75"/>
        <v/>
      </c>
      <c r="I499" s="39" t="str">
        <f t="shared" si="76"/>
        <v/>
      </c>
      <c r="J499" s="74"/>
      <c r="K499" s="74"/>
      <c r="L499" s="74"/>
      <c r="M499" s="266"/>
      <c r="N499" t="str">
        <f>IF(C499="","",'OPĆI DIO'!$C$1)</f>
        <v/>
      </c>
      <c r="O499" t="str">
        <f t="shared" si="77"/>
        <v/>
      </c>
      <c r="P499" t="str">
        <f t="shared" si="78"/>
        <v/>
      </c>
      <c r="Q499" t="str">
        <f t="shared" si="79"/>
        <v/>
      </c>
      <c r="R499" t="str">
        <f t="shared" si="80"/>
        <v/>
      </c>
      <c r="S499" t="str">
        <f t="shared" si="81"/>
        <v/>
      </c>
    </row>
    <row r="500" spans="1:19">
      <c r="A500" s="39" t="str">
        <f>IF(C500="","",VLOOKUP('OPĆI DIO'!$C$1,'OPĆI DIO'!$N$4:$W$150,10,FALSE))</f>
        <v/>
      </c>
      <c r="B500" s="39" t="str">
        <f>IF(C500="","",VLOOKUP('OPĆI DIO'!$C$1,'OPĆI DIO'!$N$4:$W$150,9,FALSE))</f>
        <v/>
      </c>
      <c r="C500" s="44"/>
      <c r="D500" s="39" t="str">
        <f t="shared" si="74"/>
        <v/>
      </c>
      <c r="E500" s="44"/>
      <c r="F500" s="39" t="str">
        <f t="shared" si="73"/>
        <v/>
      </c>
      <c r="G500" s="75"/>
      <c r="H500" s="39" t="str">
        <f t="shared" si="75"/>
        <v/>
      </c>
      <c r="I500" s="39" t="str">
        <f t="shared" si="76"/>
        <v/>
      </c>
      <c r="J500" s="74"/>
      <c r="K500" s="74"/>
      <c r="L500" s="74"/>
      <c r="M500" s="266"/>
      <c r="N500" t="str">
        <f>IF(C500="","",'OPĆI DIO'!$C$1)</f>
        <v/>
      </c>
      <c r="O500" t="str">
        <f t="shared" si="77"/>
        <v/>
      </c>
      <c r="P500" t="str">
        <f t="shared" si="78"/>
        <v/>
      </c>
      <c r="Q500" t="str">
        <f t="shared" si="79"/>
        <v/>
      </c>
      <c r="R500" t="str">
        <f t="shared" si="80"/>
        <v/>
      </c>
      <c r="S500" t="str">
        <f t="shared" si="81"/>
        <v/>
      </c>
    </row>
    <row r="501" spans="1:19">
      <c r="A501" s="39" t="str">
        <f>IF(C501="","",VLOOKUP('OPĆI DIO'!$C$1,'OPĆI DIO'!$N$4:$W$150,10,FALSE))</f>
        <v/>
      </c>
      <c r="B501" s="39" t="str">
        <f>IF(C501="","",VLOOKUP('OPĆI DIO'!$C$1,'OPĆI DIO'!$N$4:$W$150,9,FALSE))</f>
        <v/>
      </c>
      <c r="C501" s="44"/>
      <c r="D501" s="39" t="str">
        <f t="shared" si="74"/>
        <v/>
      </c>
      <c r="E501" s="44"/>
      <c r="F501" s="39" t="str">
        <f t="shared" si="73"/>
        <v/>
      </c>
      <c r="G501" s="75"/>
      <c r="H501" s="39" t="str">
        <f t="shared" si="75"/>
        <v/>
      </c>
      <c r="I501" s="39" t="str">
        <f t="shared" si="76"/>
        <v/>
      </c>
      <c r="J501" s="74"/>
      <c r="K501" s="74"/>
      <c r="L501" s="74"/>
      <c r="M501" s="266"/>
      <c r="N501" t="str">
        <f>IF(C501="","",'OPĆI DIO'!$C$1)</f>
        <v/>
      </c>
      <c r="O501" t="str">
        <f t="shared" si="77"/>
        <v/>
      </c>
      <c r="P501" t="str">
        <f t="shared" si="78"/>
        <v/>
      </c>
      <c r="Q501" t="str">
        <f t="shared" si="79"/>
        <v/>
      </c>
      <c r="R501" t="str">
        <f t="shared" si="80"/>
        <v/>
      </c>
      <c r="S501" t="str">
        <f t="shared" si="81"/>
        <v/>
      </c>
    </row>
    <row r="502" spans="1:19"/>
  </sheetData>
  <sheetProtection algorithmName="SHA-512" hashValue="rg1ZuqJa5O+vq0Mm9r3UGVqzObLx0Sn6DENJFx+XBvb7DcTzgC2Mqf3Az/3MM99+qQJpUWl7vIS/0JYJHLbqNQ==" saltValue="fYb+6ui6h/tRtC7tTsLG+w==" spinCount="100000" sheet="1" objects="1" scenarios="1" selectLockedCells="1" autoFilter="0"/>
  <autoFilter ref="A2:S501" xr:uid="{00000000-0009-0000-0000-000002000000}"/>
  <sortState xmlns:xlrd2="http://schemas.microsoft.com/office/spreadsheetml/2017/richdata2" ref="AC9:AD71">
    <sortCondition ref="AC6"/>
  </sortState>
  <mergeCells count="1">
    <mergeCell ref="A1:D1"/>
  </mergeCells>
  <conditionalFormatting sqref="M3:M501">
    <cfRule type="expression" dxfId="2" priority="8">
      <formula>IF(OR(E3=3691,E3=3692,E3=3693,E3=3694),1,0)</formula>
    </cfRule>
  </conditionalFormatting>
  <conditionalFormatting sqref="J3">
    <cfRule type="colorScale" priority="3">
      <colorScale>
        <cfvo type="num" val="&quot;0.00&quot;"/>
        <cfvo type="max"/>
        <color rgb="FFFF7128"/>
        <color rgb="FFFFEF9C"/>
      </colorScale>
    </cfRule>
  </conditionalFormatting>
  <conditionalFormatting sqref="L3">
    <cfRule type="colorScale" priority="2">
      <colorScale>
        <cfvo type="num" val="&quot;0.00&quot;"/>
        <cfvo type="max"/>
        <color rgb="FFFF7128"/>
        <color rgb="FFFFEF9C"/>
      </colorScale>
    </cfRule>
  </conditionalFormatting>
  <conditionalFormatting sqref="K3">
    <cfRule type="colorScale" priority="1">
      <colorScale>
        <cfvo type="num" val="&quot;0.00&quot;"/>
        <cfvo type="max"/>
        <color rgb="FFFF7128"/>
        <color rgb="FFFFEF9C"/>
      </colorScale>
    </cfRule>
  </conditionalFormatting>
  <dataValidations xWindow="348" yWindow="750" count="4">
    <dataValidation type="whole" allowBlank="1" showInputMessage="1" showErrorMessage="1" errorTitle="GREŠKA" error="U ovo polje je dozvoljen unos samo brojčanih vrijednosti (bez decimala!)" sqref="J3:L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3:C502" xr:uid="{00000000-0002-0000-0200-000001000000}">
      <formula1>$T$6:$T$23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G3:G502" xr:uid="{00000000-0002-0000-0200-000002000000}">
      <formula1>$AC$6:$AC$353</formula1>
    </dataValidation>
    <dataValidation type="list" allowBlank="1" showInputMessage="1" showErrorMessage="1" errorTitle="GREŠKA" error="Za unos odaberite vrijednost iz padajućeg izbornika!" prompt="Molimo odaberite vrijednost iz padajućeg izbornika!" sqref="E3:E501" xr:uid="{00000000-0002-0000-0200-000003000000}">
      <formula1>$W$5:$W$129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 xr:uid="{00000000-0002-0000-0200-000004000000}">
          <x14:formula1>
            <xm:f>IF(OR(E502=3691,E502=3692,E502=3693,E502=3694),'KORISNICI DP'!$D$3:$D$559,$M$1)</xm:f>
          </x14:formula1>
          <xm:sqref>M502</xm:sqref>
        </x14:dataValidation>
        <x14:dataValidation type="list" allowBlank="1" showInputMessage="1" showErrorMessage="1" xr:uid="{00000000-0002-0000-0200-000005000000}">
          <x14:formula1>
            <xm:f>IF(OR(E3=3691,E3=3692,E3=3693,E3=3694),'KORISNICI DP'!$D$3:$D$560,$M$1)</xm:f>
          </x14:formula1>
          <xm:sqref>M3:M501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H1778"/>
  <sheetViews>
    <sheetView showGridLines="0" zoomScale="90" zoomScaleNormal="90" workbookViewId="0">
      <pane ySplit="2" topLeftCell="A3" activePane="bottomLeft" state="frozen"/>
      <selection pane="bottomLeft" activeCell="A3" sqref="A3"/>
    </sheetView>
  </sheetViews>
  <sheetFormatPr defaultColWidth="0" defaultRowHeight="15" zeroHeight="1"/>
  <cols>
    <col min="1" max="1" width="12.85546875" customWidth="1"/>
    <col min="2" max="2" width="32.140625" customWidth="1"/>
    <col min="3" max="3" width="11.7109375" customWidth="1"/>
    <col min="4" max="4" width="25.42578125" customWidth="1"/>
    <col min="5" max="5" width="16.42578125" customWidth="1"/>
    <col min="6" max="6" width="30.28515625" customWidth="1"/>
    <col min="7" max="7" width="6.140625" bestFit="1" customWidth="1"/>
    <col min="8" max="8" width="16.42578125" style="5" customWidth="1"/>
    <col min="9" max="9" width="15.7109375" style="5" customWidth="1"/>
    <col min="10" max="10" width="15.140625" style="5" customWidth="1"/>
    <col min="11" max="11" width="33.7109375" style="5" customWidth="1"/>
    <col min="12" max="13" width="9.5703125" style="5" customWidth="1"/>
    <col min="14" max="14" width="15.140625" style="5" customWidth="1"/>
    <col min="15" max="15" width="18.28515625" style="5" customWidth="1"/>
    <col min="16" max="16" width="34.42578125" style="268" customWidth="1"/>
    <col min="17" max="22" width="9.140625" hidden="1" customWidth="1"/>
    <col min="23" max="23" width="46.5703125" hidden="1" customWidth="1"/>
    <col min="24" max="25" width="9.140625" hidden="1" customWidth="1"/>
    <col min="26" max="26" width="58.85546875" hidden="1" customWidth="1"/>
    <col min="27" max="30" width="9.140625" hidden="1" customWidth="1"/>
    <col min="31" max="31" width="14.7109375" hidden="1" customWidth="1"/>
    <col min="32" max="16384" width="9.140625" hidden="1"/>
  </cols>
  <sheetData>
    <row r="1" spans="1:34" ht="35.25" customHeight="1">
      <c r="A1" s="293" t="s">
        <v>649</v>
      </c>
      <c r="B1" s="293"/>
      <c r="C1" s="78" t="str">
        <f>IF(OR('OPĆI DIO'!C1="odaberite -",'OPĆI DIO'!C1=""),"Molimo odaberite proračunskog korisnika na radnom listu Opći podaci!","")</f>
        <v/>
      </c>
      <c r="J1" s="112" t="s">
        <v>3017</v>
      </c>
      <c r="P1" s="267"/>
    </row>
    <row r="2" spans="1:34" ht="60">
      <c r="A2" s="41" t="s">
        <v>644</v>
      </c>
      <c r="B2" s="37" t="s">
        <v>39</v>
      </c>
      <c r="C2" s="41" t="s">
        <v>642</v>
      </c>
      <c r="D2" s="37" t="s">
        <v>643</v>
      </c>
      <c r="E2" s="41" t="s">
        <v>650</v>
      </c>
      <c r="F2" s="37" t="s">
        <v>41</v>
      </c>
      <c r="G2" s="125" t="s">
        <v>2886</v>
      </c>
      <c r="H2" s="80" t="s">
        <v>3706</v>
      </c>
      <c r="I2" s="80" t="s">
        <v>3707</v>
      </c>
      <c r="J2" s="80" t="s">
        <v>3708</v>
      </c>
      <c r="K2" s="85" t="s">
        <v>651</v>
      </c>
      <c r="L2" s="85" t="s">
        <v>652</v>
      </c>
      <c r="M2" s="85" t="s">
        <v>653</v>
      </c>
      <c r="N2" s="85" t="s">
        <v>654</v>
      </c>
      <c r="O2" s="85" t="s">
        <v>655</v>
      </c>
      <c r="P2" s="121" t="s">
        <v>2861</v>
      </c>
      <c r="Q2" s="121" t="s">
        <v>3688</v>
      </c>
      <c r="R2" s="38" t="s">
        <v>622</v>
      </c>
      <c r="S2" s="38" t="s">
        <v>623</v>
      </c>
      <c r="T2" s="114" t="s">
        <v>3691</v>
      </c>
      <c r="U2" s="38" t="s">
        <v>3690</v>
      </c>
      <c r="V2" s="38"/>
    </row>
    <row r="3" spans="1:34">
      <c r="A3" s="216">
        <v>51</v>
      </c>
      <c r="B3" s="39" t="str">
        <f>IFERROR(VLOOKUP(A3,$V$6:$W$23,2,FALSE),"")</f>
        <v>Pomoći EU</v>
      </c>
      <c r="C3" s="84">
        <v>3211</v>
      </c>
      <c r="D3" s="39" t="str">
        <f>IFERROR(VLOOKUP(C3,$Y$5:$AA$129,2,FALSE),"")</f>
        <v>Službena putovanja</v>
      </c>
      <c r="E3" s="75" t="s">
        <v>5048</v>
      </c>
      <c r="F3" s="39" t="str">
        <f>IFERROR(VLOOKUP(E3,$AE$6:$AF$1763,2,FALSE),"")</f>
        <v>PROJEKT CARDEA</v>
      </c>
      <c r="G3" s="39" t="str">
        <f>IFERROR(VLOOKUP(E3,$AE$6:$AH$1763,4,FALSE),"")</f>
        <v>0942</v>
      </c>
      <c r="H3" s="74">
        <v>8000</v>
      </c>
      <c r="I3" s="74">
        <v>8000</v>
      </c>
      <c r="J3" s="74">
        <v>0</v>
      </c>
      <c r="K3" s="84"/>
      <c r="L3" s="83"/>
      <c r="M3" s="83"/>
      <c r="N3" s="135"/>
      <c r="O3" s="135"/>
      <c r="P3" s="43"/>
      <c r="Q3" t="str">
        <f>IF(C3="","",'OPĆI DIO'!$C$1)</f>
        <v>42024 SVEUČILIŠTE JURJA DOBRILE U PULI</v>
      </c>
      <c r="R3" t="str">
        <f>LEFT(C3,3)</f>
        <v>321</v>
      </c>
      <c r="S3" t="str">
        <f>LEFT(C3,2)</f>
        <v>32</v>
      </c>
      <c r="T3" t="str">
        <f>IF(U3="5",0,MID(G3,2,2))</f>
        <v>94</v>
      </c>
      <c r="U3" t="str">
        <f>LEFT(C3,1)</f>
        <v>3</v>
      </c>
    </row>
    <row r="4" spans="1:34">
      <c r="A4" s="216">
        <v>51</v>
      </c>
      <c r="B4" s="39" t="str">
        <f t="shared" ref="B4:B67" si="0">IFERROR(VLOOKUP(A4,$V$6:$W$23,2,FALSE),"")</f>
        <v>Pomoći EU</v>
      </c>
      <c r="C4" s="84">
        <v>3213</v>
      </c>
      <c r="D4" s="39" t="str">
        <f t="shared" ref="D4:D67" si="1">IFERROR(VLOOKUP(C4,$Y$5:$AA$129,2,FALSE),"")</f>
        <v>Stručno usavršavanje zaposlenika</v>
      </c>
      <c r="E4" s="75" t="s">
        <v>5048</v>
      </c>
      <c r="F4" s="39" t="str">
        <f t="shared" ref="F4:F67" si="2">IFERROR(VLOOKUP(E4,$AE$6:$AF$1763,2,FALSE),"")</f>
        <v>PROJEKT CARDEA</v>
      </c>
      <c r="G4" s="39" t="str">
        <f t="shared" ref="G4:G67" si="3">IFERROR(VLOOKUP(E4,$AE$6:$AH$1763,4,FALSE),"")</f>
        <v>0942</v>
      </c>
      <c r="H4" s="74">
        <v>2000</v>
      </c>
      <c r="I4" s="74">
        <v>0</v>
      </c>
      <c r="J4" s="74">
        <v>0</v>
      </c>
      <c r="K4" s="84"/>
      <c r="L4" s="83"/>
      <c r="M4" s="83"/>
      <c r="N4" s="135"/>
      <c r="O4" s="135"/>
      <c r="P4" s="43"/>
      <c r="Q4" t="str">
        <f>IF(C4="","",'OPĆI DIO'!$C$1)</f>
        <v>42024 SVEUČILIŠTE JURJA DOBRILE U PULI</v>
      </c>
      <c r="R4" t="str">
        <f t="shared" ref="R4:R67" si="4">LEFT(C4,3)</f>
        <v>321</v>
      </c>
      <c r="S4" t="str">
        <f t="shared" ref="S4:S67" si="5">LEFT(C4,2)</f>
        <v>32</v>
      </c>
      <c r="T4" t="str">
        <f t="shared" ref="T4:T67" si="6">IF(U4="5",0,MID(G4,2,2))</f>
        <v>94</v>
      </c>
      <c r="U4" t="str">
        <f t="shared" ref="U4:U67" si="7">LEFT(C4,1)</f>
        <v>3</v>
      </c>
      <c r="Y4" s="40"/>
      <c r="Z4" s="40"/>
    </row>
    <row r="5" spans="1:34">
      <c r="A5" s="216">
        <v>51</v>
      </c>
      <c r="B5" s="39" t="str">
        <f t="shared" si="0"/>
        <v>Pomoći EU</v>
      </c>
      <c r="C5" s="84">
        <v>3225</v>
      </c>
      <c r="D5" s="39" t="str">
        <f t="shared" si="1"/>
        <v>Sitni inventar i auto gume</v>
      </c>
      <c r="E5" s="75" t="s">
        <v>5048</v>
      </c>
      <c r="F5" s="39" t="str">
        <f t="shared" si="2"/>
        <v>PROJEKT CARDEA</v>
      </c>
      <c r="G5" s="39" t="str">
        <f t="shared" si="3"/>
        <v>0942</v>
      </c>
      <c r="H5" s="74">
        <v>0</v>
      </c>
      <c r="I5" s="74">
        <v>2000</v>
      </c>
      <c r="J5" s="74">
        <v>0</v>
      </c>
      <c r="K5" s="84"/>
      <c r="L5" s="83"/>
      <c r="M5" s="83"/>
      <c r="N5" s="135"/>
      <c r="O5" s="135"/>
      <c r="P5" s="43"/>
      <c r="Q5" t="str">
        <f>IF(C5="","",'OPĆI DIO'!$C$1)</f>
        <v>42024 SVEUČILIŠTE JURJA DOBRILE U PULI</v>
      </c>
      <c r="R5" t="str">
        <f t="shared" si="4"/>
        <v>322</v>
      </c>
      <c r="S5" t="str">
        <f t="shared" si="5"/>
        <v>32</v>
      </c>
      <c r="T5" t="str">
        <f t="shared" si="6"/>
        <v>94</v>
      </c>
      <c r="U5" t="str">
        <f t="shared" si="7"/>
        <v>3</v>
      </c>
      <c r="V5" t="s">
        <v>38</v>
      </c>
      <c r="W5" t="s">
        <v>39</v>
      </c>
      <c r="Y5">
        <v>3111</v>
      </c>
      <c r="Z5" t="s">
        <v>45</v>
      </c>
      <c r="AB5" t="str">
        <f t="shared" ref="AB5:AB68" si="8">LEFT(Y5,2)</f>
        <v>31</v>
      </c>
      <c r="AC5" t="str">
        <f>LEFT(Y5,3)</f>
        <v>311</v>
      </c>
      <c r="AE5" t="s">
        <v>40</v>
      </c>
      <c r="AF5" t="s">
        <v>41</v>
      </c>
    </row>
    <row r="6" spans="1:34">
      <c r="A6" s="216">
        <v>51</v>
      </c>
      <c r="B6" s="39" t="str">
        <f t="shared" si="0"/>
        <v>Pomoći EU</v>
      </c>
      <c r="C6" s="84">
        <v>3233</v>
      </c>
      <c r="D6" s="39" t="str">
        <f t="shared" si="1"/>
        <v>Usluge promidžbe i informiranja</v>
      </c>
      <c r="E6" s="75" t="s">
        <v>5048</v>
      </c>
      <c r="F6" s="39" t="str">
        <f t="shared" si="2"/>
        <v>PROJEKT CARDEA</v>
      </c>
      <c r="G6" s="39" t="str">
        <f t="shared" si="3"/>
        <v>0942</v>
      </c>
      <c r="H6" s="74">
        <v>2000</v>
      </c>
      <c r="I6" s="74">
        <v>5000</v>
      </c>
      <c r="J6" s="74">
        <v>0</v>
      </c>
      <c r="K6" s="84"/>
      <c r="L6" s="83"/>
      <c r="M6" s="83"/>
      <c r="N6" s="135"/>
      <c r="O6" s="135"/>
      <c r="P6" s="43"/>
      <c r="Q6" t="str">
        <f>IF(C6="","",'OPĆI DIO'!$C$1)</f>
        <v>42024 SVEUČILIŠTE JURJA DOBRILE U PULI</v>
      </c>
      <c r="R6" t="str">
        <f t="shared" si="4"/>
        <v>323</v>
      </c>
      <c r="S6" t="str">
        <f t="shared" si="5"/>
        <v>32</v>
      </c>
      <c r="T6" t="str">
        <f t="shared" si="6"/>
        <v>94</v>
      </c>
      <c r="U6" t="str">
        <f t="shared" si="7"/>
        <v>3</v>
      </c>
      <c r="V6">
        <v>11</v>
      </c>
      <c r="W6" t="s">
        <v>44</v>
      </c>
      <c r="Y6">
        <v>3112</v>
      </c>
      <c r="Z6" t="s">
        <v>144</v>
      </c>
      <c r="AB6" t="str">
        <f t="shared" si="8"/>
        <v>31</v>
      </c>
      <c r="AC6" t="str">
        <f t="shared" ref="AC6:AC69" si="9">LEFT(Y6,3)</f>
        <v>311</v>
      </c>
      <c r="AE6" t="s">
        <v>682</v>
      </c>
      <c r="AF6" t="s">
        <v>682</v>
      </c>
      <c r="AG6" t="s">
        <v>682</v>
      </c>
      <c r="AH6" t="s">
        <v>682</v>
      </c>
    </row>
    <row r="7" spans="1:34">
      <c r="A7" s="216">
        <v>51</v>
      </c>
      <c r="B7" s="39" t="str">
        <f t="shared" si="0"/>
        <v>Pomoći EU</v>
      </c>
      <c r="C7" s="84">
        <v>3237</v>
      </c>
      <c r="D7" s="39" t="str">
        <f t="shared" si="1"/>
        <v>Intelektualne i osobne usluge</v>
      </c>
      <c r="E7" s="75" t="s">
        <v>5048</v>
      </c>
      <c r="F7" s="39" t="str">
        <f t="shared" si="2"/>
        <v>PROJEKT CARDEA</v>
      </c>
      <c r="G7" s="39" t="str">
        <f t="shared" si="3"/>
        <v>0942</v>
      </c>
      <c r="H7" s="74">
        <v>0</v>
      </c>
      <c r="I7" s="74">
        <v>3000</v>
      </c>
      <c r="J7" s="74">
        <v>0</v>
      </c>
      <c r="K7" s="84"/>
      <c r="L7" s="83"/>
      <c r="M7" s="83"/>
      <c r="N7" s="135"/>
      <c r="O7" s="135"/>
      <c r="P7" s="43"/>
      <c r="Q7" t="str">
        <f>IF(C7="","",'OPĆI DIO'!$C$1)</f>
        <v>42024 SVEUČILIŠTE JURJA DOBRILE U PULI</v>
      </c>
      <c r="R7" t="str">
        <f t="shared" si="4"/>
        <v>323</v>
      </c>
      <c r="S7" t="str">
        <f t="shared" si="5"/>
        <v>32</v>
      </c>
      <c r="T7" t="str">
        <f t="shared" si="6"/>
        <v>94</v>
      </c>
      <c r="U7" t="str">
        <f t="shared" si="7"/>
        <v>3</v>
      </c>
      <c r="V7">
        <v>12</v>
      </c>
      <c r="W7" t="s">
        <v>226</v>
      </c>
      <c r="Y7">
        <v>3113</v>
      </c>
      <c r="Z7" t="s">
        <v>123</v>
      </c>
      <c r="AB7" t="str">
        <f t="shared" si="8"/>
        <v>31</v>
      </c>
      <c r="AC7" t="str">
        <f t="shared" si="9"/>
        <v>311</v>
      </c>
    </row>
    <row r="8" spans="1:34">
      <c r="A8" s="216">
        <v>51</v>
      </c>
      <c r="B8" s="39" t="str">
        <f t="shared" si="0"/>
        <v>Pomoći EU</v>
      </c>
      <c r="C8" s="84">
        <v>3238</v>
      </c>
      <c r="D8" s="39" t="str">
        <f t="shared" si="1"/>
        <v>Računalne usluge</v>
      </c>
      <c r="E8" s="75" t="s">
        <v>5048</v>
      </c>
      <c r="F8" s="39" t="str">
        <f t="shared" si="2"/>
        <v>PROJEKT CARDEA</v>
      </c>
      <c r="G8" s="39" t="str">
        <f t="shared" si="3"/>
        <v>0942</v>
      </c>
      <c r="H8" s="74">
        <v>5000</v>
      </c>
      <c r="I8" s="74">
        <v>5000</v>
      </c>
      <c r="J8" s="74">
        <v>0</v>
      </c>
      <c r="K8" s="84"/>
      <c r="L8" s="83"/>
      <c r="M8" s="83"/>
      <c r="N8" s="135"/>
      <c r="O8" s="135"/>
      <c r="P8" s="43"/>
      <c r="Q8" t="str">
        <f>IF(C8="","",'OPĆI DIO'!$C$1)</f>
        <v>42024 SVEUČILIŠTE JURJA DOBRILE U PULI</v>
      </c>
      <c r="R8" t="str">
        <f t="shared" si="4"/>
        <v>323</v>
      </c>
      <c r="S8" t="str">
        <f t="shared" si="5"/>
        <v>32</v>
      </c>
      <c r="T8" t="str">
        <f t="shared" si="6"/>
        <v>94</v>
      </c>
      <c r="U8" t="str">
        <f t="shared" si="7"/>
        <v>3</v>
      </c>
      <c r="V8">
        <v>31</v>
      </c>
      <c r="W8" t="s">
        <v>89</v>
      </c>
      <c r="Y8">
        <v>3114</v>
      </c>
      <c r="Z8" t="s">
        <v>145</v>
      </c>
      <c r="AB8" t="str">
        <f t="shared" si="8"/>
        <v>31</v>
      </c>
      <c r="AC8" t="str">
        <f t="shared" si="9"/>
        <v>311</v>
      </c>
      <c r="AE8" t="s">
        <v>3088</v>
      </c>
      <c r="AF8" t="s">
        <v>3089</v>
      </c>
      <c r="AG8" t="str">
        <f>LEFT(AE8,7)</f>
        <v>A676072</v>
      </c>
      <c r="AH8" t="str">
        <f>IFERROR(VLOOKUP(AG8,AKT!$E$4:$G$350,3,FALSE),"")</f>
        <v>0970</v>
      </c>
    </row>
    <row r="9" spans="1:34">
      <c r="A9" s="216">
        <v>51</v>
      </c>
      <c r="B9" s="39" t="str">
        <f t="shared" si="0"/>
        <v>Pomoći EU</v>
      </c>
      <c r="C9" s="84">
        <v>3239</v>
      </c>
      <c r="D9" s="39" t="str">
        <f t="shared" si="1"/>
        <v>Ostale usluge</v>
      </c>
      <c r="E9" s="75" t="s">
        <v>5048</v>
      </c>
      <c r="F9" s="39" t="str">
        <f t="shared" si="2"/>
        <v>PROJEKT CARDEA</v>
      </c>
      <c r="G9" s="39" t="str">
        <f t="shared" si="3"/>
        <v>0942</v>
      </c>
      <c r="H9" s="74">
        <v>5000</v>
      </c>
      <c r="I9" s="74">
        <v>5000</v>
      </c>
      <c r="J9" s="74">
        <v>0</v>
      </c>
      <c r="K9" s="84"/>
      <c r="L9" s="83"/>
      <c r="M9" s="83"/>
      <c r="N9" s="135"/>
      <c r="O9" s="135"/>
      <c r="P9" s="43"/>
      <c r="Q9" t="str">
        <f>IF(C9="","",'OPĆI DIO'!$C$1)</f>
        <v>42024 SVEUČILIŠTE JURJA DOBRILE U PULI</v>
      </c>
      <c r="R9" t="str">
        <f t="shared" si="4"/>
        <v>323</v>
      </c>
      <c r="S9" t="str">
        <f t="shared" si="5"/>
        <v>32</v>
      </c>
      <c r="T9" t="str">
        <f t="shared" si="6"/>
        <v>94</v>
      </c>
      <c r="U9" t="str">
        <f t="shared" si="7"/>
        <v>3</v>
      </c>
      <c r="V9">
        <v>41</v>
      </c>
      <c r="W9" t="s">
        <v>954</v>
      </c>
      <c r="Y9">
        <v>3121</v>
      </c>
      <c r="Z9" t="s">
        <v>48</v>
      </c>
      <c r="AB9" t="str">
        <f t="shared" si="8"/>
        <v>31</v>
      </c>
      <c r="AC9" t="str">
        <f t="shared" si="9"/>
        <v>312</v>
      </c>
      <c r="AE9" t="s">
        <v>3090</v>
      </c>
      <c r="AF9" t="s">
        <v>3091</v>
      </c>
      <c r="AG9" t="str">
        <f t="shared" ref="AG9:AG72" si="10">LEFT(AE9,7)</f>
        <v>A676072</v>
      </c>
      <c r="AH9" t="str">
        <f>IFERROR(VLOOKUP(AG9,AKT!$E$4:$G$350,3,FALSE),"")</f>
        <v>0970</v>
      </c>
    </row>
    <row r="10" spans="1:34">
      <c r="A10" s="216">
        <v>51</v>
      </c>
      <c r="B10" s="39" t="str">
        <f t="shared" si="0"/>
        <v>Pomoći EU</v>
      </c>
      <c r="C10" s="84">
        <v>3293</v>
      </c>
      <c r="D10" s="39" t="str">
        <f t="shared" si="1"/>
        <v>Reprezentacija</v>
      </c>
      <c r="E10" s="75" t="s">
        <v>5048</v>
      </c>
      <c r="F10" s="39" t="str">
        <f t="shared" si="2"/>
        <v>PROJEKT CARDEA</v>
      </c>
      <c r="G10" s="39" t="str">
        <f t="shared" si="3"/>
        <v>0942</v>
      </c>
      <c r="H10" s="74">
        <v>0</v>
      </c>
      <c r="I10" s="74">
        <v>2000</v>
      </c>
      <c r="J10" s="74">
        <v>0</v>
      </c>
      <c r="K10" s="84"/>
      <c r="L10" s="83"/>
      <c r="M10" s="83"/>
      <c r="N10" s="135"/>
      <c r="O10" s="135"/>
      <c r="P10" s="43"/>
      <c r="Q10" t="str">
        <f>IF(C10="","",'OPĆI DIO'!$C$1)</f>
        <v>42024 SVEUČILIŠTE JURJA DOBRILE U PULI</v>
      </c>
      <c r="R10" t="str">
        <f t="shared" si="4"/>
        <v>329</v>
      </c>
      <c r="S10" t="str">
        <f t="shared" si="5"/>
        <v>32</v>
      </c>
      <c r="T10" t="str">
        <f t="shared" si="6"/>
        <v>94</v>
      </c>
      <c r="U10" t="str">
        <f t="shared" si="7"/>
        <v>3</v>
      </c>
      <c r="V10">
        <v>43</v>
      </c>
      <c r="W10" t="s">
        <v>94</v>
      </c>
      <c r="Y10" s="81">
        <v>3132</v>
      </c>
      <c r="Z10" s="81" t="s">
        <v>49</v>
      </c>
      <c r="AA10" s="81"/>
      <c r="AB10" s="81" t="str">
        <f t="shared" si="8"/>
        <v>31</v>
      </c>
      <c r="AC10" s="81" t="str">
        <f t="shared" si="9"/>
        <v>313</v>
      </c>
      <c r="AE10" t="s">
        <v>3092</v>
      </c>
      <c r="AF10" t="s">
        <v>3093</v>
      </c>
      <c r="AG10" t="str">
        <f t="shared" si="10"/>
        <v>A676072</v>
      </c>
      <c r="AH10" t="str">
        <f>IFERROR(VLOOKUP(AG10,AKT!$E$4:$G$350,3,FALSE),"")</f>
        <v>0970</v>
      </c>
    </row>
    <row r="11" spans="1:34">
      <c r="A11" s="216">
        <v>51</v>
      </c>
      <c r="B11" s="39" t="str">
        <f t="shared" si="0"/>
        <v>Pomoći EU</v>
      </c>
      <c r="C11" s="84">
        <v>3299</v>
      </c>
      <c r="D11" s="39" t="str">
        <f t="shared" si="1"/>
        <v>Ostali nespomenuti rashodi poslovanja</v>
      </c>
      <c r="E11" s="75" t="s">
        <v>5048</v>
      </c>
      <c r="F11" s="39" t="str">
        <f t="shared" si="2"/>
        <v>PROJEKT CARDEA</v>
      </c>
      <c r="G11" s="39" t="str">
        <f t="shared" si="3"/>
        <v>0942</v>
      </c>
      <c r="H11" s="74">
        <v>12290</v>
      </c>
      <c r="I11" s="74">
        <v>4290</v>
      </c>
      <c r="J11" s="74">
        <v>0</v>
      </c>
      <c r="K11" s="84"/>
      <c r="L11" s="83"/>
      <c r="M11" s="83"/>
      <c r="N11" s="135"/>
      <c r="O11" s="135"/>
      <c r="P11" s="43"/>
      <c r="Q11" t="str">
        <f>IF(C11="","",'OPĆI DIO'!$C$1)</f>
        <v>42024 SVEUČILIŠTE JURJA DOBRILE U PULI</v>
      </c>
      <c r="R11" t="str">
        <f t="shared" si="4"/>
        <v>329</v>
      </c>
      <c r="S11" t="str">
        <f t="shared" si="5"/>
        <v>32</v>
      </c>
      <c r="T11" t="str">
        <f t="shared" si="6"/>
        <v>94</v>
      </c>
      <c r="U11" t="str">
        <f t="shared" si="7"/>
        <v>3</v>
      </c>
      <c r="V11">
        <v>51</v>
      </c>
      <c r="W11" t="s">
        <v>84</v>
      </c>
      <c r="Y11">
        <v>3211</v>
      </c>
      <c r="Z11" t="s">
        <v>76</v>
      </c>
      <c r="AB11" t="str">
        <f t="shared" si="8"/>
        <v>32</v>
      </c>
      <c r="AC11" t="str">
        <f t="shared" si="9"/>
        <v>321</v>
      </c>
      <c r="AE11" t="s">
        <v>3094</v>
      </c>
      <c r="AF11" t="s">
        <v>3095</v>
      </c>
      <c r="AG11" t="str">
        <f t="shared" si="10"/>
        <v>A676072</v>
      </c>
      <c r="AH11" t="str">
        <f>IFERROR(VLOOKUP(AG11,AKT!$E$4:$G$350,3,FALSE),"")</f>
        <v>0970</v>
      </c>
    </row>
    <row r="12" spans="1:34">
      <c r="A12" s="216">
        <v>52</v>
      </c>
      <c r="B12" s="39" t="str">
        <f t="shared" si="0"/>
        <v>Ostale pomoći</v>
      </c>
      <c r="C12" s="84">
        <v>3211</v>
      </c>
      <c r="D12" s="39" t="str">
        <f t="shared" si="1"/>
        <v>Službena putovanja</v>
      </c>
      <c r="E12" s="75"/>
      <c r="F12" s="39" t="str">
        <f t="shared" si="2"/>
        <v/>
      </c>
      <c r="G12" s="39" t="str">
        <f t="shared" si="3"/>
        <v/>
      </c>
      <c r="H12" s="74">
        <v>1326</v>
      </c>
      <c r="I12" s="74">
        <v>0</v>
      </c>
      <c r="J12" s="74">
        <v>0</v>
      </c>
      <c r="K12" s="84" t="s">
        <v>6642</v>
      </c>
      <c r="L12" s="83"/>
      <c r="M12" s="83"/>
      <c r="N12" s="135"/>
      <c r="O12" s="135"/>
      <c r="P12" s="43"/>
      <c r="Q12" t="str">
        <f>IF(C12="","",'OPĆI DIO'!$C$1)</f>
        <v>42024 SVEUČILIŠTE JURJA DOBRILE U PULI</v>
      </c>
      <c r="R12" t="str">
        <f t="shared" si="4"/>
        <v>321</v>
      </c>
      <c r="S12" t="str">
        <f t="shared" si="5"/>
        <v>32</v>
      </c>
      <c r="T12" t="str">
        <f t="shared" si="6"/>
        <v/>
      </c>
      <c r="U12" t="str">
        <f t="shared" si="7"/>
        <v>3</v>
      </c>
      <c r="V12">
        <v>52</v>
      </c>
      <c r="W12" t="s">
        <v>107</v>
      </c>
      <c r="Y12">
        <v>3212</v>
      </c>
      <c r="Z12" t="s">
        <v>50</v>
      </c>
      <c r="AB12" t="str">
        <f t="shared" si="8"/>
        <v>32</v>
      </c>
      <c r="AC12" t="str">
        <f t="shared" si="9"/>
        <v>321</v>
      </c>
      <c r="AE12" t="s">
        <v>3096</v>
      </c>
      <c r="AF12" t="s">
        <v>3097</v>
      </c>
      <c r="AG12" t="str">
        <f t="shared" si="10"/>
        <v>A676072</v>
      </c>
      <c r="AH12" t="str">
        <f>IFERROR(VLOOKUP(AG12,AKT!$E$4:$G$350,3,FALSE),"")</f>
        <v>0970</v>
      </c>
    </row>
    <row r="13" spans="1:34">
      <c r="A13" s="216">
        <v>52</v>
      </c>
      <c r="B13" s="39" t="str">
        <f t="shared" si="0"/>
        <v>Ostale pomoći</v>
      </c>
      <c r="C13" s="84">
        <v>3213</v>
      </c>
      <c r="D13" s="39" t="str">
        <f t="shared" si="1"/>
        <v>Stručno usavršavanje zaposlenika</v>
      </c>
      <c r="E13" s="75"/>
      <c r="F13" s="39" t="str">
        <f t="shared" si="2"/>
        <v/>
      </c>
      <c r="G13" s="39" t="str">
        <f t="shared" si="3"/>
        <v/>
      </c>
      <c r="H13" s="74">
        <v>3000</v>
      </c>
      <c r="I13" s="74">
        <v>0</v>
      </c>
      <c r="J13" s="74">
        <v>0</v>
      </c>
      <c r="K13" s="84" t="s">
        <v>6642</v>
      </c>
      <c r="L13" s="83"/>
      <c r="M13" s="83"/>
      <c r="N13" s="135"/>
      <c r="O13" s="135"/>
      <c r="P13" s="43"/>
      <c r="Q13" t="str">
        <f>IF(C13="","",'OPĆI DIO'!$C$1)</f>
        <v>42024 SVEUČILIŠTE JURJA DOBRILE U PULI</v>
      </c>
      <c r="R13" t="str">
        <f t="shared" si="4"/>
        <v>321</v>
      </c>
      <c r="S13" t="str">
        <f t="shared" si="5"/>
        <v>32</v>
      </c>
      <c r="T13" t="str">
        <f t="shared" si="6"/>
        <v/>
      </c>
      <c r="U13" t="str">
        <f t="shared" si="7"/>
        <v>3</v>
      </c>
      <c r="V13">
        <v>552</v>
      </c>
      <c r="W13" t="s">
        <v>955</v>
      </c>
      <c r="Y13">
        <v>3213</v>
      </c>
      <c r="Z13" t="s">
        <v>95</v>
      </c>
      <c r="AB13" t="str">
        <f t="shared" si="8"/>
        <v>32</v>
      </c>
      <c r="AC13" t="str">
        <f t="shared" si="9"/>
        <v>321</v>
      </c>
      <c r="AE13" t="s">
        <v>922</v>
      </c>
      <c r="AF13" t="s">
        <v>923</v>
      </c>
      <c r="AG13" t="str">
        <f t="shared" si="10"/>
        <v>K578051</v>
      </c>
      <c r="AH13" t="str">
        <f>IFERROR(VLOOKUP(AG13,AKT!$E$4:$G$350,3,FALSE),"")</f>
        <v>0150</v>
      </c>
    </row>
    <row r="14" spans="1:34">
      <c r="A14" s="216">
        <v>52</v>
      </c>
      <c r="B14" s="39" t="str">
        <f t="shared" si="0"/>
        <v>Ostale pomoći</v>
      </c>
      <c r="C14" s="84">
        <v>3299</v>
      </c>
      <c r="D14" s="39" t="str">
        <f t="shared" si="1"/>
        <v>Ostali nespomenuti rashodi poslovanja</v>
      </c>
      <c r="E14" s="75"/>
      <c r="F14" s="39" t="str">
        <f t="shared" si="2"/>
        <v/>
      </c>
      <c r="G14" s="39" t="str">
        <f t="shared" si="3"/>
        <v/>
      </c>
      <c r="H14" s="74">
        <v>2000</v>
      </c>
      <c r="I14" s="74">
        <v>0</v>
      </c>
      <c r="J14" s="74">
        <v>0</v>
      </c>
      <c r="K14" s="84" t="s">
        <v>6642</v>
      </c>
      <c r="L14" s="83"/>
      <c r="M14" s="83"/>
      <c r="N14" s="135"/>
      <c r="O14" s="135"/>
      <c r="P14" s="43"/>
      <c r="Q14" t="str">
        <f>IF(C14="","",'OPĆI DIO'!$C$1)</f>
        <v>42024 SVEUČILIŠTE JURJA DOBRILE U PULI</v>
      </c>
      <c r="R14" t="str">
        <f t="shared" si="4"/>
        <v>329</v>
      </c>
      <c r="S14" t="str">
        <f t="shared" si="5"/>
        <v>32</v>
      </c>
      <c r="T14" t="str">
        <f t="shared" si="6"/>
        <v/>
      </c>
      <c r="U14" t="str">
        <f t="shared" si="7"/>
        <v>3</v>
      </c>
      <c r="V14">
        <v>559</v>
      </c>
      <c r="W14" t="s">
        <v>956</v>
      </c>
      <c r="Y14">
        <v>3214</v>
      </c>
      <c r="Z14" t="s">
        <v>124</v>
      </c>
      <c r="AB14" t="str">
        <f t="shared" si="8"/>
        <v>32</v>
      </c>
      <c r="AC14" t="str">
        <f t="shared" si="9"/>
        <v>321</v>
      </c>
      <c r="AE14" t="s">
        <v>924</v>
      </c>
      <c r="AF14" t="s">
        <v>925</v>
      </c>
      <c r="AG14" t="str">
        <f t="shared" si="10"/>
        <v>K578051</v>
      </c>
      <c r="AH14" t="str">
        <f>IFERROR(VLOOKUP(AG14,AKT!$E$4:$G$350,3,FALSE),"")</f>
        <v>0150</v>
      </c>
    </row>
    <row r="15" spans="1:34">
      <c r="A15" s="216">
        <v>52</v>
      </c>
      <c r="B15" s="39" t="str">
        <f t="shared" si="0"/>
        <v>Ostale pomoći</v>
      </c>
      <c r="C15" s="84">
        <v>3211</v>
      </c>
      <c r="D15" s="39" t="str">
        <f t="shared" si="1"/>
        <v>Službena putovanja</v>
      </c>
      <c r="E15" s="75" t="s">
        <v>5042</v>
      </c>
      <c r="F15" s="39" t="str">
        <f t="shared" si="2"/>
        <v>2023-1-HR01-KA131-HED-000126399</v>
      </c>
      <c r="G15" s="39" t="str">
        <f t="shared" si="3"/>
        <v>0942</v>
      </c>
      <c r="H15" s="74">
        <v>4000</v>
      </c>
      <c r="I15" s="74">
        <v>0</v>
      </c>
      <c r="J15" s="74">
        <v>0</v>
      </c>
      <c r="K15" s="84"/>
      <c r="L15" s="83"/>
      <c r="M15" s="83"/>
      <c r="N15" s="135"/>
      <c r="O15" s="135"/>
      <c r="P15" s="43"/>
      <c r="Q15" t="str">
        <f>IF(C15="","",'OPĆI DIO'!$C$1)</f>
        <v>42024 SVEUČILIŠTE JURJA DOBRILE U PULI</v>
      </c>
      <c r="R15" t="str">
        <f t="shared" si="4"/>
        <v>321</v>
      </c>
      <c r="S15" t="str">
        <f t="shared" si="5"/>
        <v>32</v>
      </c>
      <c r="T15" t="str">
        <f t="shared" si="6"/>
        <v>94</v>
      </c>
      <c r="U15" t="str">
        <f t="shared" si="7"/>
        <v>3</v>
      </c>
      <c r="V15">
        <v>561</v>
      </c>
      <c r="W15" t="s">
        <v>109</v>
      </c>
      <c r="Y15">
        <v>3221</v>
      </c>
      <c r="Z15" t="s">
        <v>77</v>
      </c>
      <c r="AB15" t="str">
        <f t="shared" si="8"/>
        <v>32</v>
      </c>
      <c r="AC15" t="str">
        <f t="shared" si="9"/>
        <v>322</v>
      </c>
      <c r="AE15" t="s">
        <v>926</v>
      </c>
      <c r="AF15" t="s">
        <v>927</v>
      </c>
      <c r="AG15" t="str">
        <f t="shared" si="10"/>
        <v>K578051</v>
      </c>
      <c r="AH15" t="str">
        <f>IFERROR(VLOOKUP(AG15,AKT!$E$4:$G$350,3,FALSE),"")</f>
        <v>0150</v>
      </c>
    </row>
    <row r="16" spans="1:34">
      <c r="A16" s="216">
        <v>52</v>
      </c>
      <c r="B16" s="39" t="str">
        <f t="shared" si="0"/>
        <v>Ostale pomoći</v>
      </c>
      <c r="C16" s="84">
        <v>3213</v>
      </c>
      <c r="D16" s="39" t="str">
        <f t="shared" si="1"/>
        <v>Stručno usavršavanje zaposlenika</v>
      </c>
      <c r="E16" s="75" t="s">
        <v>5042</v>
      </c>
      <c r="F16" s="39" t="str">
        <f t="shared" si="2"/>
        <v>2023-1-HR01-KA131-HED-000126399</v>
      </c>
      <c r="G16" s="39" t="str">
        <f t="shared" si="3"/>
        <v>0942</v>
      </c>
      <c r="H16" s="74">
        <v>40918</v>
      </c>
      <c r="I16" s="74">
        <v>0</v>
      </c>
      <c r="J16" s="74">
        <v>0</v>
      </c>
      <c r="K16" s="84"/>
      <c r="L16" s="83"/>
      <c r="M16" s="83"/>
      <c r="N16" s="135"/>
      <c r="O16" s="135"/>
      <c r="P16" s="43"/>
      <c r="Q16" t="str">
        <f>IF(C16="","",'OPĆI DIO'!$C$1)</f>
        <v>42024 SVEUČILIŠTE JURJA DOBRILE U PULI</v>
      </c>
      <c r="R16" t="str">
        <f t="shared" si="4"/>
        <v>321</v>
      </c>
      <c r="S16" t="str">
        <f t="shared" si="5"/>
        <v>32</v>
      </c>
      <c r="T16" t="str">
        <f t="shared" si="6"/>
        <v>94</v>
      </c>
      <c r="U16" t="str">
        <f t="shared" si="7"/>
        <v>3</v>
      </c>
      <c r="V16">
        <v>563</v>
      </c>
      <c r="W16" t="s">
        <v>111</v>
      </c>
      <c r="Y16">
        <v>3222</v>
      </c>
      <c r="Z16" t="s">
        <v>98</v>
      </c>
      <c r="AB16" t="str">
        <f t="shared" si="8"/>
        <v>32</v>
      </c>
      <c r="AC16" t="str">
        <f t="shared" si="9"/>
        <v>322</v>
      </c>
      <c r="AE16" t="s">
        <v>928</v>
      </c>
      <c r="AF16" t="s">
        <v>248</v>
      </c>
      <c r="AG16" t="str">
        <f t="shared" si="10"/>
        <v>K578051</v>
      </c>
      <c r="AH16" t="str">
        <f>IFERROR(VLOOKUP(AG16,AKT!$E$4:$G$350,3,FALSE),"")</f>
        <v>0150</v>
      </c>
    </row>
    <row r="17" spans="1:34">
      <c r="A17" s="216">
        <v>52</v>
      </c>
      <c r="B17" s="39" t="str">
        <f t="shared" si="0"/>
        <v>Ostale pomoći</v>
      </c>
      <c r="C17" s="84">
        <v>3211</v>
      </c>
      <c r="D17" s="39" t="str">
        <f t="shared" si="1"/>
        <v>Službena putovanja</v>
      </c>
      <c r="E17" s="75"/>
      <c r="F17" s="39" t="str">
        <f t="shared" si="2"/>
        <v/>
      </c>
      <c r="G17" s="39" t="str">
        <f t="shared" si="3"/>
        <v/>
      </c>
      <c r="H17" s="74">
        <v>2000</v>
      </c>
      <c r="I17" s="74">
        <v>0</v>
      </c>
      <c r="J17" s="74">
        <v>0</v>
      </c>
      <c r="K17" s="84" t="s">
        <v>6643</v>
      </c>
      <c r="L17" s="83"/>
      <c r="M17" s="83"/>
      <c r="N17" s="135"/>
      <c r="O17" s="135"/>
      <c r="P17" s="43"/>
      <c r="Q17" t="str">
        <f>IF(C17="","",'OPĆI DIO'!$C$1)</f>
        <v>42024 SVEUČILIŠTE JURJA DOBRILE U PULI</v>
      </c>
      <c r="R17" t="str">
        <f t="shared" si="4"/>
        <v>321</v>
      </c>
      <c r="S17" t="str">
        <f t="shared" si="5"/>
        <v>32</v>
      </c>
      <c r="T17" t="str">
        <f t="shared" si="6"/>
        <v/>
      </c>
      <c r="U17" t="str">
        <f t="shared" si="7"/>
        <v>3</v>
      </c>
      <c r="V17">
        <v>573</v>
      </c>
      <c r="W17" t="s">
        <v>966</v>
      </c>
      <c r="Y17">
        <v>3223</v>
      </c>
      <c r="Z17" t="s">
        <v>86</v>
      </c>
      <c r="AB17" t="str">
        <f t="shared" si="8"/>
        <v>32</v>
      </c>
      <c r="AC17" t="str">
        <f t="shared" si="9"/>
        <v>322</v>
      </c>
      <c r="AE17" t="s">
        <v>929</v>
      </c>
      <c r="AF17" t="s">
        <v>930</v>
      </c>
      <c r="AG17" t="str">
        <f t="shared" si="10"/>
        <v>K578051</v>
      </c>
      <c r="AH17" t="str">
        <f>IFERROR(VLOOKUP(AG17,AKT!$E$4:$G$350,3,FALSE),"")</f>
        <v>0150</v>
      </c>
    </row>
    <row r="18" spans="1:34">
      <c r="A18" s="216">
        <v>52</v>
      </c>
      <c r="B18" s="39" t="str">
        <f t="shared" si="0"/>
        <v>Ostale pomoći</v>
      </c>
      <c r="C18" s="84">
        <v>3213</v>
      </c>
      <c r="D18" s="39" t="str">
        <f t="shared" si="1"/>
        <v>Stručno usavršavanje zaposlenika</v>
      </c>
      <c r="E18" s="75"/>
      <c r="F18" s="39" t="str">
        <f t="shared" si="2"/>
        <v/>
      </c>
      <c r="G18" s="39" t="str">
        <f t="shared" si="3"/>
        <v/>
      </c>
      <c r="H18" s="74">
        <v>30376</v>
      </c>
      <c r="I18" s="74">
        <v>15000</v>
      </c>
      <c r="J18" s="74">
        <v>0</v>
      </c>
      <c r="K18" s="84" t="s">
        <v>6643</v>
      </c>
      <c r="L18" s="83"/>
      <c r="M18" s="83"/>
      <c r="N18" s="135"/>
      <c r="O18" s="135"/>
      <c r="P18" s="43"/>
      <c r="Q18" t="str">
        <f>IF(C18="","",'OPĆI DIO'!$C$1)</f>
        <v>42024 SVEUČILIŠTE JURJA DOBRILE U PULI</v>
      </c>
      <c r="R18" t="str">
        <f t="shared" si="4"/>
        <v>321</v>
      </c>
      <c r="S18" t="str">
        <f t="shared" si="5"/>
        <v>32</v>
      </c>
      <c r="T18" t="str">
        <f t="shared" si="6"/>
        <v/>
      </c>
      <c r="U18" t="str">
        <f t="shared" si="7"/>
        <v>3</v>
      </c>
      <c r="V18" s="90">
        <v>581</v>
      </c>
      <c r="W18" s="91" t="s">
        <v>1245</v>
      </c>
      <c r="Y18">
        <v>3224</v>
      </c>
      <c r="Z18" t="s">
        <v>91</v>
      </c>
      <c r="AB18" t="str">
        <f t="shared" si="8"/>
        <v>32</v>
      </c>
      <c r="AC18" t="str">
        <f t="shared" si="9"/>
        <v>322</v>
      </c>
      <c r="AE18" t="s">
        <v>931</v>
      </c>
      <c r="AF18" t="s">
        <v>932</v>
      </c>
      <c r="AG18" t="str">
        <f t="shared" si="10"/>
        <v>K578051</v>
      </c>
      <c r="AH18" t="str">
        <f>IFERROR(VLOOKUP(AG18,AKT!$E$4:$G$350,3,FALSE),"")</f>
        <v>0150</v>
      </c>
    </row>
    <row r="19" spans="1:34">
      <c r="A19" s="216">
        <v>52</v>
      </c>
      <c r="B19" s="39" t="str">
        <f t="shared" si="0"/>
        <v>Ostale pomoći</v>
      </c>
      <c r="C19" s="84">
        <v>3299</v>
      </c>
      <c r="D19" s="39" t="str">
        <f t="shared" si="1"/>
        <v>Ostali nespomenuti rashodi poslovanja</v>
      </c>
      <c r="E19" s="75"/>
      <c r="F19" s="39" t="str">
        <f t="shared" si="2"/>
        <v/>
      </c>
      <c r="G19" s="39" t="str">
        <f t="shared" si="3"/>
        <v/>
      </c>
      <c r="H19" s="74">
        <v>2000</v>
      </c>
      <c r="I19" s="74">
        <v>0</v>
      </c>
      <c r="J19" s="74">
        <v>0</v>
      </c>
      <c r="K19" s="84" t="s">
        <v>6643</v>
      </c>
      <c r="L19" s="83"/>
      <c r="M19" s="83"/>
      <c r="N19" s="135"/>
      <c r="O19" s="135"/>
      <c r="P19" s="43"/>
      <c r="Q19" t="str">
        <f>IF(C19="","",'OPĆI DIO'!$C$1)</f>
        <v>42024 SVEUČILIŠTE JURJA DOBRILE U PULI</v>
      </c>
      <c r="R19" t="str">
        <f t="shared" si="4"/>
        <v>329</v>
      </c>
      <c r="S19" t="str">
        <f t="shared" si="5"/>
        <v>32</v>
      </c>
      <c r="T19" t="str">
        <f t="shared" si="6"/>
        <v/>
      </c>
      <c r="U19" t="str">
        <f t="shared" si="7"/>
        <v>3</v>
      </c>
      <c r="V19">
        <v>61</v>
      </c>
      <c r="W19" t="s">
        <v>113</v>
      </c>
      <c r="Y19">
        <v>3225</v>
      </c>
      <c r="Z19" t="s">
        <v>99</v>
      </c>
      <c r="AB19" t="str">
        <f t="shared" si="8"/>
        <v>32</v>
      </c>
      <c r="AC19" t="str">
        <f t="shared" si="9"/>
        <v>322</v>
      </c>
      <c r="AE19" t="s">
        <v>933</v>
      </c>
      <c r="AF19" t="s">
        <v>934</v>
      </c>
      <c r="AG19" t="str">
        <f t="shared" si="10"/>
        <v>K578051</v>
      </c>
      <c r="AH19" t="str">
        <f>IFERROR(VLOOKUP(AG19,AKT!$E$4:$G$350,3,FALSE),"")</f>
        <v>0150</v>
      </c>
    </row>
    <row r="20" spans="1:34">
      <c r="A20" s="216">
        <v>52</v>
      </c>
      <c r="B20" s="39" t="str">
        <f t="shared" si="0"/>
        <v>Ostale pomoći</v>
      </c>
      <c r="C20" s="84">
        <v>3111</v>
      </c>
      <c r="D20" s="39" t="str">
        <f t="shared" si="1"/>
        <v>Plaće za redovan rad</v>
      </c>
      <c r="E20" s="75"/>
      <c r="F20" s="39" t="str">
        <f t="shared" si="2"/>
        <v/>
      </c>
      <c r="G20" s="39" t="str">
        <f t="shared" si="3"/>
        <v/>
      </c>
      <c r="H20" s="74">
        <v>56544</v>
      </c>
      <c r="I20" s="74">
        <v>32382</v>
      </c>
      <c r="J20" s="74">
        <v>0</v>
      </c>
      <c r="K20" s="84" t="s">
        <v>6644</v>
      </c>
      <c r="L20" s="83"/>
      <c r="M20" s="83"/>
      <c r="N20" s="135"/>
      <c r="O20" s="135"/>
      <c r="P20" s="43"/>
      <c r="Q20" t="str">
        <f>IF(C20="","",'OPĆI DIO'!$C$1)</f>
        <v>42024 SVEUČILIŠTE JURJA DOBRILE U PULI</v>
      </c>
      <c r="R20" t="str">
        <f t="shared" si="4"/>
        <v>311</v>
      </c>
      <c r="S20" t="str">
        <f t="shared" si="5"/>
        <v>31</v>
      </c>
      <c r="T20" t="str">
        <f t="shared" si="6"/>
        <v/>
      </c>
      <c r="U20" t="str">
        <f t="shared" si="7"/>
        <v>3</v>
      </c>
      <c r="V20">
        <v>63</v>
      </c>
      <c r="W20" t="s">
        <v>6581</v>
      </c>
      <c r="Y20">
        <v>3226</v>
      </c>
      <c r="Z20" t="s">
        <v>173</v>
      </c>
      <c r="AB20" t="str">
        <f t="shared" si="8"/>
        <v>32</v>
      </c>
      <c r="AC20" t="str">
        <f t="shared" si="9"/>
        <v>322</v>
      </c>
      <c r="AE20" t="s">
        <v>3098</v>
      </c>
      <c r="AF20" t="s">
        <v>3099</v>
      </c>
      <c r="AG20" t="str">
        <f t="shared" si="10"/>
        <v>K676068</v>
      </c>
      <c r="AH20" t="str">
        <f>IFERROR(VLOOKUP(AG20,AKT!$E$4:$G$350,3,FALSE),"")</f>
        <v>0150</v>
      </c>
    </row>
    <row r="21" spans="1:34">
      <c r="A21" s="216">
        <v>52</v>
      </c>
      <c r="B21" s="39" t="str">
        <f t="shared" si="0"/>
        <v>Ostale pomoći</v>
      </c>
      <c r="C21" s="84">
        <v>3211</v>
      </c>
      <c r="D21" s="39" t="str">
        <f t="shared" si="1"/>
        <v>Službena putovanja</v>
      </c>
      <c r="E21" s="75"/>
      <c r="F21" s="39" t="str">
        <f t="shared" si="2"/>
        <v/>
      </c>
      <c r="G21" s="39" t="str">
        <f t="shared" si="3"/>
        <v/>
      </c>
      <c r="H21" s="74">
        <v>10602</v>
      </c>
      <c r="I21" s="74">
        <v>5301</v>
      </c>
      <c r="J21" s="74">
        <v>0</v>
      </c>
      <c r="K21" s="84" t="s">
        <v>6644</v>
      </c>
      <c r="L21" s="83"/>
      <c r="M21" s="83"/>
      <c r="N21" s="135"/>
      <c r="O21" s="135"/>
      <c r="P21" s="43"/>
      <c r="Q21" t="str">
        <f>IF(C21="","",'OPĆI DIO'!$C$1)</f>
        <v>42024 SVEUČILIŠTE JURJA DOBRILE U PULI</v>
      </c>
      <c r="R21" t="str">
        <f t="shared" si="4"/>
        <v>321</v>
      </c>
      <c r="S21" t="str">
        <f t="shared" si="5"/>
        <v>32</v>
      </c>
      <c r="T21" t="str">
        <f t="shared" si="6"/>
        <v/>
      </c>
      <c r="U21" t="str">
        <f t="shared" si="7"/>
        <v>3</v>
      </c>
      <c r="V21">
        <v>71</v>
      </c>
      <c r="W21" t="s">
        <v>171</v>
      </c>
      <c r="Y21">
        <v>3227</v>
      </c>
      <c r="Z21" t="s">
        <v>116</v>
      </c>
      <c r="AB21" t="str">
        <f t="shared" si="8"/>
        <v>32</v>
      </c>
      <c r="AC21" t="str">
        <f t="shared" si="9"/>
        <v>322</v>
      </c>
      <c r="AE21" t="s">
        <v>3100</v>
      </c>
      <c r="AF21" t="s">
        <v>3101</v>
      </c>
      <c r="AG21" t="str">
        <f t="shared" si="10"/>
        <v>K676068</v>
      </c>
      <c r="AH21" t="str">
        <f>IFERROR(VLOOKUP(AG21,AKT!$E$4:$G$350,3,FALSE),"")</f>
        <v>0150</v>
      </c>
    </row>
    <row r="22" spans="1:34">
      <c r="A22" s="216">
        <v>52</v>
      </c>
      <c r="B22" s="39" t="str">
        <f t="shared" si="0"/>
        <v>Ostale pomoći</v>
      </c>
      <c r="C22" s="84">
        <v>3212</v>
      </c>
      <c r="D22" s="39" t="str">
        <f t="shared" si="1"/>
        <v>Naknade za prijevoz, za rad na terenu i odvojeni život</v>
      </c>
      <c r="E22" s="75"/>
      <c r="F22" s="39" t="str">
        <f t="shared" si="2"/>
        <v/>
      </c>
      <c r="G22" s="39" t="str">
        <f t="shared" si="3"/>
        <v/>
      </c>
      <c r="H22" s="74">
        <v>2500</v>
      </c>
      <c r="I22" s="74">
        <v>2500</v>
      </c>
      <c r="J22" s="74">
        <v>0</v>
      </c>
      <c r="K22" s="84" t="s">
        <v>6644</v>
      </c>
      <c r="L22" s="83"/>
      <c r="M22" s="83"/>
      <c r="N22" s="135"/>
      <c r="O22" s="135"/>
      <c r="P22" s="43"/>
      <c r="Q22" t="str">
        <f>IF(C22="","",'OPĆI DIO'!$C$1)</f>
        <v>42024 SVEUČILIŠTE JURJA DOBRILE U PULI</v>
      </c>
      <c r="R22" t="str">
        <f t="shared" si="4"/>
        <v>321</v>
      </c>
      <c r="S22" t="str">
        <f t="shared" si="5"/>
        <v>32</v>
      </c>
      <c r="T22" t="str">
        <f t="shared" si="6"/>
        <v/>
      </c>
      <c r="U22" t="str">
        <f t="shared" si="7"/>
        <v>3</v>
      </c>
      <c r="V22">
        <v>810</v>
      </c>
      <c r="W22" t="s">
        <v>6582</v>
      </c>
      <c r="Y22">
        <v>3231</v>
      </c>
      <c r="Z22" t="s">
        <v>100</v>
      </c>
      <c r="AB22" t="str">
        <f t="shared" si="8"/>
        <v>32</v>
      </c>
      <c r="AC22" t="str">
        <f t="shared" si="9"/>
        <v>323</v>
      </c>
      <c r="AE22" t="s">
        <v>3102</v>
      </c>
      <c r="AF22" t="s">
        <v>3103</v>
      </c>
      <c r="AG22" t="str">
        <f t="shared" si="10"/>
        <v>K676068</v>
      </c>
      <c r="AH22" t="str">
        <f>IFERROR(VLOOKUP(AG22,AKT!$E$4:$G$350,3,FALSE),"")</f>
        <v>0150</v>
      </c>
    </row>
    <row r="23" spans="1:34">
      <c r="A23" s="216">
        <v>52</v>
      </c>
      <c r="B23" s="39" t="str">
        <f t="shared" si="0"/>
        <v>Ostale pomoći</v>
      </c>
      <c r="C23" s="84">
        <v>3221</v>
      </c>
      <c r="D23" s="39" t="str">
        <f t="shared" si="1"/>
        <v>Uredski materijal i ostali materijalni rashodi</v>
      </c>
      <c r="E23" s="75"/>
      <c r="F23" s="39" t="str">
        <f t="shared" si="2"/>
        <v/>
      </c>
      <c r="G23" s="39" t="str">
        <f t="shared" si="3"/>
        <v/>
      </c>
      <c r="H23" s="74">
        <v>1202</v>
      </c>
      <c r="I23" s="74">
        <v>1000</v>
      </c>
      <c r="J23" s="74">
        <v>0</v>
      </c>
      <c r="K23" s="84" t="s">
        <v>6644</v>
      </c>
      <c r="L23" s="83"/>
      <c r="M23" s="83"/>
      <c r="N23" s="135"/>
      <c r="O23" s="135"/>
      <c r="P23" s="43"/>
      <c r="Q23" t="str">
        <f>IF(C23="","",'OPĆI DIO'!$C$1)</f>
        <v>42024 SVEUČILIŠTE JURJA DOBRILE U PULI</v>
      </c>
      <c r="R23" t="str">
        <f t="shared" si="4"/>
        <v>322</v>
      </c>
      <c r="S23" t="str">
        <f t="shared" si="5"/>
        <v>32</v>
      </c>
      <c r="T23" t="str">
        <f t="shared" si="6"/>
        <v/>
      </c>
      <c r="U23" t="str">
        <f t="shared" si="7"/>
        <v>3</v>
      </c>
      <c r="V23">
        <v>815</v>
      </c>
      <c r="W23" t="s">
        <v>4537</v>
      </c>
      <c r="Y23">
        <v>3232</v>
      </c>
      <c r="Z23" t="s">
        <v>87</v>
      </c>
      <c r="AB23" t="str">
        <f t="shared" si="8"/>
        <v>32</v>
      </c>
      <c r="AC23" t="str">
        <f t="shared" si="9"/>
        <v>323</v>
      </c>
      <c r="AE23" t="s">
        <v>3104</v>
      </c>
      <c r="AF23" t="s">
        <v>3105</v>
      </c>
      <c r="AG23" t="str">
        <f t="shared" si="10"/>
        <v>K733067</v>
      </c>
      <c r="AH23" t="str">
        <f>IFERROR(VLOOKUP(AG23,AKT!$E$4:$G$350,3,FALSE),"")</f>
        <v>0950</v>
      </c>
    </row>
    <row r="24" spans="1:34">
      <c r="A24" s="216">
        <v>52</v>
      </c>
      <c r="B24" s="39" t="str">
        <f t="shared" si="0"/>
        <v>Ostale pomoći</v>
      </c>
      <c r="C24" s="84">
        <v>3239</v>
      </c>
      <c r="D24" s="39" t="str">
        <f t="shared" si="1"/>
        <v>Ostale usluge</v>
      </c>
      <c r="E24" s="75"/>
      <c r="F24" s="39" t="str">
        <f t="shared" si="2"/>
        <v/>
      </c>
      <c r="G24" s="39" t="str">
        <f t="shared" si="3"/>
        <v/>
      </c>
      <c r="H24" s="74">
        <v>39300</v>
      </c>
      <c r="I24" s="74">
        <v>5000</v>
      </c>
      <c r="J24" s="74">
        <v>0</v>
      </c>
      <c r="K24" s="84" t="s">
        <v>6644</v>
      </c>
      <c r="L24" s="83"/>
      <c r="M24" s="83"/>
      <c r="N24" s="135"/>
      <c r="O24" s="135"/>
      <c r="P24" s="43"/>
      <c r="Q24" t="str">
        <f>IF(C24="","",'OPĆI DIO'!$C$1)</f>
        <v>42024 SVEUČILIŠTE JURJA DOBRILE U PULI</v>
      </c>
      <c r="R24" t="str">
        <f t="shared" si="4"/>
        <v>323</v>
      </c>
      <c r="S24" t="str">
        <f t="shared" si="5"/>
        <v>32</v>
      </c>
      <c r="T24" t="str">
        <f t="shared" si="6"/>
        <v/>
      </c>
      <c r="U24" t="str">
        <f t="shared" si="7"/>
        <v>3</v>
      </c>
      <c r="V24" s="108">
        <v>83</v>
      </c>
      <c r="W24" s="108" t="s">
        <v>957</v>
      </c>
      <c r="Y24">
        <v>3233</v>
      </c>
      <c r="Z24" t="s">
        <v>75</v>
      </c>
      <c r="AB24" t="str">
        <f t="shared" si="8"/>
        <v>32</v>
      </c>
      <c r="AC24" t="str">
        <f t="shared" si="9"/>
        <v>323</v>
      </c>
      <c r="AE24" t="s">
        <v>3106</v>
      </c>
      <c r="AF24" t="s">
        <v>3107</v>
      </c>
      <c r="AG24" t="str">
        <f t="shared" si="10"/>
        <v>K733067</v>
      </c>
      <c r="AH24" t="str">
        <f>IFERROR(VLOOKUP(AG24,AKT!$E$4:$G$350,3,FALSE),"")</f>
        <v>0950</v>
      </c>
    </row>
    <row r="25" spans="1:34">
      <c r="A25" s="216">
        <v>52</v>
      </c>
      <c r="B25" s="39" t="str">
        <f t="shared" si="0"/>
        <v>Ostale pomoći</v>
      </c>
      <c r="C25" s="84">
        <v>3293</v>
      </c>
      <c r="D25" s="39" t="str">
        <f t="shared" si="1"/>
        <v>Reprezentacija</v>
      </c>
      <c r="E25" s="75"/>
      <c r="F25" s="39" t="str">
        <f t="shared" si="2"/>
        <v/>
      </c>
      <c r="G25" s="39" t="str">
        <f t="shared" si="3"/>
        <v/>
      </c>
      <c r="H25" s="74">
        <v>2200</v>
      </c>
      <c r="I25" s="74">
        <v>801</v>
      </c>
      <c r="J25" s="74">
        <v>0</v>
      </c>
      <c r="K25" s="84" t="s">
        <v>6644</v>
      </c>
      <c r="L25" s="83"/>
      <c r="M25" s="83"/>
      <c r="N25" s="135"/>
      <c r="O25" s="135"/>
      <c r="P25" s="43"/>
      <c r="Q25" t="str">
        <f>IF(C25="","",'OPĆI DIO'!$C$1)</f>
        <v>42024 SVEUČILIŠTE JURJA DOBRILE U PULI</v>
      </c>
      <c r="R25" t="str">
        <f t="shared" si="4"/>
        <v>329</v>
      </c>
      <c r="S25" t="str">
        <f t="shared" si="5"/>
        <v>32</v>
      </c>
      <c r="T25" t="str">
        <f t="shared" si="6"/>
        <v/>
      </c>
      <c r="U25" t="str">
        <f t="shared" si="7"/>
        <v>3</v>
      </c>
      <c r="Y25">
        <v>3234</v>
      </c>
      <c r="Z25" t="s">
        <v>88</v>
      </c>
      <c r="AB25" t="str">
        <f t="shared" si="8"/>
        <v>32</v>
      </c>
      <c r="AC25" t="str">
        <f t="shared" si="9"/>
        <v>323</v>
      </c>
      <c r="AE25" t="s">
        <v>3108</v>
      </c>
      <c r="AF25" t="s">
        <v>3109</v>
      </c>
      <c r="AG25" t="str">
        <f t="shared" si="10"/>
        <v>K733067</v>
      </c>
      <c r="AH25" t="str">
        <f>IFERROR(VLOOKUP(AG25,AKT!$E$4:$G$350,3,FALSE),"")</f>
        <v>0950</v>
      </c>
    </row>
    <row r="26" spans="1:34">
      <c r="A26" s="216">
        <v>52</v>
      </c>
      <c r="B26" s="39" t="str">
        <f t="shared" si="0"/>
        <v>Ostale pomoći</v>
      </c>
      <c r="C26" s="84">
        <v>3299</v>
      </c>
      <c r="D26" s="39" t="str">
        <f t="shared" si="1"/>
        <v>Ostali nespomenuti rashodi poslovanja</v>
      </c>
      <c r="E26" s="75"/>
      <c r="F26" s="39" t="str">
        <f t="shared" si="2"/>
        <v/>
      </c>
      <c r="G26" s="39" t="str">
        <f t="shared" si="3"/>
        <v/>
      </c>
      <c r="H26" s="74">
        <v>4200</v>
      </c>
      <c r="I26" s="74">
        <v>4200</v>
      </c>
      <c r="J26" s="74">
        <v>0</v>
      </c>
      <c r="K26" s="84" t="s">
        <v>6644</v>
      </c>
      <c r="L26" s="83"/>
      <c r="M26" s="83"/>
      <c r="N26" s="135"/>
      <c r="O26" s="135"/>
      <c r="P26" s="43"/>
      <c r="Q26" t="str">
        <f>IF(C26="","",'OPĆI DIO'!$C$1)</f>
        <v>42024 SVEUČILIŠTE JURJA DOBRILE U PULI</v>
      </c>
      <c r="R26" t="str">
        <f t="shared" si="4"/>
        <v>329</v>
      </c>
      <c r="S26" t="str">
        <f t="shared" si="5"/>
        <v>32</v>
      </c>
      <c r="T26" t="str">
        <f t="shared" si="6"/>
        <v/>
      </c>
      <c r="U26" t="str">
        <f t="shared" si="7"/>
        <v>3</v>
      </c>
      <c r="Y26">
        <v>3235</v>
      </c>
      <c r="Z26" t="s">
        <v>108</v>
      </c>
      <c r="AB26" t="str">
        <f t="shared" si="8"/>
        <v>32</v>
      </c>
      <c r="AC26" t="str">
        <f t="shared" si="9"/>
        <v>323</v>
      </c>
      <c r="AE26" t="s">
        <v>3110</v>
      </c>
      <c r="AF26" t="s">
        <v>3111</v>
      </c>
      <c r="AG26" t="str">
        <f t="shared" si="10"/>
        <v>K733067</v>
      </c>
      <c r="AH26" t="str">
        <f>IFERROR(VLOOKUP(AG26,AKT!$E$4:$G$350,3,FALSE),"")</f>
        <v>0950</v>
      </c>
    </row>
    <row r="27" spans="1:34">
      <c r="A27" s="216">
        <v>52</v>
      </c>
      <c r="B27" s="39" t="str">
        <f t="shared" si="0"/>
        <v>Ostale pomoći</v>
      </c>
      <c r="C27" s="84">
        <v>4211</v>
      </c>
      <c r="D27" s="39" t="str">
        <f t="shared" si="1"/>
        <v>Stambeni objekti</v>
      </c>
      <c r="E27" s="75"/>
      <c r="F27" s="39" t="str">
        <f t="shared" si="2"/>
        <v/>
      </c>
      <c r="G27" s="39" t="str">
        <f t="shared" si="3"/>
        <v/>
      </c>
      <c r="H27" s="74">
        <v>17579</v>
      </c>
      <c r="I27" s="74">
        <v>0</v>
      </c>
      <c r="J27" s="74">
        <v>0</v>
      </c>
      <c r="K27" s="84" t="s">
        <v>6644</v>
      </c>
      <c r="L27" s="83"/>
      <c r="M27" s="83"/>
      <c r="N27" s="135"/>
      <c r="O27" s="135"/>
      <c r="P27" s="43"/>
      <c r="Q27" t="str">
        <f>IF(C27="","",'OPĆI DIO'!$C$1)</f>
        <v>42024 SVEUČILIŠTE JURJA DOBRILE U PULI</v>
      </c>
      <c r="R27" t="str">
        <f t="shared" si="4"/>
        <v>421</v>
      </c>
      <c r="S27" t="str">
        <f t="shared" si="5"/>
        <v>42</v>
      </c>
      <c r="T27" t="str">
        <f t="shared" si="6"/>
        <v/>
      </c>
      <c r="U27" t="str">
        <f t="shared" si="7"/>
        <v>4</v>
      </c>
      <c r="Y27">
        <v>3236</v>
      </c>
      <c r="Z27" t="s">
        <v>51</v>
      </c>
      <c r="AB27" t="str">
        <f t="shared" si="8"/>
        <v>32</v>
      </c>
      <c r="AC27" t="str">
        <f t="shared" si="9"/>
        <v>323</v>
      </c>
      <c r="AE27" t="s">
        <v>913</v>
      </c>
      <c r="AF27" t="s">
        <v>733</v>
      </c>
      <c r="AG27" t="str">
        <f t="shared" si="10"/>
        <v>K818050</v>
      </c>
      <c r="AH27" t="str">
        <f>IFERROR(VLOOKUP(AG27,AKT!$E$4:$G$350,3,FALSE),"")</f>
        <v>0950</v>
      </c>
    </row>
    <row r="28" spans="1:34">
      <c r="A28" s="216">
        <v>52</v>
      </c>
      <c r="B28" s="39" t="str">
        <f t="shared" si="0"/>
        <v>Ostale pomoći</v>
      </c>
      <c r="C28" s="84">
        <v>4221</v>
      </c>
      <c r="D28" s="39" t="str">
        <f t="shared" si="1"/>
        <v>Uredska oprema i namještaj</v>
      </c>
      <c r="E28" s="75"/>
      <c r="F28" s="39" t="str">
        <f t="shared" si="2"/>
        <v/>
      </c>
      <c r="G28" s="39" t="str">
        <f t="shared" si="3"/>
        <v/>
      </c>
      <c r="H28" s="74">
        <v>2200</v>
      </c>
      <c r="I28" s="74">
        <v>1000</v>
      </c>
      <c r="J28" s="74">
        <v>0</v>
      </c>
      <c r="K28" s="84" t="s">
        <v>6644</v>
      </c>
      <c r="L28" s="83"/>
      <c r="M28" s="83"/>
      <c r="N28" s="135"/>
      <c r="O28" s="135"/>
      <c r="P28" s="43"/>
      <c r="Q28" t="str">
        <f>IF(C28="","",'OPĆI DIO'!$C$1)</f>
        <v>42024 SVEUČILIŠTE JURJA DOBRILE U PULI</v>
      </c>
      <c r="R28" t="str">
        <f t="shared" si="4"/>
        <v>422</v>
      </c>
      <c r="S28" t="str">
        <f t="shared" si="5"/>
        <v>42</v>
      </c>
      <c r="T28" t="str">
        <f t="shared" si="6"/>
        <v/>
      </c>
      <c r="U28" t="str">
        <f t="shared" si="7"/>
        <v>4</v>
      </c>
      <c r="Y28">
        <v>3237</v>
      </c>
      <c r="Z28" t="s">
        <v>64</v>
      </c>
      <c r="AB28" t="str">
        <f t="shared" si="8"/>
        <v>32</v>
      </c>
      <c r="AC28" t="str">
        <f t="shared" si="9"/>
        <v>323</v>
      </c>
      <c r="AE28" t="s">
        <v>914</v>
      </c>
      <c r="AF28" t="s">
        <v>915</v>
      </c>
      <c r="AG28" t="str">
        <f t="shared" si="10"/>
        <v>K818050</v>
      </c>
      <c r="AH28" t="str">
        <f>IFERROR(VLOOKUP(AG28,AKT!$E$4:$G$350,3,FALSE),"")</f>
        <v>0950</v>
      </c>
    </row>
    <row r="29" spans="1:34">
      <c r="A29" s="216">
        <v>52</v>
      </c>
      <c r="B29" s="39" t="str">
        <f t="shared" si="0"/>
        <v>Ostale pomoći</v>
      </c>
      <c r="C29" s="84">
        <v>3111</v>
      </c>
      <c r="D29" s="39" t="str">
        <f t="shared" si="1"/>
        <v>Plaće za redovan rad</v>
      </c>
      <c r="E29" s="75"/>
      <c r="F29" s="39" t="str">
        <f t="shared" si="2"/>
        <v/>
      </c>
      <c r="G29" s="39" t="str">
        <f t="shared" si="3"/>
        <v/>
      </c>
      <c r="H29" s="74">
        <v>42407</v>
      </c>
      <c r="I29" s="74">
        <v>29256</v>
      </c>
      <c r="J29" s="74">
        <v>0</v>
      </c>
      <c r="K29" s="84" t="s">
        <v>6645</v>
      </c>
      <c r="L29" s="83"/>
      <c r="M29" s="83"/>
      <c r="N29" s="135"/>
      <c r="O29" s="135"/>
      <c r="P29" s="43"/>
      <c r="Q29" t="str">
        <f>IF(C29="","",'OPĆI DIO'!$C$1)</f>
        <v>42024 SVEUČILIŠTE JURJA DOBRILE U PULI</v>
      </c>
      <c r="R29" t="str">
        <f t="shared" si="4"/>
        <v>311</v>
      </c>
      <c r="S29" t="str">
        <f t="shared" si="5"/>
        <v>31</v>
      </c>
      <c r="T29" t="str">
        <f t="shared" si="6"/>
        <v/>
      </c>
      <c r="U29" t="str">
        <f t="shared" si="7"/>
        <v>3</v>
      </c>
      <c r="Y29">
        <v>3238</v>
      </c>
      <c r="Z29" t="s">
        <v>101</v>
      </c>
      <c r="AB29" t="str">
        <f t="shared" si="8"/>
        <v>32</v>
      </c>
      <c r="AC29" t="str">
        <f t="shared" si="9"/>
        <v>323</v>
      </c>
      <c r="AE29" t="s">
        <v>916</v>
      </c>
      <c r="AF29" t="s">
        <v>917</v>
      </c>
      <c r="AG29" t="str">
        <f t="shared" si="10"/>
        <v>K818050</v>
      </c>
      <c r="AH29" t="str">
        <f>IFERROR(VLOOKUP(AG29,AKT!$E$4:$G$350,3,FALSE),"")</f>
        <v>0950</v>
      </c>
    </row>
    <row r="30" spans="1:34">
      <c r="A30" s="216">
        <v>52</v>
      </c>
      <c r="B30" s="39" t="str">
        <f t="shared" si="0"/>
        <v>Ostale pomoći</v>
      </c>
      <c r="C30" s="84">
        <v>3211</v>
      </c>
      <c r="D30" s="39" t="str">
        <f t="shared" si="1"/>
        <v>Službena putovanja</v>
      </c>
      <c r="E30" s="75"/>
      <c r="F30" s="39" t="str">
        <f t="shared" si="2"/>
        <v/>
      </c>
      <c r="G30" s="39" t="str">
        <f t="shared" si="3"/>
        <v/>
      </c>
      <c r="H30" s="74">
        <v>9072</v>
      </c>
      <c r="I30" s="74">
        <v>4536</v>
      </c>
      <c r="J30" s="74">
        <v>0</v>
      </c>
      <c r="K30" s="84" t="s">
        <v>6645</v>
      </c>
      <c r="L30" s="83"/>
      <c r="M30" s="83"/>
      <c r="N30" s="135"/>
      <c r="O30" s="135"/>
      <c r="P30" s="43"/>
      <c r="Q30" t="str">
        <f>IF(C30="","",'OPĆI DIO'!$C$1)</f>
        <v>42024 SVEUČILIŠTE JURJA DOBRILE U PULI</v>
      </c>
      <c r="R30" t="str">
        <f t="shared" si="4"/>
        <v>321</v>
      </c>
      <c r="S30" t="str">
        <f t="shared" si="5"/>
        <v>32</v>
      </c>
      <c r="T30" t="str">
        <f t="shared" si="6"/>
        <v/>
      </c>
      <c r="U30" t="str">
        <f t="shared" si="7"/>
        <v>3</v>
      </c>
      <c r="Y30">
        <v>3239</v>
      </c>
      <c r="Z30" t="s">
        <v>81</v>
      </c>
      <c r="AB30" t="str">
        <f t="shared" si="8"/>
        <v>32</v>
      </c>
      <c r="AC30" t="str">
        <f t="shared" si="9"/>
        <v>323</v>
      </c>
      <c r="AE30" t="s">
        <v>920</v>
      </c>
      <c r="AF30" t="s">
        <v>921</v>
      </c>
      <c r="AG30" t="str">
        <f t="shared" si="10"/>
        <v>K818050</v>
      </c>
      <c r="AH30" t="str">
        <f>IFERROR(VLOOKUP(AG30,AKT!$E$4:$G$350,3,FALSE),"")</f>
        <v>0950</v>
      </c>
    </row>
    <row r="31" spans="1:34">
      <c r="A31" s="216">
        <v>52</v>
      </c>
      <c r="B31" s="39" t="str">
        <f t="shared" si="0"/>
        <v>Ostale pomoći</v>
      </c>
      <c r="C31" s="84">
        <v>3212</v>
      </c>
      <c r="D31" s="39" t="str">
        <f t="shared" si="1"/>
        <v>Naknade za prijevoz, za rad na terenu i odvojeni život</v>
      </c>
      <c r="E31" s="75"/>
      <c r="F31" s="39" t="str">
        <f t="shared" si="2"/>
        <v/>
      </c>
      <c r="G31" s="39" t="str">
        <f t="shared" si="3"/>
        <v/>
      </c>
      <c r="H31" s="74">
        <v>2500</v>
      </c>
      <c r="I31" s="74">
        <v>2500</v>
      </c>
      <c r="J31" s="74">
        <v>0</v>
      </c>
      <c r="K31" s="84" t="s">
        <v>6645</v>
      </c>
      <c r="L31" s="83"/>
      <c r="M31" s="83"/>
      <c r="N31" s="135"/>
      <c r="O31" s="135"/>
      <c r="P31" s="43"/>
      <c r="Q31" t="str">
        <f>IF(C31="","",'OPĆI DIO'!$C$1)</f>
        <v>42024 SVEUČILIŠTE JURJA DOBRILE U PULI</v>
      </c>
      <c r="R31" t="str">
        <f t="shared" si="4"/>
        <v>321</v>
      </c>
      <c r="S31" t="str">
        <f t="shared" si="5"/>
        <v>32</v>
      </c>
      <c r="T31" t="str">
        <f t="shared" si="6"/>
        <v/>
      </c>
      <c r="U31" t="str">
        <f t="shared" si="7"/>
        <v>3</v>
      </c>
      <c r="Y31">
        <v>3241</v>
      </c>
      <c r="Z31" t="s">
        <v>78</v>
      </c>
      <c r="AB31" t="str">
        <f t="shared" si="8"/>
        <v>32</v>
      </c>
      <c r="AC31" t="str">
        <f t="shared" si="9"/>
        <v>324</v>
      </c>
      <c r="AE31" t="s">
        <v>989</v>
      </c>
      <c r="AF31" t="s">
        <v>938</v>
      </c>
      <c r="AG31" t="str">
        <f t="shared" si="10"/>
        <v>K818050</v>
      </c>
      <c r="AH31" t="str">
        <f>IFERROR(VLOOKUP(AG31,AKT!$E$4:$G$350,3,FALSE),"")</f>
        <v>0950</v>
      </c>
    </row>
    <row r="32" spans="1:34">
      <c r="A32" s="216">
        <v>52</v>
      </c>
      <c r="B32" s="39" t="str">
        <f t="shared" si="0"/>
        <v>Ostale pomoći</v>
      </c>
      <c r="C32" s="84">
        <v>3221</v>
      </c>
      <c r="D32" s="39" t="str">
        <f t="shared" si="1"/>
        <v>Uredski materijal i ostali materijalni rashodi</v>
      </c>
      <c r="E32" s="75"/>
      <c r="F32" s="39" t="str">
        <f t="shared" si="2"/>
        <v/>
      </c>
      <c r="G32" s="39" t="str">
        <f t="shared" si="3"/>
        <v/>
      </c>
      <c r="H32" s="74">
        <v>2572</v>
      </c>
      <c r="I32" s="74">
        <v>836</v>
      </c>
      <c r="J32" s="74">
        <v>0</v>
      </c>
      <c r="K32" s="84" t="s">
        <v>6645</v>
      </c>
      <c r="L32" s="83"/>
      <c r="M32" s="83"/>
      <c r="N32" s="135"/>
      <c r="O32" s="135"/>
      <c r="P32" s="43"/>
      <c r="Q32" t="str">
        <f>IF(C32="","",'OPĆI DIO'!$C$1)</f>
        <v>42024 SVEUČILIŠTE JURJA DOBRILE U PULI</v>
      </c>
      <c r="R32" t="str">
        <f t="shared" si="4"/>
        <v>322</v>
      </c>
      <c r="S32" t="str">
        <f t="shared" si="5"/>
        <v>32</v>
      </c>
      <c r="T32" t="str">
        <f t="shared" si="6"/>
        <v/>
      </c>
      <c r="U32" t="str">
        <f t="shared" si="7"/>
        <v>3</v>
      </c>
      <c r="Y32">
        <v>3291</v>
      </c>
      <c r="Z32" t="s">
        <v>79</v>
      </c>
      <c r="AB32" t="str">
        <f t="shared" si="8"/>
        <v>32</v>
      </c>
      <c r="AC32" t="str">
        <f t="shared" si="9"/>
        <v>329</v>
      </c>
      <c r="AE32" t="s">
        <v>1466</v>
      </c>
      <c r="AF32" t="s">
        <v>1467</v>
      </c>
      <c r="AG32" t="str">
        <f t="shared" si="10"/>
        <v>K818050</v>
      </c>
      <c r="AH32" t="str">
        <f>IFERROR(VLOOKUP(AG32,AKT!$E$4:$G$350,3,FALSE),"")</f>
        <v>0950</v>
      </c>
    </row>
    <row r="33" spans="1:34">
      <c r="A33" s="216">
        <v>52</v>
      </c>
      <c r="B33" s="39" t="str">
        <f t="shared" si="0"/>
        <v>Ostale pomoći</v>
      </c>
      <c r="C33" s="84">
        <v>3237</v>
      </c>
      <c r="D33" s="39" t="str">
        <f t="shared" si="1"/>
        <v>Intelektualne i osobne usluge</v>
      </c>
      <c r="E33" s="75"/>
      <c r="F33" s="39" t="str">
        <f t="shared" si="2"/>
        <v/>
      </c>
      <c r="G33" s="39" t="str">
        <f t="shared" si="3"/>
        <v/>
      </c>
      <c r="H33" s="74">
        <v>20000</v>
      </c>
      <c r="I33" s="74">
        <v>0</v>
      </c>
      <c r="J33" s="74">
        <v>0</v>
      </c>
      <c r="K33" s="84" t="s">
        <v>6645</v>
      </c>
      <c r="L33" s="83"/>
      <c r="M33" s="83"/>
      <c r="N33" s="135"/>
      <c r="O33" s="135"/>
      <c r="P33" s="43"/>
      <c r="Q33" t="str">
        <f>IF(C33="","",'OPĆI DIO'!$C$1)</f>
        <v>42024 SVEUČILIŠTE JURJA DOBRILE U PULI</v>
      </c>
      <c r="R33" t="str">
        <f t="shared" si="4"/>
        <v>323</v>
      </c>
      <c r="S33" t="str">
        <f t="shared" si="5"/>
        <v>32</v>
      </c>
      <c r="T33" t="str">
        <f t="shared" si="6"/>
        <v/>
      </c>
      <c r="U33" t="str">
        <f t="shared" si="7"/>
        <v>3</v>
      </c>
      <c r="Y33">
        <v>3292</v>
      </c>
      <c r="Z33" t="s">
        <v>72</v>
      </c>
      <c r="AB33" t="str">
        <f t="shared" si="8"/>
        <v>32</v>
      </c>
      <c r="AC33" t="str">
        <f t="shared" si="9"/>
        <v>329</v>
      </c>
      <c r="AE33" t="s">
        <v>4543</v>
      </c>
      <c r="AF33" t="s">
        <v>4544</v>
      </c>
      <c r="AG33" t="str">
        <f t="shared" si="10"/>
        <v>A679071</v>
      </c>
      <c r="AH33" t="str">
        <f>IFERROR(VLOOKUP(AG33,AKT!$E$4:$G$350,3,FALSE),"")</f>
        <v>0942</v>
      </c>
    </row>
    <row r="34" spans="1:34">
      <c r="A34" s="216">
        <v>52</v>
      </c>
      <c r="B34" s="39" t="str">
        <f t="shared" si="0"/>
        <v>Ostale pomoći</v>
      </c>
      <c r="C34" s="84">
        <v>3239</v>
      </c>
      <c r="D34" s="39" t="str">
        <f t="shared" si="1"/>
        <v>Ostale usluge</v>
      </c>
      <c r="E34" s="75"/>
      <c r="F34" s="39" t="str">
        <f t="shared" si="2"/>
        <v/>
      </c>
      <c r="G34" s="39" t="str">
        <f t="shared" si="3"/>
        <v/>
      </c>
      <c r="H34" s="74">
        <v>72842</v>
      </c>
      <c r="I34" s="74">
        <v>250</v>
      </c>
      <c r="J34" s="74">
        <v>0</v>
      </c>
      <c r="K34" s="84" t="s">
        <v>6645</v>
      </c>
      <c r="L34" s="83"/>
      <c r="M34" s="83"/>
      <c r="N34" s="135"/>
      <c r="O34" s="135"/>
      <c r="P34" s="43"/>
      <c r="Q34" t="str">
        <f>IF(C34="","",'OPĆI DIO'!$C$1)</f>
        <v>42024 SVEUČILIŠTE JURJA DOBRILE U PULI</v>
      </c>
      <c r="R34" t="str">
        <f t="shared" si="4"/>
        <v>323</v>
      </c>
      <c r="S34" t="str">
        <f t="shared" si="5"/>
        <v>32</v>
      </c>
      <c r="T34" t="str">
        <f t="shared" si="6"/>
        <v/>
      </c>
      <c r="U34" t="str">
        <f t="shared" si="7"/>
        <v>3</v>
      </c>
      <c r="Y34">
        <v>3293</v>
      </c>
      <c r="Z34" t="s">
        <v>82</v>
      </c>
      <c r="AB34" t="str">
        <f t="shared" si="8"/>
        <v>32</v>
      </c>
      <c r="AC34" t="str">
        <f t="shared" si="9"/>
        <v>329</v>
      </c>
      <c r="AE34" t="s">
        <v>4545</v>
      </c>
      <c r="AF34" t="s">
        <v>4546</v>
      </c>
      <c r="AG34" t="str">
        <f t="shared" si="10"/>
        <v>A679071</v>
      </c>
      <c r="AH34" t="str">
        <f>IFERROR(VLOOKUP(AG34,AKT!$E$4:$G$350,3,FALSE),"")</f>
        <v>0942</v>
      </c>
    </row>
    <row r="35" spans="1:34">
      <c r="A35" s="216">
        <v>52</v>
      </c>
      <c r="B35" s="39" t="str">
        <f t="shared" si="0"/>
        <v>Ostale pomoći</v>
      </c>
      <c r="C35" s="84">
        <v>3241</v>
      </c>
      <c r="D35" s="39" t="str">
        <f t="shared" si="1"/>
        <v>Naknade troškova osobama izvan radnog odnosa</v>
      </c>
      <c r="E35" s="75"/>
      <c r="F35" s="39" t="str">
        <f t="shared" si="2"/>
        <v/>
      </c>
      <c r="G35" s="39" t="str">
        <f t="shared" si="3"/>
        <v/>
      </c>
      <c r="H35" s="74">
        <v>15000</v>
      </c>
      <c r="I35" s="74">
        <v>0</v>
      </c>
      <c r="J35" s="74">
        <v>0</v>
      </c>
      <c r="K35" s="84" t="s">
        <v>6645</v>
      </c>
      <c r="L35" s="83"/>
      <c r="M35" s="83"/>
      <c r="N35" s="135"/>
      <c r="O35" s="135"/>
      <c r="P35" s="43"/>
      <c r="Q35" t="str">
        <f>IF(C35="","",'OPĆI DIO'!$C$1)</f>
        <v>42024 SVEUČILIŠTE JURJA DOBRILE U PULI</v>
      </c>
      <c r="R35" t="str">
        <f t="shared" si="4"/>
        <v>324</v>
      </c>
      <c r="S35" t="str">
        <f t="shared" si="5"/>
        <v>32</v>
      </c>
      <c r="T35" t="str">
        <f t="shared" si="6"/>
        <v/>
      </c>
      <c r="U35" t="str">
        <f t="shared" si="7"/>
        <v>3</v>
      </c>
      <c r="Y35">
        <v>3293</v>
      </c>
      <c r="Z35" t="s">
        <v>129</v>
      </c>
      <c r="AB35" t="str">
        <f t="shared" si="8"/>
        <v>32</v>
      </c>
      <c r="AC35" t="str">
        <f t="shared" si="9"/>
        <v>329</v>
      </c>
      <c r="AE35" t="s">
        <v>4547</v>
      </c>
      <c r="AF35" t="s">
        <v>4548</v>
      </c>
      <c r="AG35" t="str">
        <f t="shared" si="10"/>
        <v>A679071</v>
      </c>
      <c r="AH35" t="str">
        <f>IFERROR(VLOOKUP(AG35,AKT!$E$4:$G$350,3,FALSE),"")</f>
        <v>0942</v>
      </c>
    </row>
    <row r="36" spans="1:34">
      <c r="A36" s="216">
        <v>52</v>
      </c>
      <c r="B36" s="39" t="str">
        <f t="shared" si="0"/>
        <v>Ostale pomoći</v>
      </c>
      <c r="C36" s="84">
        <v>3293</v>
      </c>
      <c r="D36" s="39" t="str">
        <f t="shared" si="1"/>
        <v>Reprezentacija</v>
      </c>
      <c r="E36" s="75"/>
      <c r="F36" s="39" t="str">
        <f t="shared" si="2"/>
        <v/>
      </c>
      <c r="G36" s="39" t="str">
        <f t="shared" si="3"/>
        <v/>
      </c>
      <c r="H36" s="74">
        <v>2000</v>
      </c>
      <c r="I36" s="74">
        <v>0</v>
      </c>
      <c r="J36" s="74">
        <v>0</v>
      </c>
      <c r="K36" s="84" t="s">
        <v>6645</v>
      </c>
      <c r="L36" s="83"/>
      <c r="M36" s="83"/>
      <c r="N36" s="135"/>
      <c r="O36" s="135"/>
      <c r="P36" s="43"/>
      <c r="Q36" t="str">
        <f>IF(C36="","",'OPĆI DIO'!$C$1)</f>
        <v>42024 SVEUČILIŠTE JURJA DOBRILE U PULI</v>
      </c>
      <c r="R36" t="str">
        <f t="shared" si="4"/>
        <v>329</v>
      </c>
      <c r="S36" t="str">
        <f t="shared" si="5"/>
        <v>32</v>
      </c>
      <c r="T36" t="str">
        <f t="shared" si="6"/>
        <v/>
      </c>
      <c r="U36" t="str">
        <f t="shared" si="7"/>
        <v>3</v>
      </c>
      <c r="Y36">
        <v>3294</v>
      </c>
      <c r="Z36" t="s">
        <v>83</v>
      </c>
      <c r="AB36" t="str">
        <f t="shared" si="8"/>
        <v>32</v>
      </c>
      <c r="AC36" t="str">
        <f t="shared" si="9"/>
        <v>329</v>
      </c>
      <c r="AE36" t="s">
        <v>4549</v>
      </c>
      <c r="AF36" t="s">
        <v>4550</v>
      </c>
      <c r="AG36" t="str">
        <f t="shared" si="10"/>
        <v>A679071</v>
      </c>
      <c r="AH36" t="str">
        <f>IFERROR(VLOOKUP(AG36,AKT!$E$4:$G$350,3,FALSE),"")</f>
        <v>0942</v>
      </c>
    </row>
    <row r="37" spans="1:34">
      <c r="A37" s="216">
        <v>52</v>
      </c>
      <c r="B37" s="39" t="str">
        <f t="shared" si="0"/>
        <v>Ostale pomoći</v>
      </c>
      <c r="C37" s="84">
        <v>3299</v>
      </c>
      <c r="D37" s="39" t="str">
        <f t="shared" si="1"/>
        <v>Ostali nespomenuti rashodi poslovanja</v>
      </c>
      <c r="E37" s="75"/>
      <c r="F37" s="39" t="str">
        <f t="shared" si="2"/>
        <v/>
      </c>
      <c r="G37" s="39" t="str">
        <f t="shared" si="3"/>
        <v/>
      </c>
      <c r="H37" s="74">
        <v>5100</v>
      </c>
      <c r="I37" s="74">
        <v>0</v>
      </c>
      <c r="J37" s="74">
        <v>0</v>
      </c>
      <c r="K37" s="84" t="s">
        <v>6645</v>
      </c>
      <c r="L37" s="83"/>
      <c r="M37" s="83"/>
      <c r="N37" s="135"/>
      <c r="O37" s="135"/>
      <c r="P37" s="43"/>
      <c r="Q37" t="str">
        <f>IF(C37="","",'OPĆI DIO'!$C$1)</f>
        <v>42024 SVEUČILIŠTE JURJA DOBRILE U PULI</v>
      </c>
      <c r="R37" t="str">
        <f t="shared" si="4"/>
        <v>329</v>
      </c>
      <c r="S37" t="str">
        <f t="shared" si="5"/>
        <v>32</v>
      </c>
      <c r="T37" t="str">
        <f t="shared" si="6"/>
        <v/>
      </c>
      <c r="U37" t="str">
        <f t="shared" si="7"/>
        <v>3</v>
      </c>
      <c r="Y37">
        <v>3295</v>
      </c>
      <c r="Z37" t="s">
        <v>52</v>
      </c>
      <c r="AB37" t="str">
        <f t="shared" si="8"/>
        <v>32</v>
      </c>
      <c r="AC37" t="str">
        <f t="shared" si="9"/>
        <v>329</v>
      </c>
      <c r="AE37" t="s">
        <v>683</v>
      </c>
      <c r="AF37" t="s">
        <v>684</v>
      </c>
      <c r="AG37" t="str">
        <f t="shared" si="10"/>
        <v>A679071</v>
      </c>
      <c r="AH37" t="str">
        <f>IFERROR(VLOOKUP(AG37,AKT!$E$4:$G$350,3,FALSE),"")</f>
        <v>0942</v>
      </c>
    </row>
    <row r="38" spans="1:34">
      <c r="A38" s="216">
        <v>52</v>
      </c>
      <c r="B38" s="39" t="str">
        <f t="shared" si="0"/>
        <v>Ostale pomoći</v>
      </c>
      <c r="C38" s="84">
        <v>4221</v>
      </c>
      <c r="D38" s="39" t="str">
        <f t="shared" si="1"/>
        <v>Uredska oprema i namještaj</v>
      </c>
      <c r="E38" s="75"/>
      <c r="F38" s="39" t="str">
        <f t="shared" si="2"/>
        <v/>
      </c>
      <c r="G38" s="39" t="str">
        <f t="shared" si="3"/>
        <v/>
      </c>
      <c r="H38" s="74">
        <v>2000</v>
      </c>
      <c r="I38" s="74">
        <v>1200</v>
      </c>
      <c r="J38" s="74">
        <v>0</v>
      </c>
      <c r="K38" s="84" t="s">
        <v>6645</v>
      </c>
      <c r="L38" s="83"/>
      <c r="M38" s="83"/>
      <c r="N38" s="135"/>
      <c r="O38" s="135"/>
      <c r="P38" s="43"/>
      <c r="Q38" t="str">
        <f>IF(C38="","",'OPĆI DIO'!$C$1)</f>
        <v>42024 SVEUČILIŠTE JURJA DOBRILE U PULI</v>
      </c>
      <c r="R38" t="str">
        <f t="shared" si="4"/>
        <v>422</v>
      </c>
      <c r="S38" t="str">
        <f t="shared" si="5"/>
        <v>42</v>
      </c>
      <c r="T38" t="str">
        <f t="shared" si="6"/>
        <v/>
      </c>
      <c r="U38" t="str">
        <f t="shared" si="7"/>
        <v>4</v>
      </c>
      <c r="Y38">
        <v>3296</v>
      </c>
      <c r="Z38" t="s">
        <v>146</v>
      </c>
      <c r="AB38" t="str">
        <f t="shared" si="8"/>
        <v>32</v>
      </c>
      <c r="AC38" t="str">
        <f t="shared" si="9"/>
        <v>329</v>
      </c>
      <c r="AE38" t="s">
        <v>4551</v>
      </c>
      <c r="AF38" t="s">
        <v>4552</v>
      </c>
      <c r="AG38" t="str">
        <f t="shared" si="10"/>
        <v>A679071</v>
      </c>
      <c r="AH38" t="str">
        <f>IFERROR(VLOOKUP(AG38,AKT!$E$4:$G$350,3,FALSE),"")</f>
        <v>0942</v>
      </c>
    </row>
    <row r="39" spans="1:34">
      <c r="A39" s="216">
        <v>51</v>
      </c>
      <c r="B39" s="39" t="str">
        <f t="shared" si="0"/>
        <v>Pomoći EU</v>
      </c>
      <c r="C39" s="84">
        <v>3111</v>
      </c>
      <c r="D39" s="39" t="str">
        <f t="shared" si="1"/>
        <v>Plaće za redovan rad</v>
      </c>
      <c r="E39" s="75"/>
      <c r="F39" s="39" t="str">
        <f t="shared" si="2"/>
        <v/>
      </c>
      <c r="G39" s="39" t="str">
        <f t="shared" si="3"/>
        <v/>
      </c>
      <c r="H39" s="74">
        <v>49457</v>
      </c>
      <c r="I39" s="74">
        <v>26817</v>
      </c>
      <c r="J39" s="74">
        <v>0</v>
      </c>
      <c r="K39" s="84" t="s">
        <v>6646</v>
      </c>
      <c r="L39" s="83"/>
      <c r="M39" s="83"/>
      <c r="N39" s="135"/>
      <c r="O39" s="135"/>
      <c r="P39" s="43"/>
      <c r="Q39" t="str">
        <f>IF(C39="","",'OPĆI DIO'!$C$1)</f>
        <v>42024 SVEUČILIŠTE JURJA DOBRILE U PULI</v>
      </c>
      <c r="R39" t="str">
        <f t="shared" si="4"/>
        <v>311</v>
      </c>
      <c r="S39" t="str">
        <f t="shared" si="5"/>
        <v>31</v>
      </c>
      <c r="T39" t="str">
        <f t="shared" si="6"/>
        <v/>
      </c>
      <c r="U39" t="str">
        <f t="shared" si="7"/>
        <v>3</v>
      </c>
      <c r="Y39">
        <v>3299</v>
      </c>
      <c r="Z39" t="s">
        <v>55</v>
      </c>
      <c r="AB39" t="str">
        <f t="shared" si="8"/>
        <v>32</v>
      </c>
      <c r="AC39" t="str">
        <f t="shared" si="9"/>
        <v>329</v>
      </c>
      <c r="AE39" t="s">
        <v>4553</v>
      </c>
      <c r="AF39" t="s">
        <v>4554</v>
      </c>
      <c r="AG39" t="str">
        <f t="shared" si="10"/>
        <v>A679071</v>
      </c>
      <c r="AH39" t="str">
        <f>IFERROR(VLOOKUP(AG39,AKT!$E$4:$G$350,3,FALSE),"")</f>
        <v>0942</v>
      </c>
    </row>
    <row r="40" spans="1:34">
      <c r="A40" s="216">
        <v>51</v>
      </c>
      <c r="B40" s="39" t="str">
        <f t="shared" si="0"/>
        <v>Pomoći EU</v>
      </c>
      <c r="C40" s="84">
        <v>3211</v>
      </c>
      <c r="D40" s="39" t="str">
        <f t="shared" si="1"/>
        <v>Službena putovanja</v>
      </c>
      <c r="E40" s="75"/>
      <c r="F40" s="39" t="str">
        <f t="shared" si="2"/>
        <v/>
      </c>
      <c r="G40" s="39" t="str">
        <f t="shared" si="3"/>
        <v/>
      </c>
      <c r="H40" s="74">
        <v>9164</v>
      </c>
      <c r="I40" s="74">
        <v>4583</v>
      </c>
      <c r="J40" s="74">
        <v>0</v>
      </c>
      <c r="K40" s="84" t="s">
        <v>6646</v>
      </c>
      <c r="L40" s="83"/>
      <c r="M40" s="83"/>
      <c r="N40" s="135"/>
      <c r="O40" s="135"/>
      <c r="P40" s="43"/>
      <c r="Q40" t="str">
        <f>IF(C40="","",'OPĆI DIO'!$C$1)</f>
        <v>42024 SVEUČILIŠTE JURJA DOBRILE U PULI</v>
      </c>
      <c r="R40" t="str">
        <f t="shared" si="4"/>
        <v>321</v>
      </c>
      <c r="S40" t="str">
        <f t="shared" si="5"/>
        <v>32</v>
      </c>
      <c r="T40" t="str">
        <f t="shared" si="6"/>
        <v/>
      </c>
      <c r="U40" t="str">
        <f t="shared" si="7"/>
        <v>3</v>
      </c>
      <c r="Y40">
        <v>3411</v>
      </c>
      <c r="Z40" t="s">
        <v>184</v>
      </c>
      <c r="AB40" t="str">
        <f t="shared" si="8"/>
        <v>34</v>
      </c>
      <c r="AC40" t="str">
        <f t="shared" si="9"/>
        <v>341</v>
      </c>
      <c r="AE40" t="s">
        <v>4555</v>
      </c>
      <c r="AF40" t="s">
        <v>4556</v>
      </c>
      <c r="AG40" t="str">
        <f t="shared" si="10"/>
        <v>A679071</v>
      </c>
      <c r="AH40" t="str">
        <f>IFERROR(VLOOKUP(AG40,AKT!$E$4:$G$350,3,FALSE),"")</f>
        <v>0942</v>
      </c>
    </row>
    <row r="41" spans="1:34">
      <c r="A41" s="216">
        <v>51</v>
      </c>
      <c r="B41" s="39" t="str">
        <f t="shared" si="0"/>
        <v>Pomoći EU</v>
      </c>
      <c r="C41" s="84">
        <v>3212</v>
      </c>
      <c r="D41" s="39" t="str">
        <f t="shared" si="1"/>
        <v>Naknade za prijevoz, za rad na terenu i odvojeni život</v>
      </c>
      <c r="E41" s="75"/>
      <c r="F41" s="39" t="str">
        <f t="shared" si="2"/>
        <v/>
      </c>
      <c r="G41" s="39" t="str">
        <f t="shared" si="3"/>
        <v/>
      </c>
      <c r="H41" s="74">
        <v>2500</v>
      </c>
      <c r="I41" s="74">
        <v>2000</v>
      </c>
      <c r="J41" s="74">
        <v>0</v>
      </c>
      <c r="K41" s="84" t="s">
        <v>6646</v>
      </c>
      <c r="L41" s="83"/>
      <c r="M41" s="83"/>
      <c r="N41" s="135"/>
      <c r="O41" s="135"/>
      <c r="P41" s="43"/>
      <c r="Q41" t="str">
        <f>IF(C41="","",'OPĆI DIO'!$C$1)</f>
        <v>42024 SVEUČILIŠTE JURJA DOBRILE U PULI</v>
      </c>
      <c r="R41" t="str">
        <f t="shared" si="4"/>
        <v>321</v>
      </c>
      <c r="S41" t="str">
        <f t="shared" si="5"/>
        <v>32</v>
      </c>
      <c r="T41" t="str">
        <f t="shared" si="6"/>
        <v/>
      </c>
      <c r="U41" t="str">
        <f t="shared" si="7"/>
        <v>3</v>
      </c>
      <c r="Y41">
        <v>3422</v>
      </c>
      <c r="Z41" t="s">
        <v>147</v>
      </c>
      <c r="AB41" t="str">
        <f t="shared" si="8"/>
        <v>34</v>
      </c>
      <c r="AC41" t="str">
        <f t="shared" si="9"/>
        <v>342</v>
      </c>
      <c r="AE41" t="s">
        <v>4557</v>
      </c>
      <c r="AF41" t="s">
        <v>4558</v>
      </c>
      <c r="AG41" t="str">
        <f t="shared" si="10"/>
        <v>A679071</v>
      </c>
      <c r="AH41" t="str">
        <f>IFERROR(VLOOKUP(AG41,AKT!$E$4:$G$350,3,FALSE),"")</f>
        <v>0942</v>
      </c>
    </row>
    <row r="42" spans="1:34">
      <c r="A42" s="216">
        <v>51</v>
      </c>
      <c r="B42" s="39" t="str">
        <f t="shared" si="0"/>
        <v>Pomoći EU</v>
      </c>
      <c r="C42" s="84">
        <v>3221</v>
      </c>
      <c r="D42" s="39" t="str">
        <f t="shared" si="1"/>
        <v>Uredski materijal i ostali materijalni rashodi</v>
      </c>
      <c r="E42" s="75"/>
      <c r="F42" s="39" t="str">
        <f t="shared" si="2"/>
        <v/>
      </c>
      <c r="G42" s="39" t="str">
        <f t="shared" si="3"/>
        <v/>
      </c>
      <c r="H42" s="74">
        <v>1664</v>
      </c>
      <c r="I42" s="74">
        <v>582</v>
      </c>
      <c r="J42" s="74">
        <v>0</v>
      </c>
      <c r="K42" s="84" t="s">
        <v>6646</v>
      </c>
      <c r="L42" s="83"/>
      <c r="M42" s="83"/>
      <c r="N42" s="135"/>
      <c r="O42" s="135"/>
      <c r="P42" s="43"/>
      <c r="Q42" t="str">
        <f>IF(C42="","",'OPĆI DIO'!$C$1)</f>
        <v>42024 SVEUČILIŠTE JURJA DOBRILE U PULI</v>
      </c>
      <c r="R42" t="str">
        <f t="shared" si="4"/>
        <v>322</v>
      </c>
      <c r="S42" t="str">
        <f t="shared" si="5"/>
        <v>32</v>
      </c>
      <c r="T42" t="str">
        <f t="shared" si="6"/>
        <v/>
      </c>
      <c r="U42" t="str">
        <f t="shared" si="7"/>
        <v>3</v>
      </c>
      <c r="Y42">
        <v>3423</v>
      </c>
      <c r="Z42" t="s">
        <v>147</v>
      </c>
      <c r="AB42" t="str">
        <f t="shared" si="8"/>
        <v>34</v>
      </c>
      <c r="AC42" t="str">
        <f t="shared" si="9"/>
        <v>342</v>
      </c>
      <c r="AE42" t="s">
        <v>4559</v>
      </c>
      <c r="AF42" t="s">
        <v>4560</v>
      </c>
      <c r="AG42" t="str">
        <f t="shared" si="10"/>
        <v>A679071</v>
      </c>
      <c r="AH42" t="str">
        <f>IFERROR(VLOOKUP(AG42,AKT!$E$4:$G$350,3,FALSE),"")</f>
        <v>0942</v>
      </c>
    </row>
    <row r="43" spans="1:34">
      <c r="A43" s="216">
        <v>51</v>
      </c>
      <c r="B43" s="39" t="str">
        <f t="shared" si="0"/>
        <v>Pomoći EU</v>
      </c>
      <c r="C43" s="84">
        <v>3233</v>
      </c>
      <c r="D43" s="39" t="str">
        <f t="shared" si="1"/>
        <v>Usluge promidžbe i informiranja</v>
      </c>
      <c r="E43" s="75"/>
      <c r="F43" s="39" t="str">
        <f t="shared" si="2"/>
        <v/>
      </c>
      <c r="G43" s="39" t="str">
        <f t="shared" si="3"/>
        <v/>
      </c>
      <c r="H43" s="74">
        <v>1000</v>
      </c>
      <c r="I43" s="74">
        <v>0</v>
      </c>
      <c r="J43" s="74">
        <v>0</v>
      </c>
      <c r="K43" s="84" t="s">
        <v>6646</v>
      </c>
      <c r="L43" s="83"/>
      <c r="M43" s="83"/>
      <c r="N43" s="135"/>
      <c r="O43" s="135"/>
      <c r="P43" s="43"/>
      <c r="Q43" t="str">
        <f>IF(C43="","",'OPĆI DIO'!$C$1)</f>
        <v>42024 SVEUČILIŠTE JURJA DOBRILE U PULI</v>
      </c>
      <c r="R43" t="str">
        <f t="shared" si="4"/>
        <v>323</v>
      </c>
      <c r="S43" t="str">
        <f t="shared" si="5"/>
        <v>32</v>
      </c>
      <c r="T43" t="str">
        <f t="shared" si="6"/>
        <v/>
      </c>
      <c r="U43" t="str">
        <f t="shared" si="7"/>
        <v>3</v>
      </c>
      <c r="Y43">
        <v>3427</v>
      </c>
      <c r="Z43" t="s">
        <v>186</v>
      </c>
      <c r="AB43" t="str">
        <f t="shared" si="8"/>
        <v>34</v>
      </c>
      <c r="AC43" t="str">
        <f t="shared" si="9"/>
        <v>342</v>
      </c>
      <c r="AE43" t="s">
        <v>4561</v>
      </c>
      <c r="AF43" t="s">
        <v>4562</v>
      </c>
      <c r="AG43" t="str">
        <f t="shared" si="10"/>
        <v>A679071</v>
      </c>
      <c r="AH43" t="str">
        <f>IFERROR(VLOOKUP(AG43,AKT!$E$4:$G$350,3,FALSE),"")</f>
        <v>0942</v>
      </c>
    </row>
    <row r="44" spans="1:34">
      <c r="A44" s="216">
        <v>51</v>
      </c>
      <c r="B44" s="39" t="str">
        <f t="shared" si="0"/>
        <v>Pomoći EU</v>
      </c>
      <c r="C44" s="84">
        <v>3237</v>
      </c>
      <c r="D44" s="39" t="str">
        <f t="shared" si="1"/>
        <v>Intelektualne i osobne usluge</v>
      </c>
      <c r="E44" s="75"/>
      <c r="F44" s="39" t="str">
        <f t="shared" si="2"/>
        <v/>
      </c>
      <c r="G44" s="39" t="str">
        <f t="shared" si="3"/>
        <v/>
      </c>
      <c r="H44" s="74">
        <v>2000</v>
      </c>
      <c r="I44" s="74">
        <v>0</v>
      </c>
      <c r="J44" s="74">
        <v>0</v>
      </c>
      <c r="K44" s="84" t="s">
        <v>6646</v>
      </c>
      <c r="L44" s="83"/>
      <c r="M44" s="83"/>
      <c r="N44" s="135"/>
      <c r="O44" s="135"/>
      <c r="P44" s="43"/>
      <c r="Q44" t="str">
        <f>IF(C44="","",'OPĆI DIO'!$C$1)</f>
        <v>42024 SVEUČILIŠTE JURJA DOBRILE U PULI</v>
      </c>
      <c r="R44" t="str">
        <f t="shared" si="4"/>
        <v>323</v>
      </c>
      <c r="S44" t="str">
        <f t="shared" si="5"/>
        <v>32</v>
      </c>
      <c r="T44" t="str">
        <f t="shared" si="6"/>
        <v/>
      </c>
      <c r="U44" t="str">
        <f t="shared" si="7"/>
        <v>3</v>
      </c>
      <c r="Y44">
        <v>3431</v>
      </c>
      <c r="Z44" t="s">
        <v>80</v>
      </c>
      <c r="AB44" t="str">
        <f t="shared" si="8"/>
        <v>34</v>
      </c>
      <c r="AC44" t="str">
        <f t="shared" si="9"/>
        <v>343</v>
      </c>
      <c r="AE44" t="s">
        <v>4563</v>
      </c>
      <c r="AF44" t="s">
        <v>4564</v>
      </c>
      <c r="AG44" t="str">
        <f t="shared" si="10"/>
        <v>A679071</v>
      </c>
      <c r="AH44" t="str">
        <f>IFERROR(VLOOKUP(AG44,AKT!$E$4:$G$350,3,FALSE),"")</f>
        <v>0942</v>
      </c>
    </row>
    <row r="45" spans="1:34">
      <c r="A45" s="216">
        <v>51</v>
      </c>
      <c r="B45" s="39" t="str">
        <f t="shared" si="0"/>
        <v>Pomoći EU</v>
      </c>
      <c r="C45" s="84">
        <v>3239</v>
      </c>
      <c r="D45" s="39" t="str">
        <f t="shared" si="1"/>
        <v>Ostale usluge</v>
      </c>
      <c r="E45" s="75"/>
      <c r="F45" s="39" t="str">
        <f t="shared" si="2"/>
        <v/>
      </c>
      <c r="G45" s="39" t="str">
        <f t="shared" si="3"/>
        <v/>
      </c>
      <c r="H45" s="74">
        <v>26424</v>
      </c>
      <c r="I45" s="74">
        <v>0</v>
      </c>
      <c r="J45" s="74">
        <v>0</v>
      </c>
      <c r="K45" s="84" t="s">
        <v>6646</v>
      </c>
      <c r="L45" s="83"/>
      <c r="M45" s="83"/>
      <c r="N45" s="135"/>
      <c r="O45" s="135"/>
      <c r="P45" s="43"/>
      <c r="Q45" t="str">
        <f>IF(C45="","",'OPĆI DIO'!$C$1)</f>
        <v>42024 SVEUČILIŠTE JURJA DOBRILE U PULI</v>
      </c>
      <c r="R45" t="str">
        <f t="shared" si="4"/>
        <v>323</v>
      </c>
      <c r="S45" t="str">
        <f t="shared" si="5"/>
        <v>32</v>
      </c>
      <c r="T45" t="str">
        <f t="shared" si="6"/>
        <v/>
      </c>
      <c r="U45" t="str">
        <f t="shared" si="7"/>
        <v>3</v>
      </c>
      <c r="Y45">
        <v>3432</v>
      </c>
      <c r="Z45" t="s">
        <v>96</v>
      </c>
      <c r="AB45" t="str">
        <f t="shared" si="8"/>
        <v>34</v>
      </c>
      <c r="AC45" t="str">
        <f t="shared" si="9"/>
        <v>343</v>
      </c>
      <c r="AE45" t="s">
        <v>4565</v>
      </c>
      <c r="AF45" t="s">
        <v>4566</v>
      </c>
      <c r="AG45" t="str">
        <f t="shared" si="10"/>
        <v>A679071</v>
      </c>
      <c r="AH45" t="str">
        <f>IFERROR(VLOOKUP(AG45,AKT!$E$4:$G$350,3,FALSE),"")</f>
        <v>0942</v>
      </c>
    </row>
    <row r="46" spans="1:34">
      <c r="A46" s="216">
        <v>51</v>
      </c>
      <c r="B46" s="39" t="str">
        <f t="shared" si="0"/>
        <v>Pomoći EU</v>
      </c>
      <c r="C46" s="84">
        <v>3241</v>
      </c>
      <c r="D46" s="39" t="str">
        <f t="shared" si="1"/>
        <v>Naknade troškova osobama izvan radnog odnosa</v>
      </c>
      <c r="E46" s="75"/>
      <c r="F46" s="39" t="str">
        <f t="shared" si="2"/>
        <v/>
      </c>
      <c r="G46" s="39" t="str">
        <f t="shared" si="3"/>
        <v/>
      </c>
      <c r="H46" s="74">
        <v>4320</v>
      </c>
      <c r="I46" s="74">
        <v>0</v>
      </c>
      <c r="J46" s="74">
        <v>0</v>
      </c>
      <c r="K46" s="84" t="s">
        <v>6646</v>
      </c>
      <c r="L46" s="83"/>
      <c r="M46" s="83"/>
      <c r="N46" s="135"/>
      <c r="O46" s="135"/>
      <c r="P46" s="43"/>
      <c r="Q46" t="str">
        <f>IF(C46="","",'OPĆI DIO'!$C$1)</f>
        <v>42024 SVEUČILIŠTE JURJA DOBRILE U PULI</v>
      </c>
      <c r="R46" t="str">
        <f t="shared" si="4"/>
        <v>324</v>
      </c>
      <c r="S46" t="str">
        <f t="shared" si="5"/>
        <v>32</v>
      </c>
      <c r="T46" t="str">
        <f t="shared" si="6"/>
        <v/>
      </c>
      <c r="U46" t="str">
        <f t="shared" si="7"/>
        <v>3</v>
      </c>
      <c r="Y46">
        <v>3433</v>
      </c>
      <c r="Z46" t="s">
        <v>134</v>
      </c>
      <c r="AB46" t="str">
        <f t="shared" si="8"/>
        <v>34</v>
      </c>
      <c r="AC46" t="str">
        <f t="shared" si="9"/>
        <v>343</v>
      </c>
      <c r="AE46" t="s">
        <v>4567</v>
      </c>
      <c r="AF46" t="s">
        <v>4568</v>
      </c>
      <c r="AG46" t="str">
        <f t="shared" si="10"/>
        <v>A679071</v>
      </c>
      <c r="AH46" t="str">
        <f>IFERROR(VLOOKUP(AG46,AKT!$E$4:$G$350,3,FALSE),"")</f>
        <v>0942</v>
      </c>
    </row>
    <row r="47" spans="1:34">
      <c r="A47" s="216">
        <v>51</v>
      </c>
      <c r="B47" s="39" t="str">
        <f t="shared" si="0"/>
        <v>Pomoći EU</v>
      </c>
      <c r="C47" s="84">
        <v>3293</v>
      </c>
      <c r="D47" s="39" t="str">
        <f t="shared" si="1"/>
        <v>Reprezentacija</v>
      </c>
      <c r="E47" s="75"/>
      <c r="F47" s="39" t="str">
        <f t="shared" si="2"/>
        <v/>
      </c>
      <c r="G47" s="39" t="str">
        <f t="shared" si="3"/>
        <v/>
      </c>
      <c r="H47" s="74">
        <v>1000</v>
      </c>
      <c r="I47" s="74">
        <v>0</v>
      </c>
      <c r="J47" s="74">
        <v>0</v>
      </c>
      <c r="K47" s="84" t="s">
        <v>6646</v>
      </c>
      <c r="L47" s="83"/>
      <c r="M47" s="83"/>
      <c r="N47" s="135"/>
      <c r="O47" s="135"/>
      <c r="P47" s="43"/>
      <c r="Q47" t="str">
        <f>IF(C47="","",'OPĆI DIO'!$C$1)</f>
        <v>42024 SVEUČILIŠTE JURJA DOBRILE U PULI</v>
      </c>
      <c r="R47" t="str">
        <f t="shared" si="4"/>
        <v>329</v>
      </c>
      <c r="S47" t="str">
        <f t="shared" si="5"/>
        <v>32</v>
      </c>
      <c r="T47" t="str">
        <f t="shared" si="6"/>
        <v/>
      </c>
      <c r="U47" t="str">
        <f t="shared" si="7"/>
        <v>3</v>
      </c>
      <c r="Y47">
        <v>3434</v>
      </c>
      <c r="Z47" t="s">
        <v>65</v>
      </c>
      <c r="AB47" t="str">
        <f t="shared" si="8"/>
        <v>34</v>
      </c>
      <c r="AC47" t="str">
        <f t="shared" si="9"/>
        <v>343</v>
      </c>
      <c r="AE47" t="s">
        <v>4569</v>
      </c>
      <c r="AF47" t="s">
        <v>4570</v>
      </c>
      <c r="AG47" t="str">
        <f t="shared" si="10"/>
        <v>A679071</v>
      </c>
      <c r="AH47" t="str">
        <f>IFERROR(VLOOKUP(AG47,AKT!$E$4:$G$350,3,FALSE),"")</f>
        <v>0942</v>
      </c>
    </row>
    <row r="48" spans="1:34">
      <c r="A48" s="216">
        <v>51</v>
      </c>
      <c r="B48" s="39" t="str">
        <f t="shared" si="0"/>
        <v>Pomoći EU</v>
      </c>
      <c r="C48" s="84">
        <v>4221</v>
      </c>
      <c r="D48" s="39" t="str">
        <f t="shared" si="1"/>
        <v>Uredska oprema i namještaj</v>
      </c>
      <c r="E48" s="75"/>
      <c r="F48" s="39" t="str">
        <f t="shared" si="2"/>
        <v/>
      </c>
      <c r="G48" s="39" t="str">
        <f t="shared" si="3"/>
        <v/>
      </c>
      <c r="H48" s="74">
        <v>2417</v>
      </c>
      <c r="I48" s="74">
        <v>1000</v>
      </c>
      <c r="J48" s="74">
        <v>0</v>
      </c>
      <c r="K48" s="84" t="s">
        <v>6646</v>
      </c>
      <c r="L48" s="83"/>
      <c r="M48" s="83"/>
      <c r="N48" s="135"/>
      <c r="O48" s="135"/>
      <c r="P48" s="43"/>
      <c r="Q48" t="str">
        <f>IF(C48="","",'OPĆI DIO'!$C$1)</f>
        <v>42024 SVEUČILIŠTE JURJA DOBRILE U PULI</v>
      </c>
      <c r="R48" t="str">
        <f t="shared" si="4"/>
        <v>422</v>
      </c>
      <c r="S48" t="str">
        <f t="shared" si="5"/>
        <v>42</v>
      </c>
      <c r="T48" t="str">
        <f t="shared" si="6"/>
        <v/>
      </c>
      <c r="U48" t="str">
        <f t="shared" si="7"/>
        <v>4</v>
      </c>
      <c r="Y48">
        <v>3511</v>
      </c>
      <c r="Z48" t="s">
        <v>177</v>
      </c>
      <c r="AB48" t="str">
        <f t="shared" si="8"/>
        <v>35</v>
      </c>
      <c r="AC48" t="str">
        <f t="shared" si="9"/>
        <v>351</v>
      </c>
      <c r="AE48" t="s">
        <v>4571</v>
      </c>
      <c r="AF48" t="s">
        <v>4572</v>
      </c>
      <c r="AG48" t="str">
        <f t="shared" si="10"/>
        <v>A679071</v>
      </c>
      <c r="AH48" t="str">
        <f>IFERROR(VLOOKUP(AG48,AKT!$E$4:$G$350,3,FALSE),"")</f>
        <v>0942</v>
      </c>
    </row>
    <row r="49" spans="1:34">
      <c r="A49" s="216">
        <v>51</v>
      </c>
      <c r="B49" s="39" t="str">
        <f t="shared" si="0"/>
        <v>Pomoći EU</v>
      </c>
      <c r="C49" s="84">
        <v>4222</v>
      </c>
      <c r="D49" s="39" t="str">
        <f t="shared" si="1"/>
        <v>Komunikacijska oprema</v>
      </c>
      <c r="E49" s="75"/>
      <c r="F49" s="39" t="str">
        <f t="shared" si="2"/>
        <v/>
      </c>
      <c r="G49" s="39" t="str">
        <f t="shared" si="3"/>
        <v/>
      </c>
      <c r="H49" s="74">
        <v>3000</v>
      </c>
      <c r="I49" s="74">
        <v>0</v>
      </c>
      <c r="J49" s="74">
        <v>0</v>
      </c>
      <c r="K49" s="84" t="s">
        <v>6646</v>
      </c>
      <c r="L49" s="83"/>
      <c r="M49" s="83"/>
      <c r="N49" s="135"/>
      <c r="O49" s="135"/>
      <c r="P49" s="43"/>
      <c r="Q49" t="str">
        <f>IF(C49="","",'OPĆI DIO'!$C$1)</f>
        <v>42024 SVEUČILIŠTE JURJA DOBRILE U PULI</v>
      </c>
      <c r="R49" t="str">
        <f t="shared" si="4"/>
        <v>422</v>
      </c>
      <c r="S49" t="str">
        <f t="shared" si="5"/>
        <v>42</v>
      </c>
      <c r="T49" t="str">
        <f t="shared" si="6"/>
        <v/>
      </c>
      <c r="U49" t="str">
        <f t="shared" si="7"/>
        <v>4</v>
      </c>
      <c r="Y49">
        <v>3512</v>
      </c>
      <c r="Z49" t="s">
        <v>179</v>
      </c>
      <c r="AB49" t="str">
        <f t="shared" si="8"/>
        <v>35</v>
      </c>
      <c r="AC49" t="str">
        <f t="shared" si="9"/>
        <v>351</v>
      </c>
      <c r="AE49" t="s">
        <v>4573</v>
      </c>
      <c r="AF49" t="s">
        <v>4574</v>
      </c>
      <c r="AG49" t="str">
        <f t="shared" si="10"/>
        <v>A679071</v>
      </c>
      <c r="AH49" t="str">
        <f>IFERROR(VLOOKUP(AG49,AKT!$E$4:$G$350,3,FALSE),"")</f>
        <v>0942</v>
      </c>
    </row>
    <row r="50" spans="1:34">
      <c r="A50" s="216">
        <v>52</v>
      </c>
      <c r="B50" s="39" t="str">
        <f t="shared" si="0"/>
        <v>Ostale pomoći</v>
      </c>
      <c r="C50" s="84">
        <v>3299</v>
      </c>
      <c r="D50" s="39" t="str">
        <f t="shared" si="1"/>
        <v>Ostali nespomenuti rashodi poslovanja</v>
      </c>
      <c r="E50" s="75"/>
      <c r="F50" s="39" t="str">
        <f t="shared" si="2"/>
        <v/>
      </c>
      <c r="G50" s="39" t="str">
        <f t="shared" si="3"/>
        <v/>
      </c>
      <c r="H50" s="74">
        <v>6767</v>
      </c>
      <c r="I50" s="74">
        <v>6700</v>
      </c>
      <c r="J50" s="74">
        <v>6700</v>
      </c>
      <c r="K50" s="84" t="s">
        <v>6647</v>
      </c>
      <c r="L50" s="83"/>
      <c r="M50" s="83"/>
      <c r="N50" s="135"/>
      <c r="O50" s="135"/>
      <c r="P50" s="43"/>
      <c r="Q50" t="str">
        <f>IF(C50="","",'OPĆI DIO'!$C$1)</f>
        <v>42024 SVEUČILIŠTE JURJA DOBRILE U PULI</v>
      </c>
      <c r="R50" t="str">
        <f t="shared" si="4"/>
        <v>329</v>
      </c>
      <c r="S50" t="str">
        <f t="shared" si="5"/>
        <v>32</v>
      </c>
      <c r="T50" t="str">
        <f t="shared" si="6"/>
        <v/>
      </c>
      <c r="U50" t="str">
        <f t="shared" si="7"/>
        <v>3</v>
      </c>
      <c r="Y50">
        <v>3522</v>
      </c>
      <c r="Z50" t="s">
        <v>228</v>
      </c>
      <c r="AB50" t="str">
        <f t="shared" si="8"/>
        <v>35</v>
      </c>
      <c r="AC50" t="str">
        <f t="shared" si="9"/>
        <v>352</v>
      </c>
      <c r="AE50" t="s">
        <v>990</v>
      </c>
      <c r="AF50" t="s">
        <v>991</v>
      </c>
      <c r="AG50" t="str">
        <f t="shared" si="10"/>
        <v>A679071</v>
      </c>
      <c r="AH50" t="str">
        <f>IFERROR(VLOOKUP(AG50,AKT!$E$4:$G$350,3,FALSE),"")</f>
        <v>0942</v>
      </c>
    </row>
    <row r="51" spans="1:34">
      <c r="A51" s="216">
        <v>51</v>
      </c>
      <c r="B51" s="39" t="str">
        <f t="shared" si="0"/>
        <v>Pomoći EU</v>
      </c>
      <c r="C51" s="84">
        <v>3111</v>
      </c>
      <c r="D51" s="39" t="str">
        <f t="shared" si="1"/>
        <v>Plaće za redovan rad</v>
      </c>
      <c r="E51" s="75"/>
      <c r="F51" s="39" t="str">
        <f t="shared" si="2"/>
        <v/>
      </c>
      <c r="G51" s="39" t="str">
        <f t="shared" si="3"/>
        <v/>
      </c>
      <c r="H51" s="74">
        <v>44480</v>
      </c>
      <c r="I51" s="74">
        <v>11120</v>
      </c>
      <c r="J51" s="74">
        <v>0</v>
      </c>
      <c r="K51" s="84" t="s">
        <v>6648</v>
      </c>
      <c r="L51" s="83"/>
      <c r="M51" s="83"/>
      <c r="N51" s="135"/>
      <c r="O51" s="135"/>
      <c r="P51" s="43"/>
      <c r="Q51" t="str">
        <f>IF(C51="","",'OPĆI DIO'!$C$1)</f>
        <v>42024 SVEUČILIŠTE JURJA DOBRILE U PULI</v>
      </c>
      <c r="R51" t="str">
        <f t="shared" si="4"/>
        <v>311</v>
      </c>
      <c r="S51" t="str">
        <f t="shared" si="5"/>
        <v>31</v>
      </c>
      <c r="T51" t="str">
        <f t="shared" si="6"/>
        <v/>
      </c>
      <c r="U51" t="str">
        <f t="shared" si="7"/>
        <v>3</v>
      </c>
      <c r="Y51">
        <v>3531</v>
      </c>
      <c r="Z51" t="s">
        <v>131</v>
      </c>
      <c r="AB51" t="str">
        <f t="shared" si="8"/>
        <v>35</v>
      </c>
      <c r="AC51" t="str">
        <f t="shared" si="9"/>
        <v>353</v>
      </c>
      <c r="AE51" t="s">
        <v>992</v>
      </c>
      <c r="AF51" t="s">
        <v>993</v>
      </c>
      <c r="AG51" t="str">
        <f t="shared" si="10"/>
        <v>A679071</v>
      </c>
      <c r="AH51" t="str">
        <f>IFERROR(VLOOKUP(AG51,AKT!$E$4:$G$350,3,FALSE),"")</f>
        <v>0942</v>
      </c>
    </row>
    <row r="52" spans="1:34">
      <c r="A52" s="216">
        <v>51</v>
      </c>
      <c r="B52" s="39" t="str">
        <f t="shared" si="0"/>
        <v>Pomoći EU</v>
      </c>
      <c r="C52" s="84">
        <v>3211</v>
      </c>
      <c r="D52" s="39" t="str">
        <f t="shared" si="1"/>
        <v>Službena putovanja</v>
      </c>
      <c r="E52" s="75"/>
      <c r="F52" s="39" t="str">
        <f t="shared" si="2"/>
        <v/>
      </c>
      <c r="G52" s="39" t="str">
        <f t="shared" si="3"/>
        <v/>
      </c>
      <c r="H52" s="74">
        <v>2640</v>
      </c>
      <c r="I52" s="74">
        <v>660</v>
      </c>
      <c r="J52" s="74">
        <v>0</v>
      </c>
      <c r="K52" s="84" t="s">
        <v>6648</v>
      </c>
      <c r="L52" s="83"/>
      <c r="M52" s="83"/>
      <c r="N52" s="135"/>
      <c r="O52" s="135"/>
      <c r="P52" s="43"/>
      <c r="Q52" t="str">
        <f>IF(C52="","",'OPĆI DIO'!$C$1)</f>
        <v>42024 SVEUČILIŠTE JURJA DOBRILE U PULI</v>
      </c>
      <c r="R52" t="str">
        <f t="shared" si="4"/>
        <v>321</v>
      </c>
      <c r="S52" t="str">
        <f t="shared" si="5"/>
        <v>32</v>
      </c>
      <c r="T52" t="str">
        <f t="shared" si="6"/>
        <v/>
      </c>
      <c r="U52" t="str">
        <f t="shared" si="7"/>
        <v>3</v>
      </c>
      <c r="Y52">
        <v>3611</v>
      </c>
      <c r="Z52" t="s">
        <v>85</v>
      </c>
      <c r="AB52" t="str">
        <f t="shared" si="8"/>
        <v>36</v>
      </c>
      <c r="AC52" t="str">
        <f t="shared" si="9"/>
        <v>361</v>
      </c>
      <c r="AE52" t="s">
        <v>4575</v>
      </c>
      <c r="AF52" t="s">
        <v>4576</v>
      </c>
      <c r="AG52" t="str">
        <f t="shared" si="10"/>
        <v>A679071</v>
      </c>
      <c r="AH52" t="str">
        <f>IFERROR(VLOOKUP(AG52,AKT!$E$4:$G$350,3,FALSE),"")</f>
        <v>0942</v>
      </c>
    </row>
    <row r="53" spans="1:34">
      <c r="A53" s="216">
        <v>52</v>
      </c>
      <c r="B53" s="39" t="str">
        <f t="shared" si="0"/>
        <v>Ostale pomoći</v>
      </c>
      <c r="C53" s="84">
        <v>3299</v>
      </c>
      <c r="D53" s="39" t="str">
        <f t="shared" si="1"/>
        <v>Ostali nespomenuti rashodi poslovanja</v>
      </c>
      <c r="E53" s="75" t="s">
        <v>3274</v>
      </c>
      <c r="F53" s="39" t="str">
        <f t="shared" si="2"/>
        <v>EUROPEAN DIGITAL INNOVATION HUB ADRIATIC CROATIA (EDIH ADRIA)</v>
      </c>
      <c r="G53" s="39" t="str">
        <f t="shared" si="3"/>
        <v>0942</v>
      </c>
      <c r="H53" s="74">
        <v>0</v>
      </c>
      <c r="I53" s="74">
        <v>98284</v>
      </c>
      <c r="J53" s="74">
        <v>0</v>
      </c>
      <c r="K53" s="84"/>
      <c r="L53" s="83"/>
      <c r="M53" s="83"/>
      <c r="N53" s="135"/>
      <c r="O53" s="135"/>
      <c r="P53" s="43"/>
      <c r="Q53" t="str">
        <f>IF(C53="","",'OPĆI DIO'!$C$1)</f>
        <v>42024 SVEUČILIŠTE JURJA DOBRILE U PULI</v>
      </c>
      <c r="R53" t="str">
        <f t="shared" si="4"/>
        <v>329</v>
      </c>
      <c r="S53" t="str">
        <f t="shared" si="5"/>
        <v>32</v>
      </c>
      <c r="T53" t="str">
        <f t="shared" si="6"/>
        <v>94</v>
      </c>
      <c r="U53" t="str">
        <f t="shared" si="7"/>
        <v>3</v>
      </c>
      <c r="Y53">
        <v>3621</v>
      </c>
      <c r="Z53" t="s">
        <v>135</v>
      </c>
      <c r="AB53" t="str">
        <f t="shared" si="8"/>
        <v>36</v>
      </c>
      <c r="AC53" t="str">
        <f t="shared" si="9"/>
        <v>362</v>
      </c>
      <c r="AE53" t="s">
        <v>4577</v>
      </c>
      <c r="AF53" t="s">
        <v>994</v>
      </c>
      <c r="AG53" t="str">
        <f t="shared" si="10"/>
        <v>A679071</v>
      </c>
      <c r="AH53" t="str">
        <f>IFERROR(VLOOKUP(AG53,AKT!$E$4:$G$350,3,FALSE),"")</f>
        <v>0942</v>
      </c>
    </row>
    <row r="54" spans="1:34">
      <c r="A54" s="216">
        <v>52</v>
      </c>
      <c r="B54" s="39" t="str">
        <f t="shared" si="0"/>
        <v>Ostale pomoći</v>
      </c>
      <c r="C54" s="84">
        <v>3211</v>
      </c>
      <c r="D54" s="39" t="str">
        <f t="shared" si="1"/>
        <v>Službena putovanja</v>
      </c>
      <c r="E54" s="75"/>
      <c r="F54" s="39" t="str">
        <f t="shared" si="2"/>
        <v/>
      </c>
      <c r="G54" s="39" t="str">
        <f t="shared" si="3"/>
        <v/>
      </c>
      <c r="H54" s="74">
        <v>4000</v>
      </c>
      <c r="I54" s="74">
        <v>2000</v>
      </c>
      <c r="J54" s="74">
        <v>0</v>
      </c>
      <c r="K54" s="84" t="s">
        <v>6649</v>
      </c>
      <c r="L54" s="83"/>
      <c r="M54" s="83"/>
      <c r="N54" s="135"/>
      <c r="O54" s="135"/>
      <c r="P54" s="43"/>
      <c r="Q54" t="str">
        <f>IF(C54="","",'OPĆI DIO'!$C$1)</f>
        <v>42024 SVEUČILIŠTE JURJA DOBRILE U PULI</v>
      </c>
      <c r="R54" t="str">
        <f t="shared" si="4"/>
        <v>321</v>
      </c>
      <c r="S54" t="str">
        <f t="shared" si="5"/>
        <v>32</v>
      </c>
      <c r="T54" t="str">
        <f t="shared" si="6"/>
        <v/>
      </c>
      <c r="U54" t="str">
        <f t="shared" si="7"/>
        <v>3</v>
      </c>
      <c r="Y54">
        <v>3631</v>
      </c>
      <c r="Z54" t="s">
        <v>176</v>
      </c>
      <c r="AB54" t="str">
        <f t="shared" si="8"/>
        <v>36</v>
      </c>
      <c r="AC54" t="str">
        <f t="shared" si="9"/>
        <v>363</v>
      </c>
      <c r="AE54" t="s">
        <v>4578</v>
      </c>
      <c r="AF54" t="s">
        <v>4579</v>
      </c>
      <c r="AG54" t="str">
        <f t="shared" si="10"/>
        <v>A679071</v>
      </c>
      <c r="AH54" t="str">
        <f>IFERROR(VLOOKUP(AG54,AKT!$E$4:$G$350,3,FALSE),"")</f>
        <v>0942</v>
      </c>
    </row>
    <row r="55" spans="1:34">
      <c r="A55" s="216">
        <v>52</v>
      </c>
      <c r="B55" s="39" t="str">
        <f t="shared" si="0"/>
        <v>Ostale pomoći</v>
      </c>
      <c r="C55" s="84">
        <v>3213</v>
      </c>
      <c r="D55" s="39" t="str">
        <f t="shared" si="1"/>
        <v>Stručno usavršavanje zaposlenika</v>
      </c>
      <c r="E55" s="75"/>
      <c r="F55" s="39" t="str">
        <f t="shared" si="2"/>
        <v/>
      </c>
      <c r="G55" s="39" t="str">
        <f t="shared" si="3"/>
        <v/>
      </c>
      <c r="H55" s="74">
        <v>2000</v>
      </c>
      <c r="I55" s="74">
        <v>0</v>
      </c>
      <c r="J55" s="74">
        <v>0</v>
      </c>
      <c r="K55" s="84" t="s">
        <v>6649</v>
      </c>
      <c r="L55" s="83"/>
      <c r="M55" s="83"/>
      <c r="N55" s="135"/>
      <c r="O55" s="135"/>
      <c r="P55" s="43"/>
      <c r="Q55" t="str">
        <f>IF(C55="","",'OPĆI DIO'!$C$1)</f>
        <v>42024 SVEUČILIŠTE JURJA DOBRILE U PULI</v>
      </c>
      <c r="R55" t="str">
        <f t="shared" si="4"/>
        <v>321</v>
      </c>
      <c r="S55" t="str">
        <f t="shared" si="5"/>
        <v>32</v>
      </c>
      <c r="T55" t="str">
        <f t="shared" si="6"/>
        <v/>
      </c>
      <c r="U55" t="str">
        <f t="shared" si="7"/>
        <v>3</v>
      </c>
      <c r="Y55">
        <v>3632</v>
      </c>
      <c r="Z55" t="s">
        <v>229</v>
      </c>
      <c r="AB55" t="str">
        <f t="shared" si="8"/>
        <v>36</v>
      </c>
      <c r="AC55" t="str">
        <f t="shared" si="9"/>
        <v>363</v>
      </c>
      <c r="AE55" t="s">
        <v>4580</v>
      </c>
      <c r="AF55" t="s">
        <v>4581</v>
      </c>
      <c r="AG55" t="str">
        <f t="shared" si="10"/>
        <v>A679071</v>
      </c>
      <c r="AH55" t="str">
        <f>IFERROR(VLOOKUP(AG55,AKT!$E$4:$G$350,3,FALSE),"")</f>
        <v>0942</v>
      </c>
    </row>
    <row r="56" spans="1:34">
      <c r="A56" s="216">
        <v>52</v>
      </c>
      <c r="B56" s="39" t="str">
        <f t="shared" si="0"/>
        <v>Ostale pomoći</v>
      </c>
      <c r="C56" s="84">
        <v>3233</v>
      </c>
      <c r="D56" s="39" t="str">
        <f t="shared" si="1"/>
        <v>Usluge promidžbe i informiranja</v>
      </c>
      <c r="E56" s="75"/>
      <c r="F56" s="39" t="str">
        <f t="shared" si="2"/>
        <v/>
      </c>
      <c r="G56" s="39" t="str">
        <f t="shared" si="3"/>
        <v/>
      </c>
      <c r="H56" s="74">
        <v>2000</v>
      </c>
      <c r="I56" s="74">
        <v>0</v>
      </c>
      <c r="J56" s="74">
        <v>0</v>
      </c>
      <c r="K56" s="84" t="s">
        <v>6649</v>
      </c>
      <c r="L56" s="83"/>
      <c r="M56" s="83"/>
      <c r="N56" s="135"/>
      <c r="O56" s="135"/>
      <c r="P56" s="43"/>
      <c r="Q56" t="str">
        <f>IF(C56="","",'OPĆI DIO'!$C$1)</f>
        <v>42024 SVEUČILIŠTE JURJA DOBRILE U PULI</v>
      </c>
      <c r="R56" t="str">
        <f t="shared" si="4"/>
        <v>323</v>
      </c>
      <c r="S56" t="str">
        <f t="shared" si="5"/>
        <v>32</v>
      </c>
      <c r="T56" t="str">
        <f t="shared" si="6"/>
        <v/>
      </c>
      <c r="U56" t="str">
        <f t="shared" si="7"/>
        <v>3</v>
      </c>
      <c r="Y56">
        <v>3661</v>
      </c>
      <c r="Z56" t="s">
        <v>97</v>
      </c>
      <c r="AB56" t="str">
        <f t="shared" si="8"/>
        <v>36</v>
      </c>
      <c r="AC56" t="str">
        <f t="shared" si="9"/>
        <v>366</v>
      </c>
      <c r="AE56" t="s">
        <v>4582</v>
      </c>
      <c r="AF56" t="s">
        <v>4583</v>
      </c>
      <c r="AG56" t="str">
        <f t="shared" si="10"/>
        <v>A679071</v>
      </c>
      <c r="AH56" t="str">
        <f>IFERROR(VLOOKUP(AG56,AKT!$E$4:$G$350,3,FALSE),"")</f>
        <v>0942</v>
      </c>
    </row>
    <row r="57" spans="1:34">
      <c r="A57" s="216">
        <v>52</v>
      </c>
      <c r="B57" s="39" t="str">
        <f t="shared" si="0"/>
        <v>Ostale pomoći</v>
      </c>
      <c r="C57" s="84">
        <v>3237</v>
      </c>
      <c r="D57" s="39" t="str">
        <f t="shared" si="1"/>
        <v>Intelektualne i osobne usluge</v>
      </c>
      <c r="E57" s="75"/>
      <c r="F57" s="39" t="str">
        <f t="shared" si="2"/>
        <v/>
      </c>
      <c r="G57" s="39" t="str">
        <f t="shared" si="3"/>
        <v/>
      </c>
      <c r="H57" s="74">
        <v>4000</v>
      </c>
      <c r="I57" s="74">
        <v>5000</v>
      </c>
      <c r="J57" s="74">
        <v>0</v>
      </c>
      <c r="K57" s="84" t="s">
        <v>6649</v>
      </c>
      <c r="L57" s="83"/>
      <c r="M57" s="83"/>
      <c r="N57" s="135"/>
      <c r="O57" s="135"/>
      <c r="P57" s="43"/>
      <c r="Q57" t="str">
        <f>IF(C57="","",'OPĆI DIO'!$C$1)</f>
        <v>42024 SVEUČILIŠTE JURJA DOBRILE U PULI</v>
      </c>
      <c r="R57" t="str">
        <f t="shared" si="4"/>
        <v>323</v>
      </c>
      <c r="S57" t="str">
        <f t="shared" si="5"/>
        <v>32</v>
      </c>
      <c r="T57" t="str">
        <f t="shared" si="6"/>
        <v/>
      </c>
      <c r="U57" t="str">
        <f t="shared" si="7"/>
        <v>3</v>
      </c>
      <c r="Y57">
        <v>3662</v>
      </c>
      <c r="Z57" t="s">
        <v>180</v>
      </c>
      <c r="AB57" t="str">
        <f t="shared" si="8"/>
        <v>36</v>
      </c>
      <c r="AC57" t="str">
        <f t="shared" si="9"/>
        <v>366</v>
      </c>
      <c r="AE57" t="s">
        <v>1468</v>
      </c>
      <c r="AF57" t="s">
        <v>1469</v>
      </c>
      <c r="AG57" t="str">
        <f t="shared" si="10"/>
        <v>A679071</v>
      </c>
      <c r="AH57" t="str">
        <f>IFERROR(VLOOKUP(AG57,AKT!$E$4:$G$350,3,FALSE),"")</f>
        <v>0942</v>
      </c>
    </row>
    <row r="58" spans="1:34">
      <c r="A58" s="216">
        <v>52</v>
      </c>
      <c r="B58" s="39" t="str">
        <f t="shared" si="0"/>
        <v>Ostale pomoći</v>
      </c>
      <c r="C58" s="84">
        <v>3239</v>
      </c>
      <c r="D58" s="39" t="str">
        <f t="shared" si="1"/>
        <v>Ostale usluge</v>
      </c>
      <c r="E58" s="75"/>
      <c r="F58" s="39" t="str">
        <f t="shared" si="2"/>
        <v/>
      </c>
      <c r="G58" s="39" t="str">
        <f t="shared" si="3"/>
        <v/>
      </c>
      <c r="H58" s="74">
        <v>2000</v>
      </c>
      <c r="I58" s="74">
        <v>0</v>
      </c>
      <c r="J58" s="74">
        <v>0</v>
      </c>
      <c r="K58" s="84" t="s">
        <v>6649</v>
      </c>
      <c r="L58" s="83"/>
      <c r="M58" s="83"/>
      <c r="N58" s="135"/>
      <c r="O58" s="135"/>
      <c r="P58" s="43"/>
      <c r="Q58" t="str">
        <f>IF(C58="","",'OPĆI DIO'!$C$1)</f>
        <v>42024 SVEUČILIŠTE JURJA DOBRILE U PULI</v>
      </c>
      <c r="R58" t="str">
        <f t="shared" si="4"/>
        <v>323</v>
      </c>
      <c r="S58" t="str">
        <f t="shared" si="5"/>
        <v>32</v>
      </c>
      <c r="T58" t="str">
        <f t="shared" si="6"/>
        <v/>
      </c>
      <c r="U58" t="str">
        <f t="shared" si="7"/>
        <v>3</v>
      </c>
      <c r="Y58">
        <v>3681</v>
      </c>
      <c r="Z58" t="s">
        <v>25</v>
      </c>
      <c r="AB58" t="str">
        <f t="shared" si="8"/>
        <v>36</v>
      </c>
      <c r="AC58" t="str">
        <f t="shared" si="9"/>
        <v>368</v>
      </c>
      <c r="AE58" t="s">
        <v>4584</v>
      </c>
      <c r="AF58" t="s">
        <v>4585</v>
      </c>
      <c r="AG58" t="str">
        <f t="shared" si="10"/>
        <v>A679071</v>
      </c>
      <c r="AH58" t="str">
        <f>IFERROR(VLOOKUP(AG58,AKT!$E$4:$G$350,3,FALSE),"")</f>
        <v>0942</v>
      </c>
    </row>
    <row r="59" spans="1:34">
      <c r="A59" s="216">
        <v>52</v>
      </c>
      <c r="B59" s="39" t="str">
        <f t="shared" si="0"/>
        <v>Ostale pomoći</v>
      </c>
      <c r="C59" s="84">
        <v>3293</v>
      </c>
      <c r="D59" s="39" t="str">
        <f t="shared" si="1"/>
        <v>Reprezentacija</v>
      </c>
      <c r="E59" s="75"/>
      <c r="F59" s="39" t="str">
        <f t="shared" si="2"/>
        <v/>
      </c>
      <c r="G59" s="39" t="str">
        <f t="shared" si="3"/>
        <v/>
      </c>
      <c r="H59" s="74">
        <v>1000</v>
      </c>
      <c r="I59" s="74">
        <v>0</v>
      </c>
      <c r="J59" s="74">
        <v>0</v>
      </c>
      <c r="K59" s="84" t="s">
        <v>6649</v>
      </c>
      <c r="L59" s="83"/>
      <c r="M59" s="83"/>
      <c r="N59" s="135"/>
      <c r="O59" s="135"/>
      <c r="P59" s="43"/>
      <c r="Q59" t="str">
        <f>IF(C59="","",'OPĆI DIO'!$C$1)</f>
        <v>42024 SVEUČILIŠTE JURJA DOBRILE U PULI</v>
      </c>
      <c r="R59" t="str">
        <f t="shared" si="4"/>
        <v>329</v>
      </c>
      <c r="S59" t="str">
        <f t="shared" si="5"/>
        <v>32</v>
      </c>
      <c r="T59" t="str">
        <f t="shared" si="6"/>
        <v/>
      </c>
      <c r="U59" t="str">
        <f t="shared" si="7"/>
        <v>3</v>
      </c>
      <c r="Y59">
        <v>3682</v>
      </c>
      <c r="Z59" t="s">
        <v>26</v>
      </c>
      <c r="AB59" t="str">
        <f t="shared" si="8"/>
        <v>36</v>
      </c>
      <c r="AC59" t="str">
        <f t="shared" si="9"/>
        <v>368</v>
      </c>
      <c r="AE59" t="s">
        <v>1470</v>
      </c>
      <c r="AF59" t="s">
        <v>1471</v>
      </c>
      <c r="AG59" t="str">
        <f t="shared" si="10"/>
        <v>A679071</v>
      </c>
      <c r="AH59" t="str">
        <f>IFERROR(VLOOKUP(AG59,AKT!$E$4:$G$350,3,FALSE),"")</f>
        <v>0942</v>
      </c>
    </row>
    <row r="60" spans="1:34">
      <c r="A60" s="216">
        <v>52</v>
      </c>
      <c r="B60" s="39" t="str">
        <f t="shared" si="0"/>
        <v>Ostale pomoći</v>
      </c>
      <c r="C60" s="84">
        <v>3299</v>
      </c>
      <c r="D60" s="39" t="str">
        <f t="shared" si="1"/>
        <v>Ostali nespomenuti rashodi poslovanja</v>
      </c>
      <c r="E60" s="75"/>
      <c r="F60" s="39" t="str">
        <f t="shared" si="2"/>
        <v/>
      </c>
      <c r="G60" s="39" t="str">
        <f t="shared" si="3"/>
        <v/>
      </c>
      <c r="H60" s="74">
        <v>4000</v>
      </c>
      <c r="I60" s="74">
        <v>2500</v>
      </c>
      <c r="J60" s="74">
        <v>0</v>
      </c>
      <c r="K60" s="84" t="s">
        <v>6649</v>
      </c>
      <c r="L60" s="83"/>
      <c r="M60" s="83"/>
      <c r="N60" s="135"/>
      <c r="O60" s="135"/>
      <c r="P60" s="43"/>
      <c r="Q60" t="str">
        <f>IF(C60="","",'OPĆI DIO'!$C$1)</f>
        <v>42024 SVEUČILIŠTE JURJA DOBRILE U PULI</v>
      </c>
      <c r="R60" t="str">
        <f t="shared" si="4"/>
        <v>329</v>
      </c>
      <c r="S60" t="str">
        <f t="shared" si="5"/>
        <v>32</v>
      </c>
      <c r="T60" t="str">
        <f t="shared" si="6"/>
        <v/>
      </c>
      <c r="U60" t="str">
        <f t="shared" si="7"/>
        <v>3</v>
      </c>
      <c r="Y60">
        <v>3691</v>
      </c>
      <c r="Z60" t="s">
        <v>102</v>
      </c>
      <c r="AB60" t="str">
        <f t="shared" si="8"/>
        <v>36</v>
      </c>
      <c r="AC60" t="str">
        <f t="shared" si="9"/>
        <v>369</v>
      </c>
      <c r="AE60" t="s">
        <v>4586</v>
      </c>
      <c r="AF60" t="s">
        <v>4587</v>
      </c>
      <c r="AG60" t="str">
        <f t="shared" si="10"/>
        <v>A679071</v>
      </c>
      <c r="AH60" t="str">
        <f>IFERROR(VLOOKUP(AG60,AKT!$E$4:$G$350,3,FALSE),"")</f>
        <v>0942</v>
      </c>
    </row>
    <row r="61" spans="1:34">
      <c r="A61" s="216"/>
      <c r="B61" s="39" t="str">
        <f t="shared" si="0"/>
        <v/>
      </c>
      <c r="C61" s="84"/>
      <c r="D61" s="39" t="str">
        <f t="shared" si="1"/>
        <v/>
      </c>
      <c r="E61" s="75"/>
      <c r="F61" s="39" t="str">
        <f t="shared" si="2"/>
        <v/>
      </c>
      <c r="G61" s="39" t="str">
        <f t="shared" si="3"/>
        <v/>
      </c>
      <c r="H61" s="74"/>
      <c r="I61" s="74"/>
      <c r="J61" s="74"/>
      <c r="K61" s="84"/>
      <c r="L61" s="83"/>
      <c r="M61" s="83"/>
      <c r="N61" s="135"/>
      <c r="O61" s="135"/>
      <c r="P61" s="43"/>
      <c r="Q61" t="str">
        <f>IF(C61="","",'OPĆI DIO'!$C$1)</f>
        <v/>
      </c>
      <c r="R61" t="str">
        <f t="shared" si="4"/>
        <v/>
      </c>
      <c r="S61" t="str">
        <f t="shared" si="5"/>
        <v/>
      </c>
      <c r="T61" t="str">
        <f t="shared" si="6"/>
        <v/>
      </c>
      <c r="U61" t="str">
        <f t="shared" si="7"/>
        <v/>
      </c>
      <c r="Y61">
        <v>3692</v>
      </c>
      <c r="Z61" t="s">
        <v>174</v>
      </c>
      <c r="AB61" t="str">
        <f t="shared" si="8"/>
        <v>36</v>
      </c>
      <c r="AC61" t="str">
        <f t="shared" si="9"/>
        <v>369</v>
      </c>
      <c r="AE61" t="s">
        <v>1472</v>
      </c>
      <c r="AF61" t="s">
        <v>1473</v>
      </c>
      <c r="AG61" t="str">
        <f t="shared" si="10"/>
        <v>A679071</v>
      </c>
      <c r="AH61" t="str">
        <f>IFERROR(VLOOKUP(AG61,AKT!$E$4:$G$350,3,FALSE),"")</f>
        <v>0942</v>
      </c>
    </row>
    <row r="62" spans="1:34">
      <c r="A62" s="216"/>
      <c r="B62" s="39" t="str">
        <f t="shared" si="0"/>
        <v/>
      </c>
      <c r="C62" s="84"/>
      <c r="D62" s="39" t="str">
        <f t="shared" si="1"/>
        <v/>
      </c>
      <c r="E62" s="75"/>
      <c r="F62" s="39" t="str">
        <f t="shared" si="2"/>
        <v/>
      </c>
      <c r="G62" s="39" t="str">
        <f t="shared" si="3"/>
        <v/>
      </c>
      <c r="H62" s="74"/>
      <c r="I62" s="74"/>
      <c r="J62" s="74"/>
      <c r="K62" s="84"/>
      <c r="L62" s="83"/>
      <c r="M62" s="83"/>
      <c r="N62" s="135"/>
      <c r="O62" s="135"/>
      <c r="P62" s="43"/>
      <c r="Q62" t="str">
        <f>IF(C62="","",'OPĆI DIO'!$C$1)</f>
        <v/>
      </c>
      <c r="R62" t="str">
        <f t="shared" si="4"/>
        <v/>
      </c>
      <c r="S62" t="str">
        <f t="shared" si="5"/>
        <v/>
      </c>
      <c r="T62" t="str">
        <f t="shared" si="6"/>
        <v/>
      </c>
      <c r="U62" t="str">
        <f t="shared" si="7"/>
        <v/>
      </c>
      <c r="Y62">
        <v>3693</v>
      </c>
      <c r="Z62" t="s">
        <v>102</v>
      </c>
      <c r="AB62" t="str">
        <f t="shared" si="8"/>
        <v>36</v>
      </c>
      <c r="AC62" t="str">
        <f t="shared" si="9"/>
        <v>369</v>
      </c>
      <c r="AE62" t="s">
        <v>4588</v>
      </c>
      <c r="AF62" t="s">
        <v>4589</v>
      </c>
      <c r="AG62" t="str">
        <f t="shared" si="10"/>
        <v>A679071</v>
      </c>
      <c r="AH62" t="str">
        <f>IFERROR(VLOOKUP(AG62,AKT!$E$4:$G$350,3,FALSE),"")</f>
        <v>0942</v>
      </c>
    </row>
    <row r="63" spans="1:34">
      <c r="A63" s="216"/>
      <c r="B63" s="39" t="str">
        <f t="shared" si="0"/>
        <v/>
      </c>
      <c r="C63" s="84"/>
      <c r="D63" s="39" t="str">
        <f t="shared" si="1"/>
        <v/>
      </c>
      <c r="E63" s="75"/>
      <c r="F63" s="39" t="str">
        <f t="shared" si="2"/>
        <v/>
      </c>
      <c r="G63" s="39" t="str">
        <f t="shared" si="3"/>
        <v/>
      </c>
      <c r="H63" s="74"/>
      <c r="I63" s="74"/>
      <c r="J63" s="74"/>
      <c r="K63" s="84"/>
      <c r="L63" s="83"/>
      <c r="M63" s="83"/>
      <c r="N63" s="135"/>
      <c r="O63" s="135"/>
      <c r="P63" s="43"/>
      <c r="Q63" t="str">
        <f>IF(C63="","",'OPĆI DIO'!$C$1)</f>
        <v/>
      </c>
      <c r="R63" t="str">
        <f t="shared" si="4"/>
        <v/>
      </c>
      <c r="S63" t="str">
        <f t="shared" si="5"/>
        <v/>
      </c>
      <c r="T63" t="str">
        <f t="shared" si="6"/>
        <v/>
      </c>
      <c r="U63" t="str">
        <f t="shared" si="7"/>
        <v/>
      </c>
      <c r="Y63">
        <v>3694</v>
      </c>
      <c r="Z63" t="s">
        <v>174</v>
      </c>
      <c r="AB63" t="str">
        <f t="shared" si="8"/>
        <v>36</v>
      </c>
      <c r="AC63" t="str">
        <f t="shared" si="9"/>
        <v>369</v>
      </c>
      <c r="AE63" t="s">
        <v>4590</v>
      </c>
      <c r="AF63" t="s">
        <v>4591</v>
      </c>
      <c r="AG63" t="str">
        <f t="shared" si="10"/>
        <v>A679071</v>
      </c>
      <c r="AH63" t="str">
        <f>IFERROR(VLOOKUP(AG63,AKT!$E$4:$G$350,3,FALSE),"")</f>
        <v>0942</v>
      </c>
    </row>
    <row r="64" spans="1:34">
      <c r="A64" s="216"/>
      <c r="B64" s="39" t="str">
        <f t="shared" si="0"/>
        <v/>
      </c>
      <c r="C64" s="84"/>
      <c r="D64" s="39" t="str">
        <f t="shared" si="1"/>
        <v/>
      </c>
      <c r="E64" s="75"/>
      <c r="F64" s="39" t="str">
        <f t="shared" si="2"/>
        <v/>
      </c>
      <c r="G64" s="39" t="str">
        <f t="shared" si="3"/>
        <v/>
      </c>
      <c r="H64" s="74"/>
      <c r="I64" s="74"/>
      <c r="J64" s="74"/>
      <c r="K64" s="84"/>
      <c r="L64" s="83"/>
      <c r="M64" s="83"/>
      <c r="N64" s="135"/>
      <c r="O64" s="135"/>
      <c r="P64" s="43"/>
      <c r="Q64" t="str">
        <f>IF(C64="","",'OPĆI DIO'!$C$1)</f>
        <v/>
      </c>
      <c r="R64" t="str">
        <f t="shared" si="4"/>
        <v/>
      </c>
      <c r="S64" t="str">
        <f t="shared" si="5"/>
        <v/>
      </c>
      <c r="T64" t="str">
        <f t="shared" si="6"/>
        <v/>
      </c>
      <c r="U64" t="str">
        <f t="shared" si="7"/>
        <v/>
      </c>
      <c r="Y64">
        <v>3711</v>
      </c>
      <c r="Z64" t="s">
        <v>121</v>
      </c>
      <c r="AB64" t="str">
        <f t="shared" si="8"/>
        <v>37</v>
      </c>
      <c r="AC64" t="str">
        <f t="shared" si="9"/>
        <v>371</v>
      </c>
      <c r="AE64" t="s">
        <v>4592</v>
      </c>
      <c r="AF64" t="s">
        <v>4593</v>
      </c>
      <c r="AG64" t="str">
        <f t="shared" si="10"/>
        <v>A679071</v>
      </c>
      <c r="AH64" t="str">
        <f>IFERROR(VLOOKUP(AG64,AKT!$E$4:$G$350,3,FALSE),"")</f>
        <v>0942</v>
      </c>
    </row>
    <row r="65" spans="1:34">
      <c r="A65" s="216"/>
      <c r="B65" s="39" t="str">
        <f t="shared" si="0"/>
        <v/>
      </c>
      <c r="C65" s="84"/>
      <c r="D65" s="39" t="str">
        <f t="shared" si="1"/>
        <v/>
      </c>
      <c r="E65" s="75"/>
      <c r="F65" s="39" t="str">
        <f t="shared" si="2"/>
        <v/>
      </c>
      <c r="G65" s="39" t="str">
        <f t="shared" si="3"/>
        <v/>
      </c>
      <c r="H65" s="74"/>
      <c r="I65" s="74"/>
      <c r="J65" s="74"/>
      <c r="K65" s="84"/>
      <c r="L65" s="83"/>
      <c r="M65" s="83"/>
      <c r="N65" s="135"/>
      <c r="O65" s="135"/>
      <c r="P65" s="43"/>
      <c r="Q65" t="str">
        <f>IF(C65="","",'OPĆI DIO'!$C$1)</f>
        <v/>
      </c>
      <c r="R65" t="str">
        <f t="shared" si="4"/>
        <v/>
      </c>
      <c r="S65" t="str">
        <f t="shared" si="5"/>
        <v/>
      </c>
      <c r="T65" t="str">
        <f t="shared" si="6"/>
        <v/>
      </c>
      <c r="U65" t="str">
        <f t="shared" si="7"/>
        <v/>
      </c>
      <c r="Y65">
        <v>3712</v>
      </c>
      <c r="Z65" t="s">
        <v>139</v>
      </c>
      <c r="AB65" t="str">
        <f t="shared" si="8"/>
        <v>37</v>
      </c>
      <c r="AC65" t="str">
        <f t="shared" si="9"/>
        <v>371</v>
      </c>
      <c r="AE65" t="s">
        <v>4594</v>
      </c>
      <c r="AF65" t="s">
        <v>4595</v>
      </c>
      <c r="AG65" t="str">
        <f t="shared" si="10"/>
        <v>A679071</v>
      </c>
      <c r="AH65" t="str">
        <f>IFERROR(VLOOKUP(AG65,AKT!$E$4:$G$350,3,FALSE),"")</f>
        <v>0942</v>
      </c>
    </row>
    <row r="66" spans="1:34">
      <c r="A66" s="216"/>
      <c r="B66" s="39" t="str">
        <f t="shared" si="0"/>
        <v/>
      </c>
      <c r="C66" s="84"/>
      <c r="D66" s="39" t="str">
        <f t="shared" si="1"/>
        <v/>
      </c>
      <c r="E66" s="75"/>
      <c r="F66" s="39" t="str">
        <f t="shared" si="2"/>
        <v/>
      </c>
      <c r="G66" s="39" t="str">
        <f t="shared" si="3"/>
        <v/>
      </c>
      <c r="H66" s="74"/>
      <c r="I66" s="74"/>
      <c r="J66" s="74"/>
      <c r="K66" s="84"/>
      <c r="L66" s="83"/>
      <c r="M66" s="83"/>
      <c r="N66" s="135"/>
      <c r="O66" s="135"/>
      <c r="P66" s="43"/>
      <c r="Q66" t="str">
        <f>IF(C66="","",'OPĆI DIO'!$C$1)</f>
        <v/>
      </c>
      <c r="R66" t="str">
        <f t="shared" si="4"/>
        <v/>
      </c>
      <c r="S66" t="str">
        <f t="shared" si="5"/>
        <v/>
      </c>
      <c r="T66" t="str">
        <f t="shared" si="6"/>
        <v/>
      </c>
      <c r="U66" t="str">
        <f t="shared" si="7"/>
        <v/>
      </c>
      <c r="Y66">
        <v>3713</v>
      </c>
      <c r="Z66" t="s">
        <v>166</v>
      </c>
      <c r="AB66" t="str">
        <f t="shared" si="8"/>
        <v>37</v>
      </c>
      <c r="AC66" t="str">
        <f t="shared" si="9"/>
        <v>371</v>
      </c>
      <c r="AE66" t="s">
        <v>1474</v>
      </c>
      <c r="AF66" t="s">
        <v>1475</v>
      </c>
      <c r="AG66" t="str">
        <f t="shared" si="10"/>
        <v>A679071</v>
      </c>
      <c r="AH66" t="str">
        <f>IFERROR(VLOOKUP(AG66,AKT!$E$4:$G$350,3,FALSE),"")</f>
        <v>0942</v>
      </c>
    </row>
    <row r="67" spans="1:34">
      <c r="A67" s="216"/>
      <c r="B67" s="39" t="str">
        <f t="shared" si="0"/>
        <v/>
      </c>
      <c r="C67" s="84"/>
      <c r="D67" s="39" t="str">
        <f t="shared" si="1"/>
        <v/>
      </c>
      <c r="E67" s="75"/>
      <c r="F67" s="39" t="str">
        <f t="shared" si="2"/>
        <v/>
      </c>
      <c r="G67" s="39" t="str">
        <f t="shared" si="3"/>
        <v/>
      </c>
      <c r="H67" s="74"/>
      <c r="I67" s="74"/>
      <c r="J67" s="74"/>
      <c r="K67" s="84"/>
      <c r="L67" s="83"/>
      <c r="M67" s="83"/>
      <c r="N67" s="135"/>
      <c r="O67" s="135"/>
      <c r="P67" s="43"/>
      <c r="Q67" t="str">
        <f>IF(C67="","",'OPĆI DIO'!$C$1)</f>
        <v/>
      </c>
      <c r="R67" t="str">
        <f t="shared" si="4"/>
        <v/>
      </c>
      <c r="S67" t="str">
        <f t="shared" si="5"/>
        <v/>
      </c>
      <c r="T67" t="str">
        <f t="shared" si="6"/>
        <v/>
      </c>
      <c r="U67" t="str">
        <f t="shared" si="7"/>
        <v/>
      </c>
      <c r="Y67">
        <v>3714</v>
      </c>
      <c r="Z67" t="s">
        <v>187</v>
      </c>
      <c r="AB67" t="str">
        <f t="shared" si="8"/>
        <v>37</v>
      </c>
      <c r="AC67" t="str">
        <f t="shared" si="9"/>
        <v>371</v>
      </c>
      <c r="AE67" t="s">
        <v>4596</v>
      </c>
      <c r="AF67" t="s">
        <v>4597</v>
      </c>
      <c r="AG67" t="str">
        <f t="shared" si="10"/>
        <v>A679071</v>
      </c>
      <c r="AH67" t="str">
        <f>IFERROR(VLOOKUP(AG67,AKT!$E$4:$G$350,3,FALSE),"")</f>
        <v>0942</v>
      </c>
    </row>
    <row r="68" spans="1:34">
      <c r="A68" s="216"/>
      <c r="B68" s="39" t="str">
        <f t="shared" ref="B68:B131" si="11">IFERROR(VLOOKUP(A68,$V$6:$W$23,2,FALSE),"")</f>
        <v/>
      </c>
      <c r="C68" s="84"/>
      <c r="D68" s="39" t="str">
        <f t="shared" ref="D68:D131" si="12">IFERROR(VLOOKUP(C68,$Y$5:$AA$129,2,FALSE),"")</f>
        <v/>
      </c>
      <c r="E68" s="75"/>
      <c r="F68" s="39" t="str">
        <f t="shared" ref="F68:F131" si="13">IFERROR(VLOOKUP(E68,$AE$6:$AF$1763,2,FALSE),"")</f>
        <v/>
      </c>
      <c r="G68" s="39" t="str">
        <f t="shared" ref="G68:G131" si="14">IFERROR(VLOOKUP(E68,$AE$6:$AH$1763,4,FALSE),"")</f>
        <v/>
      </c>
      <c r="H68" s="74"/>
      <c r="I68" s="74"/>
      <c r="J68" s="74"/>
      <c r="K68" s="84"/>
      <c r="L68" s="83"/>
      <c r="M68" s="83"/>
      <c r="N68" s="135"/>
      <c r="O68" s="135"/>
      <c r="P68" s="43"/>
      <c r="Q68" t="str">
        <f>IF(C68="","",'OPĆI DIO'!$C$1)</f>
        <v/>
      </c>
      <c r="R68" t="str">
        <f t="shared" ref="R68:R131" si="15">LEFT(C68,3)</f>
        <v/>
      </c>
      <c r="S68" t="str">
        <f t="shared" ref="S68:S131" si="16">LEFT(C68,2)</f>
        <v/>
      </c>
      <c r="T68" t="str">
        <f t="shared" ref="T68:T131" si="17">IF(U68="5",0,MID(G68,2,2))</f>
        <v/>
      </c>
      <c r="U68" t="str">
        <f t="shared" ref="U68:U131" si="18">LEFT(C68,1)</f>
        <v/>
      </c>
      <c r="Y68">
        <v>3715</v>
      </c>
      <c r="Z68" t="s">
        <v>125</v>
      </c>
      <c r="AB68" t="str">
        <f t="shared" si="8"/>
        <v>37</v>
      </c>
      <c r="AC68" t="str">
        <f t="shared" si="9"/>
        <v>371</v>
      </c>
      <c r="AE68" t="s">
        <v>1476</v>
      </c>
      <c r="AF68" t="s">
        <v>1477</v>
      </c>
      <c r="AG68" t="str">
        <f t="shared" si="10"/>
        <v>A679071</v>
      </c>
      <c r="AH68" t="str">
        <f>IFERROR(VLOOKUP(AG68,AKT!$E$4:$G$350,3,FALSE),"")</f>
        <v>0942</v>
      </c>
    </row>
    <row r="69" spans="1:34">
      <c r="A69" s="216"/>
      <c r="B69" s="39" t="str">
        <f t="shared" si="11"/>
        <v/>
      </c>
      <c r="C69" s="84"/>
      <c r="D69" s="39" t="str">
        <f t="shared" si="12"/>
        <v/>
      </c>
      <c r="E69" s="75"/>
      <c r="F69" s="39" t="str">
        <f t="shared" si="13"/>
        <v/>
      </c>
      <c r="G69" s="39" t="str">
        <f t="shared" si="14"/>
        <v/>
      </c>
      <c r="H69" s="74"/>
      <c r="I69" s="74"/>
      <c r="J69" s="74"/>
      <c r="K69" s="84"/>
      <c r="L69" s="83"/>
      <c r="M69" s="83"/>
      <c r="N69" s="135"/>
      <c r="O69" s="135"/>
      <c r="P69" s="43"/>
      <c r="Q69" t="str">
        <f>IF(C69="","",'OPĆI DIO'!$C$1)</f>
        <v/>
      </c>
      <c r="R69" t="str">
        <f t="shared" si="15"/>
        <v/>
      </c>
      <c r="S69" t="str">
        <f t="shared" si="16"/>
        <v/>
      </c>
      <c r="T69" t="str">
        <f t="shared" si="17"/>
        <v/>
      </c>
      <c r="U69" t="str">
        <f t="shared" si="18"/>
        <v/>
      </c>
      <c r="Y69">
        <v>3721</v>
      </c>
      <c r="Z69" t="s">
        <v>63</v>
      </c>
      <c r="AB69" t="str">
        <f t="shared" ref="AB69:AB129" si="19">LEFT(Y69,2)</f>
        <v>37</v>
      </c>
      <c r="AC69" t="str">
        <f t="shared" si="9"/>
        <v>372</v>
      </c>
      <c r="AE69" t="s">
        <v>1478</v>
      </c>
      <c r="AF69" t="s">
        <v>1479</v>
      </c>
      <c r="AG69" t="str">
        <f t="shared" si="10"/>
        <v>A679071</v>
      </c>
      <c r="AH69" t="str">
        <f>IFERROR(VLOOKUP(AG69,AKT!$E$4:$G$350,3,FALSE),"")</f>
        <v>0942</v>
      </c>
    </row>
    <row r="70" spans="1:34">
      <c r="A70" s="216"/>
      <c r="B70" s="39" t="str">
        <f t="shared" si="11"/>
        <v/>
      </c>
      <c r="C70" s="84"/>
      <c r="D70" s="39" t="str">
        <f t="shared" si="12"/>
        <v/>
      </c>
      <c r="E70" s="75"/>
      <c r="F70" s="39" t="str">
        <f t="shared" si="13"/>
        <v/>
      </c>
      <c r="G70" s="39" t="str">
        <f t="shared" si="14"/>
        <v/>
      </c>
      <c r="H70" s="74"/>
      <c r="I70" s="74"/>
      <c r="J70" s="74"/>
      <c r="K70" s="84"/>
      <c r="L70" s="83"/>
      <c r="M70" s="83"/>
      <c r="N70" s="135"/>
      <c r="O70" s="135"/>
      <c r="P70" s="43"/>
      <c r="Q70" t="str">
        <f>IF(C70="","",'OPĆI DIO'!$C$1)</f>
        <v/>
      </c>
      <c r="R70" t="str">
        <f t="shared" si="15"/>
        <v/>
      </c>
      <c r="S70" t="str">
        <f t="shared" si="16"/>
        <v/>
      </c>
      <c r="T70" t="str">
        <f t="shared" si="17"/>
        <v/>
      </c>
      <c r="U70" t="str">
        <f t="shared" si="18"/>
        <v/>
      </c>
      <c r="Y70">
        <v>3722</v>
      </c>
      <c r="Z70" t="s">
        <v>148</v>
      </c>
      <c r="AB70" t="str">
        <f t="shared" si="19"/>
        <v>37</v>
      </c>
      <c r="AC70" t="str">
        <f t="shared" ref="AC70:AC129" si="20">LEFT(Y70,3)</f>
        <v>372</v>
      </c>
      <c r="AE70" t="s">
        <v>4598</v>
      </c>
      <c r="AF70" t="s">
        <v>4599</v>
      </c>
      <c r="AG70" t="str">
        <f t="shared" si="10"/>
        <v>A679071</v>
      </c>
      <c r="AH70" t="str">
        <f>IFERROR(VLOOKUP(AG70,AKT!$E$4:$G$350,3,FALSE),"")</f>
        <v>0942</v>
      </c>
    </row>
    <row r="71" spans="1:34">
      <c r="A71" s="216"/>
      <c r="B71" s="39" t="str">
        <f t="shared" si="11"/>
        <v/>
      </c>
      <c r="C71" s="84"/>
      <c r="D71" s="39" t="str">
        <f t="shared" si="12"/>
        <v/>
      </c>
      <c r="E71" s="75"/>
      <c r="F71" s="39" t="str">
        <f t="shared" si="13"/>
        <v/>
      </c>
      <c r="G71" s="39" t="str">
        <f t="shared" si="14"/>
        <v/>
      </c>
      <c r="H71" s="74"/>
      <c r="I71" s="74"/>
      <c r="J71" s="74"/>
      <c r="K71" s="84"/>
      <c r="L71" s="83"/>
      <c r="M71" s="83"/>
      <c r="N71" s="135"/>
      <c r="O71" s="135"/>
      <c r="P71" s="43"/>
      <c r="Q71" t="str">
        <f>IF(C71="","",'OPĆI DIO'!$C$1)</f>
        <v/>
      </c>
      <c r="R71" t="str">
        <f t="shared" si="15"/>
        <v/>
      </c>
      <c r="S71" t="str">
        <f t="shared" si="16"/>
        <v/>
      </c>
      <c r="T71" t="str">
        <f t="shared" si="17"/>
        <v/>
      </c>
      <c r="U71" t="str">
        <f t="shared" si="18"/>
        <v/>
      </c>
      <c r="Y71">
        <v>3723</v>
      </c>
      <c r="Z71" t="s">
        <v>103</v>
      </c>
      <c r="AB71" t="str">
        <f t="shared" si="19"/>
        <v>37</v>
      </c>
      <c r="AC71" t="str">
        <f t="shared" si="20"/>
        <v>372</v>
      </c>
      <c r="AE71" t="s">
        <v>4600</v>
      </c>
      <c r="AF71" t="s">
        <v>4601</v>
      </c>
      <c r="AG71" t="str">
        <f t="shared" si="10"/>
        <v>A679071</v>
      </c>
      <c r="AH71" t="str">
        <f>IFERROR(VLOOKUP(AG71,AKT!$E$4:$G$350,3,FALSE),"")</f>
        <v>0942</v>
      </c>
    </row>
    <row r="72" spans="1:34">
      <c r="A72" s="216"/>
      <c r="B72" s="39" t="str">
        <f t="shared" si="11"/>
        <v/>
      </c>
      <c r="C72" s="84"/>
      <c r="D72" s="39" t="str">
        <f t="shared" si="12"/>
        <v/>
      </c>
      <c r="E72" s="75"/>
      <c r="F72" s="39" t="str">
        <f t="shared" si="13"/>
        <v/>
      </c>
      <c r="G72" s="39" t="str">
        <f t="shared" si="14"/>
        <v/>
      </c>
      <c r="H72" s="74"/>
      <c r="I72" s="74"/>
      <c r="J72" s="74"/>
      <c r="K72" s="84"/>
      <c r="L72" s="83"/>
      <c r="M72" s="83"/>
      <c r="N72" s="135"/>
      <c r="O72" s="135"/>
      <c r="P72" s="43"/>
      <c r="Q72" t="str">
        <f>IF(C72="","",'OPĆI DIO'!$C$1)</f>
        <v/>
      </c>
      <c r="R72" t="str">
        <f t="shared" si="15"/>
        <v/>
      </c>
      <c r="S72" t="str">
        <f t="shared" si="16"/>
        <v/>
      </c>
      <c r="T72" t="str">
        <f t="shared" si="17"/>
        <v/>
      </c>
      <c r="U72" t="str">
        <f t="shared" si="18"/>
        <v/>
      </c>
      <c r="Y72">
        <v>3811</v>
      </c>
      <c r="Z72" t="s">
        <v>53</v>
      </c>
      <c r="AB72" t="str">
        <f t="shared" si="19"/>
        <v>38</v>
      </c>
      <c r="AC72" t="str">
        <f t="shared" si="20"/>
        <v>381</v>
      </c>
      <c r="AE72" t="s">
        <v>4602</v>
      </c>
      <c r="AF72" t="s">
        <v>4603</v>
      </c>
      <c r="AG72" t="str">
        <f t="shared" si="10"/>
        <v>A679071</v>
      </c>
      <c r="AH72" t="str">
        <f>IFERROR(VLOOKUP(AG72,AKT!$E$4:$G$350,3,FALSE),"")</f>
        <v>0942</v>
      </c>
    </row>
    <row r="73" spans="1:34">
      <c r="A73" s="216"/>
      <c r="B73" s="39" t="str">
        <f t="shared" si="11"/>
        <v/>
      </c>
      <c r="C73" s="84"/>
      <c r="D73" s="39" t="str">
        <f t="shared" si="12"/>
        <v/>
      </c>
      <c r="E73" s="75"/>
      <c r="F73" s="39" t="str">
        <f t="shared" si="13"/>
        <v/>
      </c>
      <c r="G73" s="39" t="str">
        <f t="shared" si="14"/>
        <v/>
      </c>
      <c r="H73" s="74"/>
      <c r="I73" s="74"/>
      <c r="J73" s="74"/>
      <c r="K73" s="84"/>
      <c r="L73" s="83"/>
      <c r="M73" s="83"/>
      <c r="N73" s="135"/>
      <c r="O73" s="135"/>
      <c r="P73" s="43"/>
      <c r="Q73" t="str">
        <f>IF(C73="","",'OPĆI DIO'!$C$1)</f>
        <v/>
      </c>
      <c r="R73" t="str">
        <f t="shared" si="15"/>
        <v/>
      </c>
      <c r="S73" t="str">
        <f t="shared" si="16"/>
        <v/>
      </c>
      <c r="T73" t="str">
        <f t="shared" si="17"/>
        <v/>
      </c>
      <c r="U73" t="str">
        <f t="shared" si="18"/>
        <v/>
      </c>
      <c r="Y73">
        <v>3812</v>
      </c>
      <c r="Z73" t="s">
        <v>149</v>
      </c>
      <c r="AB73" t="str">
        <f t="shared" si="19"/>
        <v>38</v>
      </c>
      <c r="AC73" t="str">
        <f t="shared" si="20"/>
        <v>381</v>
      </c>
      <c r="AE73" t="s">
        <v>4604</v>
      </c>
      <c r="AF73" t="s">
        <v>4605</v>
      </c>
      <c r="AG73" t="str">
        <f t="shared" ref="AG73:AG136" si="21">LEFT(AE73,7)</f>
        <v>A679071</v>
      </c>
      <c r="AH73" t="str">
        <f>IFERROR(VLOOKUP(AG73,AKT!$E$4:$G$350,3,FALSE),"")</f>
        <v>0942</v>
      </c>
    </row>
    <row r="74" spans="1:34">
      <c r="A74" s="216"/>
      <c r="B74" s="39" t="str">
        <f t="shared" si="11"/>
        <v/>
      </c>
      <c r="C74" s="84"/>
      <c r="D74" s="39" t="str">
        <f t="shared" si="12"/>
        <v/>
      </c>
      <c r="E74" s="75"/>
      <c r="F74" s="39" t="str">
        <f t="shared" si="13"/>
        <v/>
      </c>
      <c r="G74" s="39" t="str">
        <f t="shared" si="14"/>
        <v/>
      </c>
      <c r="H74" s="74"/>
      <c r="I74" s="74"/>
      <c r="J74" s="74"/>
      <c r="K74" s="84"/>
      <c r="L74" s="83"/>
      <c r="M74" s="83"/>
      <c r="N74" s="135"/>
      <c r="O74" s="135"/>
      <c r="P74" s="43"/>
      <c r="Q74" t="str">
        <f>IF(C74="","",'OPĆI DIO'!$C$1)</f>
        <v/>
      </c>
      <c r="R74" t="str">
        <f t="shared" si="15"/>
        <v/>
      </c>
      <c r="S74" t="str">
        <f t="shared" si="16"/>
        <v/>
      </c>
      <c r="T74" t="str">
        <f t="shared" si="17"/>
        <v/>
      </c>
      <c r="U74" t="str">
        <f t="shared" si="18"/>
        <v/>
      </c>
      <c r="Y74">
        <v>3813</v>
      </c>
      <c r="Z74" t="s">
        <v>92</v>
      </c>
      <c r="AB74" t="str">
        <f t="shared" si="19"/>
        <v>38</v>
      </c>
      <c r="AC74" t="str">
        <f t="shared" si="20"/>
        <v>381</v>
      </c>
      <c r="AE74" t="s">
        <v>4606</v>
      </c>
      <c r="AF74" t="s">
        <v>4607</v>
      </c>
      <c r="AG74" t="str">
        <f t="shared" si="21"/>
        <v>A679071</v>
      </c>
      <c r="AH74" t="str">
        <f>IFERROR(VLOOKUP(AG74,AKT!$E$4:$G$350,3,FALSE),"")</f>
        <v>0942</v>
      </c>
    </row>
    <row r="75" spans="1:34">
      <c r="A75" s="216"/>
      <c r="B75" s="39" t="str">
        <f t="shared" si="11"/>
        <v/>
      </c>
      <c r="C75" s="84"/>
      <c r="D75" s="39" t="str">
        <f t="shared" si="12"/>
        <v/>
      </c>
      <c r="E75" s="75"/>
      <c r="F75" s="39" t="str">
        <f t="shared" si="13"/>
        <v/>
      </c>
      <c r="G75" s="39" t="str">
        <f t="shared" si="14"/>
        <v/>
      </c>
      <c r="H75" s="74"/>
      <c r="I75" s="74"/>
      <c r="J75" s="74"/>
      <c r="K75" s="84"/>
      <c r="L75" s="83"/>
      <c r="M75" s="83"/>
      <c r="N75" s="135"/>
      <c r="O75" s="135"/>
      <c r="P75" s="43"/>
      <c r="Q75" t="str">
        <f>IF(C75="","",'OPĆI DIO'!$C$1)</f>
        <v/>
      </c>
      <c r="R75" t="str">
        <f t="shared" si="15"/>
        <v/>
      </c>
      <c r="S75" t="str">
        <f t="shared" si="16"/>
        <v/>
      </c>
      <c r="T75" t="str">
        <f t="shared" si="17"/>
        <v/>
      </c>
      <c r="U75" t="str">
        <f t="shared" si="18"/>
        <v/>
      </c>
      <c r="Y75">
        <v>3821</v>
      </c>
      <c r="Z75" t="s">
        <v>167</v>
      </c>
      <c r="AB75" t="str">
        <f t="shared" si="19"/>
        <v>38</v>
      </c>
      <c r="AC75" t="str">
        <f t="shared" si="20"/>
        <v>382</v>
      </c>
      <c r="AE75" t="s">
        <v>4608</v>
      </c>
      <c r="AF75" t="s">
        <v>4609</v>
      </c>
      <c r="AG75" t="str">
        <f t="shared" si="21"/>
        <v>A679071</v>
      </c>
      <c r="AH75" t="str">
        <f>IFERROR(VLOOKUP(AG75,AKT!$E$4:$G$350,3,FALSE),"")</f>
        <v>0942</v>
      </c>
    </row>
    <row r="76" spans="1:34">
      <c r="A76" s="216"/>
      <c r="B76" s="39" t="str">
        <f t="shared" si="11"/>
        <v/>
      </c>
      <c r="C76" s="84"/>
      <c r="D76" s="39" t="str">
        <f t="shared" si="12"/>
        <v/>
      </c>
      <c r="E76" s="75"/>
      <c r="F76" s="39" t="str">
        <f t="shared" si="13"/>
        <v/>
      </c>
      <c r="G76" s="39" t="str">
        <f t="shared" si="14"/>
        <v/>
      </c>
      <c r="H76" s="74"/>
      <c r="I76" s="74"/>
      <c r="J76" s="74"/>
      <c r="K76" s="84"/>
      <c r="L76" s="83"/>
      <c r="M76" s="83"/>
      <c r="N76" s="135"/>
      <c r="O76" s="135"/>
      <c r="P76" s="43"/>
      <c r="Q76" t="str">
        <f>IF(C76="","",'OPĆI DIO'!$C$1)</f>
        <v/>
      </c>
      <c r="R76" t="str">
        <f t="shared" si="15"/>
        <v/>
      </c>
      <c r="S76" t="str">
        <f t="shared" si="16"/>
        <v/>
      </c>
      <c r="T76" t="str">
        <f t="shared" si="17"/>
        <v/>
      </c>
      <c r="U76" t="str">
        <f t="shared" si="18"/>
        <v/>
      </c>
      <c r="Y76">
        <v>3831</v>
      </c>
      <c r="Z76" t="s">
        <v>150</v>
      </c>
      <c r="AB76" t="str">
        <f t="shared" si="19"/>
        <v>38</v>
      </c>
      <c r="AC76" t="str">
        <f t="shared" si="20"/>
        <v>383</v>
      </c>
      <c r="AE76" t="s">
        <v>4610</v>
      </c>
      <c r="AF76" t="s">
        <v>4611</v>
      </c>
      <c r="AG76" t="str">
        <f t="shared" si="21"/>
        <v>A679071</v>
      </c>
      <c r="AH76" t="str">
        <f>IFERROR(VLOOKUP(AG76,AKT!$E$4:$G$350,3,FALSE),"")</f>
        <v>0942</v>
      </c>
    </row>
    <row r="77" spans="1:34">
      <c r="A77" s="216"/>
      <c r="B77" s="39" t="str">
        <f t="shared" si="11"/>
        <v/>
      </c>
      <c r="C77" s="84"/>
      <c r="D77" s="39" t="str">
        <f t="shared" si="12"/>
        <v/>
      </c>
      <c r="E77" s="75"/>
      <c r="F77" s="39" t="str">
        <f t="shared" si="13"/>
        <v/>
      </c>
      <c r="G77" s="39" t="str">
        <f t="shared" si="14"/>
        <v/>
      </c>
      <c r="H77" s="74"/>
      <c r="I77" s="74"/>
      <c r="J77" s="74"/>
      <c r="K77" s="84"/>
      <c r="L77" s="83"/>
      <c r="M77" s="83"/>
      <c r="N77" s="135"/>
      <c r="O77" s="135"/>
      <c r="P77" s="43"/>
      <c r="Q77" t="str">
        <f>IF(C77="","",'OPĆI DIO'!$C$1)</f>
        <v/>
      </c>
      <c r="R77" t="str">
        <f t="shared" si="15"/>
        <v/>
      </c>
      <c r="S77" t="str">
        <f t="shared" si="16"/>
        <v/>
      </c>
      <c r="T77" t="str">
        <f t="shared" si="17"/>
        <v/>
      </c>
      <c r="U77" t="str">
        <f t="shared" si="18"/>
        <v/>
      </c>
      <c r="Y77">
        <v>3832</v>
      </c>
      <c r="Z77" t="s">
        <v>190</v>
      </c>
      <c r="AB77" t="str">
        <f t="shared" si="19"/>
        <v>38</v>
      </c>
      <c r="AC77" t="str">
        <f t="shared" si="20"/>
        <v>383</v>
      </c>
      <c r="AE77" t="s">
        <v>4612</v>
      </c>
      <c r="AF77" t="s">
        <v>4613</v>
      </c>
      <c r="AG77" t="str">
        <f t="shared" si="21"/>
        <v>A679071</v>
      </c>
      <c r="AH77" t="str">
        <f>IFERROR(VLOOKUP(AG77,AKT!$E$4:$G$350,3,FALSE),"")</f>
        <v>0942</v>
      </c>
    </row>
    <row r="78" spans="1:34">
      <c r="A78" s="216"/>
      <c r="B78" s="39" t="str">
        <f t="shared" si="11"/>
        <v/>
      </c>
      <c r="C78" s="84"/>
      <c r="D78" s="39" t="str">
        <f t="shared" si="12"/>
        <v/>
      </c>
      <c r="E78" s="75"/>
      <c r="F78" s="39" t="str">
        <f t="shared" si="13"/>
        <v/>
      </c>
      <c r="G78" s="39" t="str">
        <f t="shared" si="14"/>
        <v/>
      </c>
      <c r="H78" s="74"/>
      <c r="I78" s="74"/>
      <c r="J78" s="74"/>
      <c r="K78" s="84"/>
      <c r="L78" s="83"/>
      <c r="M78" s="83"/>
      <c r="N78" s="135"/>
      <c r="O78" s="135"/>
      <c r="P78" s="43"/>
      <c r="Q78" t="str">
        <f>IF(C78="","",'OPĆI DIO'!$C$1)</f>
        <v/>
      </c>
      <c r="R78" t="str">
        <f t="shared" si="15"/>
        <v/>
      </c>
      <c r="S78" t="str">
        <f t="shared" si="16"/>
        <v/>
      </c>
      <c r="T78" t="str">
        <f t="shared" si="17"/>
        <v/>
      </c>
      <c r="U78" t="str">
        <f t="shared" si="18"/>
        <v/>
      </c>
      <c r="Y78">
        <v>3833</v>
      </c>
      <c r="Z78" t="s">
        <v>151</v>
      </c>
      <c r="AB78" t="str">
        <f t="shared" si="19"/>
        <v>38</v>
      </c>
      <c r="AC78" t="str">
        <f t="shared" si="20"/>
        <v>383</v>
      </c>
      <c r="AE78" t="s">
        <v>4614</v>
      </c>
      <c r="AF78" t="s">
        <v>4613</v>
      </c>
      <c r="AG78" t="str">
        <f t="shared" si="21"/>
        <v>A679071</v>
      </c>
      <c r="AH78" t="str">
        <f>IFERROR(VLOOKUP(AG78,AKT!$E$4:$G$350,3,FALSE),"")</f>
        <v>0942</v>
      </c>
    </row>
    <row r="79" spans="1:34">
      <c r="A79" s="216"/>
      <c r="B79" s="39" t="str">
        <f t="shared" si="11"/>
        <v/>
      </c>
      <c r="C79" s="84"/>
      <c r="D79" s="39" t="str">
        <f t="shared" si="12"/>
        <v/>
      </c>
      <c r="E79" s="75"/>
      <c r="F79" s="39" t="str">
        <f t="shared" si="13"/>
        <v/>
      </c>
      <c r="G79" s="39" t="str">
        <f t="shared" si="14"/>
        <v/>
      </c>
      <c r="H79" s="74"/>
      <c r="I79" s="74"/>
      <c r="J79" s="74"/>
      <c r="K79" s="84"/>
      <c r="L79" s="83"/>
      <c r="M79" s="83"/>
      <c r="N79" s="135"/>
      <c r="O79" s="135"/>
      <c r="P79" s="43"/>
      <c r="Q79" t="str">
        <f>IF(C79="","",'OPĆI DIO'!$C$1)</f>
        <v/>
      </c>
      <c r="R79" t="str">
        <f t="shared" si="15"/>
        <v/>
      </c>
      <c r="S79" t="str">
        <f t="shared" si="16"/>
        <v/>
      </c>
      <c r="T79" t="str">
        <f t="shared" si="17"/>
        <v/>
      </c>
      <c r="U79" t="str">
        <f t="shared" si="18"/>
        <v/>
      </c>
      <c r="Y79">
        <v>3834</v>
      </c>
      <c r="Z79" t="s">
        <v>152</v>
      </c>
      <c r="AB79" t="str">
        <f t="shared" si="19"/>
        <v>38</v>
      </c>
      <c r="AC79" t="str">
        <f t="shared" si="20"/>
        <v>383</v>
      </c>
      <c r="AE79" t="s">
        <v>4615</v>
      </c>
      <c r="AF79" t="s">
        <v>4616</v>
      </c>
      <c r="AG79" t="str">
        <f t="shared" si="21"/>
        <v>A679071</v>
      </c>
      <c r="AH79" t="str">
        <f>IFERROR(VLOOKUP(AG79,AKT!$E$4:$G$350,3,FALSE),"")</f>
        <v>0942</v>
      </c>
    </row>
    <row r="80" spans="1:34">
      <c r="A80" s="216"/>
      <c r="B80" s="39" t="str">
        <f t="shared" si="11"/>
        <v/>
      </c>
      <c r="C80" s="84"/>
      <c r="D80" s="39" t="str">
        <f t="shared" si="12"/>
        <v/>
      </c>
      <c r="E80" s="75"/>
      <c r="F80" s="39" t="str">
        <f t="shared" si="13"/>
        <v/>
      </c>
      <c r="G80" s="39" t="str">
        <f t="shared" si="14"/>
        <v/>
      </c>
      <c r="H80" s="74"/>
      <c r="I80" s="74"/>
      <c r="J80" s="74"/>
      <c r="K80" s="84"/>
      <c r="L80" s="83"/>
      <c r="M80" s="83"/>
      <c r="N80" s="135"/>
      <c r="O80" s="135"/>
      <c r="P80" s="43"/>
      <c r="Q80" t="str">
        <f>IF(C80="","",'OPĆI DIO'!$C$1)</f>
        <v/>
      </c>
      <c r="R80" t="str">
        <f t="shared" si="15"/>
        <v/>
      </c>
      <c r="S80" t="str">
        <f t="shared" si="16"/>
        <v/>
      </c>
      <c r="T80" t="str">
        <f t="shared" si="17"/>
        <v/>
      </c>
      <c r="U80" t="str">
        <f t="shared" si="18"/>
        <v/>
      </c>
      <c r="Y80">
        <v>3835</v>
      </c>
      <c r="Z80" t="s">
        <v>153</v>
      </c>
      <c r="AB80" t="str">
        <f t="shared" si="19"/>
        <v>38</v>
      </c>
      <c r="AC80" t="str">
        <f t="shared" si="20"/>
        <v>383</v>
      </c>
      <c r="AE80" t="s">
        <v>4617</v>
      </c>
      <c r="AF80" t="s">
        <v>4618</v>
      </c>
      <c r="AG80" t="str">
        <f t="shared" si="21"/>
        <v>A679071</v>
      </c>
      <c r="AH80" t="str">
        <f>IFERROR(VLOOKUP(AG80,AKT!$E$4:$G$350,3,FALSE),"")</f>
        <v>0942</v>
      </c>
    </row>
    <row r="81" spans="1:34">
      <c r="A81" s="216"/>
      <c r="B81" s="39" t="str">
        <f t="shared" si="11"/>
        <v/>
      </c>
      <c r="C81" s="84"/>
      <c r="D81" s="39" t="str">
        <f t="shared" si="12"/>
        <v/>
      </c>
      <c r="E81" s="75"/>
      <c r="F81" s="39" t="str">
        <f t="shared" si="13"/>
        <v/>
      </c>
      <c r="G81" s="39" t="str">
        <f t="shared" si="14"/>
        <v/>
      </c>
      <c r="H81" s="74"/>
      <c r="I81" s="74"/>
      <c r="J81" s="74"/>
      <c r="K81" s="84"/>
      <c r="L81" s="83"/>
      <c r="M81" s="83"/>
      <c r="N81" s="135"/>
      <c r="O81" s="135"/>
      <c r="P81" s="43"/>
      <c r="Q81" t="str">
        <f>IF(C81="","",'OPĆI DIO'!$C$1)</f>
        <v/>
      </c>
      <c r="R81" t="str">
        <f t="shared" si="15"/>
        <v/>
      </c>
      <c r="S81" t="str">
        <f t="shared" si="16"/>
        <v/>
      </c>
      <c r="T81" t="str">
        <f t="shared" si="17"/>
        <v/>
      </c>
      <c r="U81" t="str">
        <f t="shared" si="18"/>
        <v/>
      </c>
      <c r="Y81">
        <v>3861</v>
      </c>
      <c r="Z81" s="82" t="s">
        <v>646</v>
      </c>
      <c r="AB81" t="str">
        <f t="shared" si="19"/>
        <v>38</v>
      </c>
      <c r="AC81" t="str">
        <f t="shared" si="20"/>
        <v>386</v>
      </c>
      <c r="AE81" t="s">
        <v>4619</v>
      </c>
      <c r="AF81" t="s">
        <v>4620</v>
      </c>
      <c r="AG81" t="str">
        <f t="shared" si="21"/>
        <v>A679071</v>
      </c>
      <c r="AH81" t="str">
        <f>IFERROR(VLOOKUP(AG81,AKT!$E$4:$G$350,3,FALSE),"")</f>
        <v>0942</v>
      </c>
    </row>
    <row r="82" spans="1:34">
      <c r="A82" s="216"/>
      <c r="B82" s="39" t="str">
        <f t="shared" si="11"/>
        <v/>
      </c>
      <c r="C82" s="84"/>
      <c r="D82" s="39" t="str">
        <f t="shared" si="12"/>
        <v/>
      </c>
      <c r="E82" s="75"/>
      <c r="F82" s="39" t="str">
        <f t="shared" si="13"/>
        <v/>
      </c>
      <c r="G82" s="39" t="str">
        <f t="shared" si="14"/>
        <v/>
      </c>
      <c r="H82" s="74"/>
      <c r="I82" s="74"/>
      <c r="J82" s="74"/>
      <c r="K82" s="84"/>
      <c r="L82" s="83"/>
      <c r="M82" s="83"/>
      <c r="N82" s="135"/>
      <c r="O82" s="135"/>
      <c r="P82" s="43"/>
      <c r="Q82" t="str">
        <f>IF(C82="","",'OPĆI DIO'!$C$1)</f>
        <v/>
      </c>
      <c r="R82" t="str">
        <f t="shared" si="15"/>
        <v/>
      </c>
      <c r="S82" t="str">
        <f t="shared" si="16"/>
        <v/>
      </c>
      <c r="T82" t="str">
        <f t="shared" si="17"/>
        <v/>
      </c>
      <c r="U82" t="str">
        <f t="shared" si="18"/>
        <v/>
      </c>
      <c r="Y82">
        <v>3862</v>
      </c>
      <c r="Z82" t="s">
        <v>647</v>
      </c>
      <c r="AB82" t="str">
        <f t="shared" si="19"/>
        <v>38</v>
      </c>
      <c r="AC82" t="str">
        <f t="shared" si="20"/>
        <v>386</v>
      </c>
      <c r="AE82" t="s">
        <v>4621</v>
      </c>
      <c r="AF82" t="s">
        <v>4622</v>
      </c>
      <c r="AG82" t="str">
        <f t="shared" si="21"/>
        <v>A679071</v>
      </c>
      <c r="AH82" t="str">
        <f>IFERROR(VLOOKUP(AG82,AKT!$E$4:$G$350,3,FALSE),"")</f>
        <v>0942</v>
      </c>
    </row>
    <row r="83" spans="1:34">
      <c r="A83" s="216"/>
      <c r="B83" s="39" t="str">
        <f t="shared" si="11"/>
        <v/>
      </c>
      <c r="C83" s="84"/>
      <c r="D83" s="39" t="str">
        <f t="shared" si="12"/>
        <v/>
      </c>
      <c r="E83" s="75"/>
      <c r="F83" s="39" t="str">
        <f t="shared" si="13"/>
        <v/>
      </c>
      <c r="G83" s="39" t="str">
        <f t="shared" si="14"/>
        <v/>
      </c>
      <c r="H83" s="74"/>
      <c r="I83" s="74"/>
      <c r="J83" s="74"/>
      <c r="K83" s="84"/>
      <c r="L83" s="83"/>
      <c r="M83" s="83"/>
      <c r="N83" s="135"/>
      <c r="O83" s="135"/>
      <c r="P83" s="43"/>
      <c r="Q83" t="str">
        <f>IF(C83="","",'OPĆI DIO'!$C$1)</f>
        <v/>
      </c>
      <c r="R83" t="str">
        <f t="shared" si="15"/>
        <v/>
      </c>
      <c r="S83" t="str">
        <f t="shared" si="16"/>
        <v/>
      </c>
      <c r="T83" t="str">
        <f t="shared" si="17"/>
        <v/>
      </c>
      <c r="U83" t="str">
        <f t="shared" si="18"/>
        <v/>
      </c>
      <c r="Y83">
        <v>3863</v>
      </c>
      <c r="Z83" t="s">
        <v>648</v>
      </c>
      <c r="AB83" t="str">
        <f t="shared" si="19"/>
        <v>38</v>
      </c>
      <c r="AC83" t="str">
        <f t="shared" si="20"/>
        <v>386</v>
      </c>
      <c r="AE83" t="s">
        <v>4623</v>
      </c>
      <c r="AF83" t="s">
        <v>4624</v>
      </c>
      <c r="AG83" t="str">
        <f t="shared" si="21"/>
        <v>A679071</v>
      </c>
      <c r="AH83" t="str">
        <f>IFERROR(VLOOKUP(AG83,AKT!$E$4:$G$350,3,FALSE),"")</f>
        <v>0942</v>
      </c>
    </row>
    <row r="84" spans="1:34">
      <c r="A84" s="216"/>
      <c r="B84" s="39" t="str">
        <f t="shared" si="11"/>
        <v/>
      </c>
      <c r="C84" s="84"/>
      <c r="D84" s="39" t="str">
        <f t="shared" si="12"/>
        <v/>
      </c>
      <c r="E84" s="75"/>
      <c r="F84" s="39" t="str">
        <f t="shared" si="13"/>
        <v/>
      </c>
      <c r="G84" s="39" t="str">
        <f t="shared" si="14"/>
        <v/>
      </c>
      <c r="H84" s="74"/>
      <c r="I84" s="74"/>
      <c r="J84" s="74"/>
      <c r="K84" s="84"/>
      <c r="L84" s="83"/>
      <c r="M84" s="83"/>
      <c r="N84" s="135"/>
      <c r="O84" s="135"/>
      <c r="P84" s="43"/>
      <c r="Q84" t="str">
        <f>IF(C84="","",'OPĆI DIO'!$C$1)</f>
        <v/>
      </c>
      <c r="R84" t="str">
        <f t="shared" si="15"/>
        <v/>
      </c>
      <c r="S84" t="str">
        <f t="shared" si="16"/>
        <v/>
      </c>
      <c r="T84" t="str">
        <f t="shared" si="17"/>
        <v/>
      </c>
      <c r="U84" t="str">
        <f t="shared" si="18"/>
        <v/>
      </c>
      <c r="Y84">
        <v>4111</v>
      </c>
      <c r="Z84" t="s">
        <v>154</v>
      </c>
      <c r="AB84" t="str">
        <f t="shared" si="19"/>
        <v>41</v>
      </c>
      <c r="AC84" t="str">
        <f t="shared" si="20"/>
        <v>411</v>
      </c>
      <c r="AE84" t="s">
        <v>4625</v>
      </c>
      <c r="AF84" t="s">
        <v>4626</v>
      </c>
      <c r="AG84" t="str">
        <f t="shared" si="21"/>
        <v>A679071</v>
      </c>
      <c r="AH84" t="str">
        <f>IFERROR(VLOOKUP(AG84,AKT!$E$4:$G$350,3,FALSE),"")</f>
        <v>0942</v>
      </c>
    </row>
    <row r="85" spans="1:34">
      <c r="A85" s="216"/>
      <c r="B85" s="39" t="str">
        <f t="shared" si="11"/>
        <v/>
      </c>
      <c r="C85" s="84"/>
      <c r="D85" s="39" t="str">
        <f t="shared" si="12"/>
        <v/>
      </c>
      <c r="E85" s="75"/>
      <c r="F85" s="39" t="str">
        <f t="shared" si="13"/>
        <v/>
      </c>
      <c r="G85" s="39" t="str">
        <f t="shared" si="14"/>
        <v/>
      </c>
      <c r="H85" s="74"/>
      <c r="I85" s="74"/>
      <c r="J85" s="74"/>
      <c r="K85" s="84"/>
      <c r="L85" s="83"/>
      <c r="M85" s="83"/>
      <c r="N85" s="135"/>
      <c r="O85" s="135"/>
      <c r="P85" s="43"/>
      <c r="Q85" t="str">
        <f>IF(C85="","",'OPĆI DIO'!$C$1)</f>
        <v/>
      </c>
      <c r="R85" t="str">
        <f t="shared" si="15"/>
        <v/>
      </c>
      <c r="S85" t="str">
        <f t="shared" si="16"/>
        <v/>
      </c>
      <c r="T85" t="str">
        <f t="shared" si="17"/>
        <v/>
      </c>
      <c r="U85" t="str">
        <f t="shared" si="18"/>
        <v/>
      </c>
      <c r="Y85">
        <v>4113</v>
      </c>
      <c r="Z85" t="s">
        <v>188</v>
      </c>
      <c r="AB85" t="str">
        <f t="shared" si="19"/>
        <v>41</v>
      </c>
      <c r="AC85" t="str">
        <f t="shared" si="20"/>
        <v>411</v>
      </c>
      <c r="AE85" t="s">
        <v>1480</v>
      </c>
      <c r="AF85" t="s">
        <v>1481</v>
      </c>
      <c r="AG85" t="str">
        <f t="shared" si="21"/>
        <v>A679071</v>
      </c>
      <c r="AH85" t="str">
        <f>IFERROR(VLOOKUP(AG85,AKT!$E$4:$G$350,3,FALSE),"")</f>
        <v>0942</v>
      </c>
    </row>
    <row r="86" spans="1:34">
      <c r="A86" s="216"/>
      <c r="B86" s="39" t="str">
        <f t="shared" si="11"/>
        <v/>
      </c>
      <c r="C86" s="84"/>
      <c r="D86" s="39" t="str">
        <f t="shared" si="12"/>
        <v/>
      </c>
      <c r="E86" s="75"/>
      <c r="F86" s="39" t="str">
        <f t="shared" si="13"/>
        <v/>
      </c>
      <c r="G86" s="39" t="str">
        <f t="shared" si="14"/>
        <v/>
      </c>
      <c r="H86" s="74"/>
      <c r="I86" s="74"/>
      <c r="J86" s="74"/>
      <c r="K86" s="84"/>
      <c r="L86" s="83"/>
      <c r="M86" s="83"/>
      <c r="N86" s="135"/>
      <c r="O86" s="135"/>
      <c r="P86" s="43"/>
      <c r="Q86" t="str">
        <f>IF(C86="","",'OPĆI DIO'!$C$1)</f>
        <v/>
      </c>
      <c r="R86" t="str">
        <f t="shared" si="15"/>
        <v/>
      </c>
      <c r="S86" t="str">
        <f t="shared" si="16"/>
        <v/>
      </c>
      <c r="T86" t="str">
        <f t="shared" si="17"/>
        <v/>
      </c>
      <c r="U86" t="str">
        <f t="shared" si="18"/>
        <v/>
      </c>
      <c r="Y86">
        <v>4122</v>
      </c>
      <c r="Z86" t="s">
        <v>155</v>
      </c>
      <c r="AB86" t="str">
        <f t="shared" si="19"/>
        <v>41</v>
      </c>
      <c r="AC86" t="str">
        <f t="shared" si="20"/>
        <v>412</v>
      </c>
      <c r="AE86" t="s">
        <v>1482</v>
      </c>
      <c r="AF86" t="s">
        <v>1483</v>
      </c>
      <c r="AG86" t="str">
        <f t="shared" si="21"/>
        <v>A679071</v>
      </c>
      <c r="AH86" t="str">
        <f>IFERROR(VLOOKUP(AG86,AKT!$E$4:$G$350,3,FALSE),"")</f>
        <v>0942</v>
      </c>
    </row>
    <row r="87" spans="1:34">
      <c r="A87" s="216"/>
      <c r="B87" s="39" t="str">
        <f t="shared" si="11"/>
        <v/>
      </c>
      <c r="C87" s="84"/>
      <c r="D87" s="39" t="str">
        <f t="shared" si="12"/>
        <v/>
      </c>
      <c r="E87" s="75"/>
      <c r="F87" s="39" t="str">
        <f t="shared" si="13"/>
        <v/>
      </c>
      <c r="G87" s="39" t="str">
        <f t="shared" si="14"/>
        <v/>
      </c>
      <c r="H87" s="74"/>
      <c r="I87" s="74"/>
      <c r="J87" s="74"/>
      <c r="K87" s="84"/>
      <c r="L87" s="83"/>
      <c r="M87" s="83"/>
      <c r="N87" s="135"/>
      <c r="O87" s="135"/>
      <c r="P87" s="43"/>
      <c r="Q87" t="str">
        <f>IF(C87="","",'OPĆI DIO'!$C$1)</f>
        <v/>
      </c>
      <c r="R87" t="str">
        <f t="shared" si="15"/>
        <v/>
      </c>
      <c r="S87" t="str">
        <f t="shared" si="16"/>
        <v/>
      </c>
      <c r="T87" t="str">
        <f t="shared" si="17"/>
        <v/>
      </c>
      <c r="U87" t="str">
        <f t="shared" si="18"/>
        <v/>
      </c>
      <c r="Y87">
        <v>4123</v>
      </c>
      <c r="Z87" t="s">
        <v>126</v>
      </c>
      <c r="AB87" t="str">
        <f t="shared" si="19"/>
        <v>41</v>
      </c>
      <c r="AC87" t="str">
        <f t="shared" si="20"/>
        <v>412</v>
      </c>
      <c r="AE87" t="s">
        <v>4627</v>
      </c>
      <c r="AF87" t="s">
        <v>4628</v>
      </c>
      <c r="AG87" t="str">
        <f t="shared" si="21"/>
        <v>A679071</v>
      </c>
      <c r="AH87" t="str">
        <f>IFERROR(VLOOKUP(AG87,AKT!$E$4:$G$350,3,FALSE),"")</f>
        <v>0942</v>
      </c>
    </row>
    <row r="88" spans="1:34">
      <c r="A88" s="216"/>
      <c r="B88" s="39" t="str">
        <f t="shared" si="11"/>
        <v/>
      </c>
      <c r="C88" s="84"/>
      <c r="D88" s="39" t="str">
        <f t="shared" si="12"/>
        <v/>
      </c>
      <c r="E88" s="75"/>
      <c r="F88" s="39" t="str">
        <f t="shared" si="13"/>
        <v/>
      </c>
      <c r="G88" s="39" t="str">
        <f t="shared" si="14"/>
        <v/>
      </c>
      <c r="H88" s="74"/>
      <c r="I88" s="74"/>
      <c r="J88" s="74"/>
      <c r="K88" s="84"/>
      <c r="L88" s="83"/>
      <c r="M88" s="83"/>
      <c r="N88" s="135"/>
      <c r="O88" s="135"/>
      <c r="P88" s="43"/>
      <c r="Q88" t="str">
        <f>IF(C88="","",'OPĆI DIO'!$C$1)</f>
        <v/>
      </c>
      <c r="R88" t="str">
        <f t="shared" si="15"/>
        <v/>
      </c>
      <c r="S88" t="str">
        <f t="shared" si="16"/>
        <v/>
      </c>
      <c r="T88" t="str">
        <f t="shared" si="17"/>
        <v/>
      </c>
      <c r="U88" t="str">
        <f t="shared" si="18"/>
        <v/>
      </c>
      <c r="Y88">
        <v>4124</v>
      </c>
      <c r="Z88" t="s">
        <v>112</v>
      </c>
      <c r="AB88" t="str">
        <f t="shared" si="19"/>
        <v>41</v>
      </c>
      <c r="AC88" t="str">
        <f t="shared" si="20"/>
        <v>412</v>
      </c>
      <c r="AE88" t="s">
        <v>1484</v>
      </c>
      <c r="AF88" t="s">
        <v>4629</v>
      </c>
      <c r="AG88" t="str">
        <f t="shared" si="21"/>
        <v>A679071</v>
      </c>
      <c r="AH88" t="str">
        <f>IFERROR(VLOOKUP(AG88,AKT!$E$4:$G$350,3,FALSE),"")</f>
        <v>0942</v>
      </c>
    </row>
    <row r="89" spans="1:34">
      <c r="A89" s="216"/>
      <c r="B89" s="39" t="str">
        <f t="shared" si="11"/>
        <v/>
      </c>
      <c r="C89" s="84"/>
      <c r="D89" s="39" t="str">
        <f t="shared" si="12"/>
        <v/>
      </c>
      <c r="E89" s="75"/>
      <c r="F89" s="39" t="str">
        <f t="shared" si="13"/>
        <v/>
      </c>
      <c r="G89" s="39" t="str">
        <f t="shared" si="14"/>
        <v/>
      </c>
      <c r="H89" s="74"/>
      <c r="I89" s="74"/>
      <c r="J89" s="74"/>
      <c r="K89" s="84"/>
      <c r="L89" s="83"/>
      <c r="M89" s="83"/>
      <c r="N89" s="135"/>
      <c r="O89" s="135"/>
      <c r="P89" s="43"/>
      <c r="Q89" t="str">
        <f>IF(C89="","",'OPĆI DIO'!$C$1)</f>
        <v/>
      </c>
      <c r="R89" t="str">
        <f t="shared" si="15"/>
        <v/>
      </c>
      <c r="S89" t="str">
        <f t="shared" si="16"/>
        <v/>
      </c>
      <c r="T89" t="str">
        <f t="shared" si="17"/>
        <v/>
      </c>
      <c r="U89" t="str">
        <f t="shared" si="18"/>
        <v/>
      </c>
      <c r="Y89">
        <v>4126</v>
      </c>
      <c r="Z89" t="s">
        <v>156</v>
      </c>
      <c r="AB89" t="str">
        <f t="shared" si="19"/>
        <v>41</v>
      </c>
      <c r="AC89" t="str">
        <f t="shared" si="20"/>
        <v>412</v>
      </c>
      <c r="AE89" t="s">
        <v>4630</v>
      </c>
      <c r="AF89" t="s">
        <v>4631</v>
      </c>
      <c r="AG89" t="str">
        <f t="shared" si="21"/>
        <v>A679071</v>
      </c>
      <c r="AH89" t="str">
        <f>IFERROR(VLOOKUP(AG89,AKT!$E$4:$G$350,3,FALSE),"")</f>
        <v>0942</v>
      </c>
    </row>
    <row r="90" spans="1:34">
      <c r="A90" s="216"/>
      <c r="B90" s="39" t="str">
        <f t="shared" si="11"/>
        <v/>
      </c>
      <c r="C90" s="84"/>
      <c r="D90" s="39" t="str">
        <f t="shared" si="12"/>
        <v/>
      </c>
      <c r="E90" s="75"/>
      <c r="F90" s="39" t="str">
        <f t="shared" si="13"/>
        <v/>
      </c>
      <c r="G90" s="39" t="str">
        <f t="shared" si="14"/>
        <v/>
      </c>
      <c r="H90" s="74"/>
      <c r="I90" s="74"/>
      <c r="J90" s="74"/>
      <c r="K90" s="84"/>
      <c r="L90" s="83"/>
      <c r="M90" s="83"/>
      <c r="N90" s="135"/>
      <c r="O90" s="135"/>
      <c r="P90" s="43"/>
      <c r="Q90" t="str">
        <f>IF(C90="","",'OPĆI DIO'!$C$1)</f>
        <v/>
      </c>
      <c r="R90" t="str">
        <f t="shared" si="15"/>
        <v/>
      </c>
      <c r="S90" t="str">
        <f t="shared" si="16"/>
        <v/>
      </c>
      <c r="T90" t="str">
        <f t="shared" si="17"/>
        <v/>
      </c>
      <c r="U90" t="str">
        <f t="shared" si="18"/>
        <v/>
      </c>
      <c r="Y90">
        <v>4211</v>
      </c>
      <c r="Z90" t="s">
        <v>170</v>
      </c>
      <c r="AB90" t="str">
        <f t="shared" si="19"/>
        <v>42</v>
      </c>
      <c r="AC90" t="str">
        <f t="shared" si="20"/>
        <v>421</v>
      </c>
      <c r="AE90" t="s">
        <v>1879</v>
      </c>
      <c r="AF90" t="s">
        <v>1880</v>
      </c>
      <c r="AG90" t="str">
        <f t="shared" si="21"/>
        <v>A679071</v>
      </c>
      <c r="AH90" t="str">
        <f>IFERROR(VLOOKUP(AG90,AKT!$E$4:$G$350,3,FALSE),"")</f>
        <v>0942</v>
      </c>
    </row>
    <row r="91" spans="1:34">
      <c r="A91" s="216"/>
      <c r="B91" s="39" t="str">
        <f t="shared" si="11"/>
        <v/>
      </c>
      <c r="C91" s="84"/>
      <c r="D91" s="39" t="str">
        <f t="shared" si="12"/>
        <v/>
      </c>
      <c r="E91" s="75"/>
      <c r="F91" s="39" t="str">
        <f t="shared" si="13"/>
        <v/>
      </c>
      <c r="G91" s="39" t="str">
        <f t="shared" si="14"/>
        <v/>
      </c>
      <c r="H91" s="74"/>
      <c r="I91" s="74"/>
      <c r="J91" s="74"/>
      <c r="K91" s="84"/>
      <c r="L91" s="83"/>
      <c r="M91" s="83"/>
      <c r="N91" s="135"/>
      <c r="O91" s="135"/>
      <c r="P91" s="43"/>
      <c r="Q91" t="str">
        <f>IF(C91="","",'OPĆI DIO'!$C$1)</f>
        <v/>
      </c>
      <c r="R91" t="str">
        <f t="shared" si="15"/>
        <v/>
      </c>
      <c r="S91" t="str">
        <f t="shared" si="16"/>
        <v/>
      </c>
      <c r="T91" t="str">
        <f t="shared" si="17"/>
        <v/>
      </c>
      <c r="U91" t="str">
        <f t="shared" si="18"/>
        <v/>
      </c>
      <c r="Y91">
        <v>4212</v>
      </c>
      <c r="Z91" t="s">
        <v>58</v>
      </c>
      <c r="AB91" t="str">
        <f t="shared" si="19"/>
        <v>42</v>
      </c>
      <c r="AC91" t="str">
        <f t="shared" si="20"/>
        <v>421</v>
      </c>
      <c r="AE91" t="s">
        <v>1881</v>
      </c>
      <c r="AF91" t="s">
        <v>1882</v>
      </c>
      <c r="AG91" t="str">
        <f t="shared" si="21"/>
        <v>A679071</v>
      </c>
      <c r="AH91" t="str">
        <f>IFERROR(VLOOKUP(AG91,AKT!$E$4:$G$350,3,FALSE),"")</f>
        <v>0942</v>
      </c>
    </row>
    <row r="92" spans="1:34">
      <c r="A92" s="216"/>
      <c r="B92" s="39" t="str">
        <f t="shared" si="11"/>
        <v/>
      </c>
      <c r="C92" s="84"/>
      <c r="D92" s="39" t="str">
        <f t="shared" si="12"/>
        <v/>
      </c>
      <c r="E92" s="75"/>
      <c r="F92" s="39" t="str">
        <f t="shared" si="13"/>
        <v/>
      </c>
      <c r="G92" s="39" t="str">
        <f t="shared" si="14"/>
        <v/>
      </c>
      <c r="H92" s="74"/>
      <c r="I92" s="74"/>
      <c r="J92" s="74"/>
      <c r="K92" s="84"/>
      <c r="L92" s="83"/>
      <c r="M92" s="83"/>
      <c r="N92" s="135"/>
      <c r="O92" s="135"/>
      <c r="P92" s="43"/>
      <c r="Q92" t="str">
        <f>IF(C92="","",'OPĆI DIO'!$C$1)</f>
        <v/>
      </c>
      <c r="R92" t="str">
        <f t="shared" si="15"/>
        <v/>
      </c>
      <c r="S92" t="str">
        <f t="shared" si="16"/>
        <v/>
      </c>
      <c r="T92" t="str">
        <f t="shared" si="17"/>
        <v/>
      </c>
      <c r="U92" t="str">
        <f t="shared" si="18"/>
        <v/>
      </c>
      <c r="Y92">
        <v>4213</v>
      </c>
      <c r="Z92" t="s">
        <v>157</v>
      </c>
      <c r="AB92" t="str">
        <f t="shared" si="19"/>
        <v>42</v>
      </c>
      <c r="AC92" t="str">
        <f t="shared" si="20"/>
        <v>421</v>
      </c>
      <c r="AE92" t="s">
        <v>4632</v>
      </c>
      <c r="AF92" t="s">
        <v>4633</v>
      </c>
      <c r="AG92" t="str">
        <f t="shared" si="21"/>
        <v>A679071</v>
      </c>
      <c r="AH92" t="str">
        <f>IFERROR(VLOOKUP(AG92,AKT!$E$4:$G$350,3,FALSE),"")</f>
        <v>0942</v>
      </c>
    </row>
    <row r="93" spans="1:34">
      <c r="A93" s="216"/>
      <c r="B93" s="39" t="str">
        <f t="shared" si="11"/>
        <v/>
      </c>
      <c r="C93" s="84"/>
      <c r="D93" s="39" t="str">
        <f t="shared" si="12"/>
        <v/>
      </c>
      <c r="E93" s="75"/>
      <c r="F93" s="39" t="str">
        <f t="shared" si="13"/>
        <v/>
      </c>
      <c r="G93" s="39" t="str">
        <f t="shared" si="14"/>
        <v/>
      </c>
      <c r="H93" s="74"/>
      <c r="I93" s="74"/>
      <c r="J93" s="74"/>
      <c r="K93" s="84"/>
      <c r="L93" s="83"/>
      <c r="M93" s="83"/>
      <c r="N93" s="135"/>
      <c r="O93" s="135"/>
      <c r="P93" s="43"/>
      <c r="Q93" t="str">
        <f>IF(C93="","",'OPĆI DIO'!$C$1)</f>
        <v/>
      </c>
      <c r="R93" t="str">
        <f t="shared" si="15"/>
        <v/>
      </c>
      <c r="S93" t="str">
        <f t="shared" si="16"/>
        <v/>
      </c>
      <c r="T93" t="str">
        <f t="shared" si="17"/>
        <v/>
      </c>
      <c r="U93" t="str">
        <f t="shared" si="18"/>
        <v/>
      </c>
      <c r="Y93">
        <v>4214</v>
      </c>
      <c r="Z93" t="s">
        <v>158</v>
      </c>
      <c r="AB93" t="str">
        <f t="shared" si="19"/>
        <v>42</v>
      </c>
      <c r="AC93" t="str">
        <f t="shared" si="20"/>
        <v>421</v>
      </c>
      <c r="AE93" t="s">
        <v>4634</v>
      </c>
      <c r="AF93" t="s">
        <v>4635</v>
      </c>
      <c r="AG93" t="str">
        <f t="shared" si="21"/>
        <v>A679071</v>
      </c>
      <c r="AH93" t="str">
        <f>IFERROR(VLOOKUP(AG93,AKT!$E$4:$G$350,3,FALSE),"")</f>
        <v>0942</v>
      </c>
    </row>
    <row r="94" spans="1:34">
      <c r="A94" s="216"/>
      <c r="B94" s="39" t="str">
        <f t="shared" si="11"/>
        <v/>
      </c>
      <c r="C94" s="84"/>
      <c r="D94" s="39" t="str">
        <f t="shared" si="12"/>
        <v/>
      </c>
      <c r="E94" s="75"/>
      <c r="F94" s="39" t="str">
        <f t="shared" si="13"/>
        <v/>
      </c>
      <c r="G94" s="39" t="str">
        <f t="shared" si="14"/>
        <v/>
      </c>
      <c r="H94" s="74"/>
      <c r="I94" s="74"/>
      <c r="J94" s="74"/>
      <c r="K94" s="84"/>
      <c r="L94" s="83"/>
      <c r="M94" s="83"/>
      <c r="N94" s="135"/>
      <c r="O94" s="135"/>
      <c r="P94" s="43"/>
      <c r="Q94" t="str">
        <f>IF(C94="","",'OPĆI DIO'!$C$1)</f>
        <v/>
      </c>
      <c r="R94" t="str">
        <f t="shared" si="15"/>
        <v/>
      </c>
      <c r="S94" t="str">
        <f t="shared" si="16"/>
        <v/>
      </c>
      <c r="T94" t="str">
        <f t="shared" si="17"/>
        <v/>
      </c>
      <c r="U94" t="str">
        <f t="shared" si="18"/>
        <v/>
      </c>
      <c r="Y94">
        <v>4221</v>
      </c>
      <c r="Z94" t="s">
        <v>93</v>
      </c>
      <c r="AB94" t="str">
        <f t="shared" si="19"/>
        <v>42</v>
      </c>
      <c r="AC94" t="str">
        <f t="shared" si="20"/>
        <v>422</v>
      </c>
      <c r="AE94" t="s">
        <v>1883</v>
      </c>
      <c r="AF94" t="s">
        <v>1884</v>
      </c>
      <c r="AG94" t="str">
        <f t="shared" si="21"/>
        <v>A679071</v>
      </c>
      <c r="AH94" t="str">
        <f>IFERROR(VLOOKUP(AG94,AKT!$E$4:$G$350,3,FALSE),"")</f>
        <v>0942</v>
      </c>
    </row>
    <row r="95" spans="1:34">
      <c r="A95" s="216"/>
      <c r="B95" s="39" t="str">
        <f t="shared" si="11"/>
        <v/>
      </c>
      <c r="C95" s="84"/>
      <c r="D95" s="39" t="str">
        <f t="shared" si="12"/>
        <v/>
      </c>
      <c r="E95" s="75"/>
      <c r="F95" s="39" t="str">
        <f t="shared" si="13"/>
        <v/>
      </c>
      <c r="G95" s="39" t="str">
        <f t="shared" si="14"/>
        <v/>
      </c>
      <c r="H95" s="74"/>
      <c r="I95" s="74"/>
      <c r="J95" s="74"/>
      <c r="K95" s="84"/>
      <c r="L95" s="83"/>
      <c r="M95" s="83"/>
      <c r="N95" s="135"/>
      <c r="O95" s="135"/>
      <c r="P95" s="43"/>
      <c r="Q95" t="str">
        <f>IF(C95="","",'OPĆI DIO'!$C$1)</f>
        <v/>
      </c>
      <c r="R95" t="str">
        <f t="shared" si="15"/>
        <v/>
      </c>
      <c r="S95" t="str">
        <f t="shared" si="16"/>
        <v/>
      </c>
      <c r="T95" t="str">
        <f t="shared" si="17"/>
        <v/>
      </c>
      <c r="U95" t="str">
        <f t="shared" si="18"/>
        <v/>
      </c>
      <c r="Y95">
        <v>4222</v>
      </c>
      <c r="Z95" t="s">
        <v>104</v>
      </c>
      <c r="AB95" t="str">
        <f t="shared" si="19"/>
        <v>42</v>
      </c>
      <c r="AC95" t="str">
        <f t="shared" si="20"/>
        <v>422</v>
      </c>
      <c r="AE95" t="s">
        <v>4636</v>
      </c>
      <c r="AF95" t="s">
        <v>4637</v>
      </c>
      <c r="AG95" t="str">
        <f t="shared" si="21"/>
        <v>A679071</v>
      </c>
      <c r="AH95" t="str">
        <f>IFERROR(VLOOKUP(AG95,AKT!$E$4:$G$350,3,FALSE),"")</f>
        <v>0942</v>
      </c>
    </row>
    <row r="96" spans="1:34">
      <c r="A96" s="216"/>
      <c r="B96" s="39" t="str">
        <f t="shared" si="11"/>
        <v/>
      </c>
      <c r="C96" s="84"/>
      <c r="D96" s="39" t="str">
        <f t="shared" si="12"/>
        <v/>
      </c>
      <c r="E96" s="75"/>
      <c r="F96" s="39" t="str">
        <f t="shared" si="13"/>
        <v/>
      </c>
      <c r="G96" s="39" t="str">
        <f t="shared" si="14"/>
        <v/>
      </c>
      <c r="H96" s="74"/>
      <c r="I96" s="74"/>
      <c r="J96" s="74"/>
      <c r="K96" s="84"/>
      <c r="L96" s="83"/>
      <c r="M96" s="83"/>
      <c r="N96" s="135"/>
      <c r="O96" s="135"/>
      <c r="P96" s="43"/>
      <c r="Q96" t="str">
        <f>IF(C96="","",'OPĆI DIO'!$C$1)</f>
        <v/>
      </c>
      <c r="R96" t="str">
        <f t="shared" si="15"/>
        <v/>
      </c>
      <c r="S96" t="str">
        <f t="shared" si="16"/>
        <v/>
      </c>
      <c r="T96" t="str">
        <f t="shared" si="17"/>
        <v/>
      </c>
      <c r="U96" t="str">
        <f t="shared" si="18"/>
        <v/>
      </c>
      <c r="Y96">
        <v>4223</v>
      </c>
      <c r="Z96" t="s">
        <v>117</v>
      </c>
      <c r="AB96" t="str">
        <f t="shared" si="19"/>
        <v>42</v>
      </c>
      <c r="AC96" t="str">
        <f t="shared" si="20"/>
        <v>422</v>
      </c>
      <c r="AE96" t="s">
        <v>4638</v>
      </c>
      <c r="AF96" t="s">
        <v>4639</v>
      </c>
      <c r="AG96" t="str">
        <f t="shared" si="21"/>
        <v>A679071</v>
      </c>
      <c r="AH96" t="str">
        <f>IFERROR(VLOOKUP(AG96,AKT!$E$4:$G$350,3,FALSE),"")</f>
        <v>0942</v>
      </c>
    </row>
    <row r="97" spans="1:34">
      <c r="A97" s="216"/>
      <c r="B97" s="39" t="str">
        <f t="shared" si="11"/>
        <v/>
      </c>
      <c r="C97" s="84"/>
      <c r="D97" s="39" t="str">
        <f t="shared" si="12"/>
        <v/>
      </c>
      <c r="E97" s="75"/>
      <c r="F97" s="39" t="str">
        <f t="shared" si="13"/>
        <v/>
      </c>
      <c r="G97" s="39" t="str">
        <f t="shared" si="14"/>
        <v/>
      </c>
      <c r="H97" s="74"/>
      <c r="I97" s="74"/>
      <c r="J97" s="74"/>
      <c r="K97" s="84"/>
      <c r="L97" s="83"/>
      <c r="M97" s="83"/>
      <c r="N97" s="135"/>
      <c r="O97" s="135"/>
      <c r="P97" s="43"/>
      <c r="Q97" t="str">
        <f>IF(C97="","",'OPĆI DIO'!$C$1)</f>
        <v/>
      </c>
      <c r="R97" t="str">
        <f t="shared" si="15"/>
        <v/>
      </c>
      <c r="S97" t="str">
        <f t="shared" si="16"/>
        <v/>
      </c>
      <c r="T97" t="str">
        <f t="shared" si="17"/>
        <v/>
      </c>
      <c r="U97" t="str">
        <f t="shared" si="18"/>
        <v/>
      </c>
      <c r="Y97">
        <v>4224</v>
      </c>
      <c r="Z97" t="s">
        <v>110</v>
      </c>
      <c r="AB97" t="str">
        <f t="shared" si="19"/>
        <v>42</v>
      </c>
      <c r="AC97" t="str">
        <f t="shared" si="20"/>
        <v>422</v>
      </c>
      <c r="AE97" t="s">
        <v>1885</v>
      </c>
      <c r="AF97" t="s">
        <v>1886</v>
      </c>
      <c r="AG97" t="str">
        <f t="shared" si="21"/>
        <v>A679071</v>
      </c>
      <c r="AH97" t="str">
        <f>IFERROR(VLOOKUP(AG97,AKT!$E$4:$G$350,3,FALSE),"")</f>
        <v>0942</v>
      </c>
    </row>
    <row r="98" spans="1:34">
      <c r="A98" s="216"/>
      <c r="B98" s="39" t="str">
        <f t="shared" si="11"/>
        <v/>
      </c>
      <c r="C98" s="84"/>
      <c r="D98" s="39" t="str">
        <f t="shared" si="12"/>
        <v/>
      </c>
      <c r="E98" s="75"/>
      <c r="F98" s="39" t="str">
        <f t="shared" si="13"/>
        <v/>
      </c>
      <c r="G98" s="39" t="str">
        <f t="shared" si="14"/>
        <v/>
      </c>
      <c r="H98" s="74"/>
      <c r="I98" s="74"/>
      <c r="J98" s="74"/>
      <c r="K98" s="84"/>
      <c r="L98" s="83"/>
      <c r="M98" s="83"/>
      <c r="N98" s="135"/>
      <c r="O98" s="135"/>
      <c r="P98" s="43"/>
      <c r="Q98" t="str">
        <f>IF(C98="","",'OPĆI DIO'!$C$1)</f>
        <v/>
      </c>
      <c r="R98" t="str">
        <f t="shared" si="15"/>
        <v/>
      </c>
      <c r="S98" t="str">
        <f t="shared" si="16"/>
        <v/>
      </c>
      <c r="T98" t="str">
        <f t="shared" si="17"/>
        <v/>
      </c>
      <c r="U98" t="str">
        <f t="shared" si="18"/>
        <v/>
      </c>
      <c r="Y98">
        <v>4225</v>
      </c>
      <c r="Z98" t="s">
        <v>114</v>
      </c>
      <c r="AB98" t="str">
        <f t="shared" si="19"/>
        <v>42</v>
      </c>
      <c r="AC98" t="str">
        <f t="shared" si="20"/>
        <v>422</v>
      </c>
      <c r="AE98" t="s">
        <v>4640</v>
      </c>
      <c r="AF98" t="s">
        <v>925</v>
      </c>
      <c r="AG98" t="str">
        <f t="shared" si="21"/>
        <v>A679071</v>
      </c>
      <c r="AH98" t="str">
        <f>IFERROR(VLOOKUP(AG98,AKT!$E$4:$G$350,3,FALSE),"")</f>
        <v>0942</v>
      </c>
    </row>
    <row r="99" spans="1:34">
      <c r="A99" s="216"/>
      <c r="B99" s="39" t="str">
        <f t="shared" si="11"/>
        <v/>
      </c>
      <c r="C99" s="84"/>
      <c r="D99" s="39" t="str">
        <f t="shared" si="12"/>
        <v/>
      </c>
      <c r="E99" s="75"/>
      <c r="F99" s="39" t="str">
        <f t="shared" si="13"/>
        <v/>
      </c>
      <c r="G99" s="39" t="str">
        <f t="shared" si="14"/>
        <v/>
      </c>
      <c r="H99" s="74"/>
      <c r="I99" s="74"/>
      <c r="J99" s="74"/>
      <c r="K99" s="84"/>
      <c r="L99" s="83"/>
      <c r="M99" s="83"/>
      <c r="N99" s="135"/>
      <c r="O99" s="135"/>
      <c r="P99" s="43"/>
      <c r="Q99" t="str">
        <f>IF(C99="","",'OPĆI DIO'!$C$1)</f>
        <v/>
      </c>
      <c r="R99" t="str">
        <f t="shared" si="15"/>
        <v/>
      </c>
      <c r="S99" t="str">
        <f t="shared" si="16"/>
        <v/>
      </c>
      <c r="T99" t="str">
        <f t="shared" si="17"/>
        <v/>
      </c>
      <c r="U99" t="str">
        <f t="shared" si="18"/>
        <v/>
      </c>
      <c r="Y99">
        <v>4226</v>
      </c>
      <c r="Z99" t="s">
        <v>159</v>
      </c>
      <c r="AB99" t="str">
        <f t="shared" si="19"/>
        <v>42</v>
      </c>
      <c r="AC99" t="str">
        <f t="shared" si="20"/>
        <v>422</v>
      </c>
      <c r="AE99" t="s">
        <v>4641</v>
      </c>
      <c r="AF99" t="s">
        <v>4642</v>
      </c>
      <c r="AG99" t="str">
        <f t="shared" si="21"/>
        <v>A679071</v>
      </c>
      <c r="AH99" t="str">
        <f>IFERROR(VLOOKUP(AG99,AKT!$E$4:$G$350,3,FALSE),"")</f>
        <v>0942</v>
      </c>
    </row>
    <row r="100" spans="1:34">
      <c r="A100" s="216"/>
      <c r="B100" s="39" t="str">
        <f t="shared" si="11"/>
        <v/>
      </c>
      <c r="C100" s="84"/>
      <c r="D100" s="39" t="str">
        <f t="shared" si="12"/>
        <v/>
      </c>
      <c r="E100" s="75"/>
      <c r="F100" s="39" t="str">
        <f t="shared" si="13"/>
        <v/>
      </c>
      <c r="G100" s="39" t="str">
        <f t="shared" si="14"/>
        <v/>
      </c>
      <c r="H100" s="74"/>
      <c r="I100" s="74"/>
      <c r="J100" s="74"/>
      <c r="K100" s="84"/>
      <c r="L100" s="83"/>
      <c r="M100" s="83"/>
      <c r="N100" s="135"/>
      <c r="O100" s="135"/>
      <c r="P100" s="43"/>
      <c r="Q100" t="str">
        <f>IF(C100="","",'OPĆI DIO'!$C$1)</f>
        <v/>
      </c>
      <c r="R100" t="str">
        <f t="shared" si="15"/>
        <v/>
      </c>
      <c r="S100" t="str">
        <f t="shared" si="16"/>
        <v/>
      </c>
      <c r="T100" t="str">
        <f t="shared" si="17"/>
        <v/>
      </c>
      <c r="U100" t="str">
        <f t="shared" si="18"/>
        <v/>
      </c>
      <c r="Y100">
        <v>4227</v>
      </c>
      <c r="Z100" t="s">
        <v>127</v>
      </c>
      <c r="AB100" t="str">
        <f t="shared" si="19"/>
        <v>42</v>
      </c>
      <c r="AC100" t="str">
        <f t="shared" si="20"/>
        <v>422</v>
      </c>
      <c r="AE100" t="s">
        <v>4643</v>
      </c>
      <c r="AF100" t="s">
        <v>4644</v>
      </c>
      <c r="AG100" t="str">
        <f t="shared" si="21"/>
        <v>A679071</v>
      </c>
      <c r="AH100" t="str">
        <f>IFERROR(VLOOKUP(AG100,AKT!$E$4:$G$350,3,FALSE),"")</f>
        <v>0942</v>
      </c>
    </row>
    <row r="101" spans="1:34">
      <c r="A101" s="216"/>
      <c r="B101" s="39" t="str">
        <f t="shared" si="11"/>
        <v/>
      </c>
      <c r="C101" s="84"/>
      <c r="D101" s="39" t="str">
        <f t="shared" si="12"/>
        <v/>
      </c>
      <c r="E101" s="75"/>
      <c r="F101" s="39" t="str">
        <f t="shared" si="13"/>
        <v/>
      </c>
      <c r="G101" s="39" t="str">
        <f t="shared" si="14"/>
        <v/>
      </c>
      <c r="H101" s="74"/>
      <c r="I101" s="74"/>
      <c r="J101" s="74"/>
      <c r="K101" s="84"/>
      <c r="L101" s="83"/>
      <c r="M101" s="83"/>
      <c r="N101" s="135"/>
      <c r="O101" s="135"/>
      <c r="P101" s="43"/>
      <c r="Q101" t="str">
        <f>IF(C101="","",'OPĆI DIO'!$C$1)</f>
        <v/>
      </c>
      <c r="R101" t="str">
        <f t="shared" si="15"/>
        <v/>
      </c>
      <c r="S101" t="str">
        <f t="shared" si="16"/>
        <v/>
      </c>
      <c r="T101" t="str">
        <f t="shared" si="17"/>
        <v/>
      </c>
      <c r="U101" t="str">
        <f t="shared" si="18"/>
        <v/>
      </c>
      <c r="Y101">
        <v>4231</v>
      </c>
      <c r="Z101" t="s">
        <v>160</v>
      </c>
      <c r="AB101" t="str">
        <f t="shared" si="19"/>
        <v>42</v>
      </c>
      <c r="AC101" t="str">
        <f t="shared" si="20"/>
        <v>423</v>
      </c>
      <c r="AE101" t="s">
        <v>4645</v>
      </c>
      <c r="AF101" t="s">
        <v>4646</v>
      </c>
      <c r="AG101" t="str">
        <f t="shared" si="21"/>
        <v>A679071</v>
      </c>
      <c r="AH101" t="str">
        <f>IFERROR(VLOOKUP(AG101,AKT!$E$4:$G$350,3,FALSE),"")</f>
        <v>0942</v>
      </c>
    </row>
    <row r="102" spans="1:34">
      <c r="A102" s="216"/>
      <c r="B102" s="39" t="str">
        <f t="shared" si="11"/>
        <v/>
      </c>
      <c r="C102" s="84"/>
      <c r="D102" s="39" t="str">
        <f t="shared" si="12"/>
        <v/>
      </c>
      <c r="E102" s="75"/>
      <c r="F102" s="39" t="str">
        <f t="shared" si="13"/>
        <v/>
      </c>
      <c r="G102" s="39" t="str">
        <f t="shared" si="14"/>
        <v/>
      </c>
      <c r="H102" s="74"/>
      <c r="I102" s="74"/>
      <c r="J102" s="74"/>
      <c r="K102" s="84"/>
      <c r="L102" s="83"/>
      <c r="M102" s="83"/>
      <c r="N102" s="135"/>
      <c r="O102" s="135"/>
      <c r="P102" s="43"/>
      <c r="Q102" t="str">
        <f>IF(C102="","",'OPĆI DIO'!$C$1)</f>
        <v/>
      </c>
      <c r="R102" t="str">
        <f t="shared" si="15"/>
        <v/>
      </c>
      <c r="S102" t="str">
        <f t="shared" si="16"/>
        <v/>
      </c>
      <c r="T102" t="str">
        <f t="shared" si="17"/>
        <v/>
      </c>
      <c r="U102" t="str">
        <f t="shared" si="18"/>
        <v/>
      </c>
      <c r="Y102">
        <v>4233</v>
      </c>
      <c r="Z102" t="s">
        <v>168</v>
      </c>
      <c r="AB102" t="str">
        <f t="shared" si="19"/>
        <v>42</v>
      </c>
      <c r="AC102" t="str">
        <f t="shared" si="20"/>
        <v>423</v>
      </c>
      <c r="AE102" t="s">
        <v>4647</v>
      </c>
      <c r="AF102" t="s">
        <v>4648</v>
      </c>
      <c r="AG102" t="str">
        <f t="shared" si="21"/>
        <v>A679071</v>
      </c>
      <c r="AH102" t="str">
        <f>IFERROR(VLOOKUP(AG102,AKT!$E$4:$G$350,3,FALSE),"")</f>
        <v>0942</v>
      </c>
    </row>
    <row r="103" spans="1:34">
      <c r="A103" s="216"/>
      <c r="B103" s="39" t="str">
        <f t="shared" si="11"/>
        <v/>
      </c>
      <c r="C103" s="84"/>
      <c r="D103" s="39" t="str">
        <f t="shared" si="12"/>
        <v/>
      </c>
      <c r="E103" s="75"/>
      <c r="F103" s="39" t="str">
        <f t="shared" si="13"/>
        <v/>
      </c>
      <c r="G103" s="39" t="str">
        <f t="shared" si="14"/>
        <v/>
      </c>
      <c r="H103" s="74"/>
      <c r="I103" s="74"/>
      <c r="J103" s="74"/>
      <c r="K103" s="84"/>
      <c r="L103" s="83"/>
      <c r="M103" s="83"/>
      <c r="N103" s="135"/>
      <c r="O103" s="135"/>
      <c r="P103" s="43"/>
      <c r="Q103" t="str">
        <f>IF(C103="","",'OPĆI DIO'!$C$1)</f>
        <v/>
      </c>
      <c r="R103" t="str">
        <f t="shared" si="15"/>
        <v/>
      </c>
      <c r="S103" t="str">
        <f t="shared" si="16"/>
        <v/>
      </c>
      <c r="T103" t="str">
        <f t="shared" si="17"/>
        <v/>
      </c>
      <c r="U103" t="str">
        <f t="shared" si="18"/>
        <v/>
      </c>
      <c r="Y103">
        <v>4241</v>
      </c>
      <c r="Z103" t="s">
        <v>105</v>
      </c>
      <c r="AB103" t="str">
        <f t="shared" si="19"/>
        <v>42</v>
      </c>
      <c r="AC103" t="str">
        <f t="shared" si="20"/>
        <v>424</v>
      </c>
      <c r="AE103" t="s">
        <v>3112</v>
      </c>
      <c r="AF103" t="s">
        <v>3113</v>
      </c>
      <c r="AG103" t="str">
        <f t="shared" si="21"/>
        <v>A679071</v>
      </c>
      <c r="AH103" t="str">
        <f>IFERROR(VLOOKUP(AG103,AKT!$E$4:$G$350,3,FALSE),"")</f>
        <v>0942</v>
      </c>
    </row>
    <row r="104" spans="1:34">
      <c r="A104" s="216"/>
      <c r="B104" s="39" t="str">
        <f t="shared" si="11"/>
        <v/>
      </c>
      <c r="C104" s="84"/>
      <c r="D104" s="39" t="str">
        <f t="shared" si="12"/>
        <v/>
      </c>
      <c r="E104" s="75"/>
      <c r="F104" s="39" t="str">
        <f t="shared" si="13"/>
        <v/>
      </c>
      <c r="G104" s="39" t="str">
        <f t="shared" si="14"/>
        <v/>
      </c>
      <c r="H104" s="74"/>
      <c r="I104" s="74"/>
      <c r="J104" s="74"/>
      <c r="K104" s="84"/>
      <c r="L104" s="83"/>
      <c r="M104" s="83"/>
      <c r="N104" s="135"/>
      <c r="O104" s="135"/>
      <c r="P104" s="43"/>
      <c r="Q104" t="str">
        <f>IF(C104="","",'OPĆI DIO'!$C$1)</f>
        <v/>
      </c>
      <c r="R104" t="str">
        <f t="shared" si="15"/>
        <v/>
      </c>
      <c r="S104" t="str">
        <f t="shared" si="16"/>
        <v/>
      </c>
      <c r="T104" t="str">
        <f t="shared" si="17"/>
        <v/>
      </c>
      <c r="U104" t="str">
        <f t="shared" si="18"/>
        <v/>
      </c>
      <c r="Y104">
        <v>4242</v>
      </c>
      <c r="Z104" t="s">
        <v>137</v>
      </c>
      <c r="AB104" t="str">
        <f t="shared" si="19"/>
        <v>42</v>
      </c>
      <c r="AC104" t="str">
        <f t="shared" si="20"/>
        <v>424</v>
      </c>
      <c r="AE104" t="s">
        <v>3114</v>
      </c>
      <c r="AF104" t="s">
        <v>3115</v>
      </c>
      <c r="AG104" t="str">
        <f t="shared" si="21"/>
        <v>A679071</v>
      </c>
      <c r="AH104" t="str">
        <f>IFERROR(VLOOKUP(AG104,AKT!$E$4:$G$350,3,FALSE),"")</f>
        <v>0942</v>
      </c>
    </row>
    <row r="105" spans="1:34">
      <c r="A105" s="216"/>
      <c r="B105" s="39" t="str">
        <f t="shared" si="11"/>
        <v/>
      </c>
      <c r="C105" s="84"/>
      <c r="D105" s="39" t="str">
        <f t="shared" si="12"/>
        <v/>
      </c>
      <c r="E105" s="75"/>
      <c r="F105" s="39" t="str">
        <f t="shared" si="13"/>
        <v/>
      </c>
      <c r="G105" s="39" t="str">
        <f t="shared" si="14"/>
        <v/>
      </c>
      <c r="H105" s="74"/>
      <c r="I105" s="74"/>
      <c r="J105" s="74"/>
      <c r="K105" s="84"/>
      <c r="L105" s="83"/>
      <c r="M105" s="83"/>
      <c r="N105" s="135"/>
      <c r="O105" s="135"/>
      <c r="P105" s="43"/>
      <c r="Q105" t="str">
        <f>IF(C105="","",'OPĆI DIO'!$C$1)</f>
        <v/>
      </c>
      <c r="R105" t="str">
        <f t="shared" si="15"/>
        <v/>
      </c>
      <c r="S105" t="str">
        <f t="shared" si="16"/>
        <v/>
      </c>
      <c r="T105" t="str">
        <f t="shared" si="17"/>
        <v/>
      </c>
      <c r="U105" t="str">
        <f t="shared" si="18"/>
        <v/>
      </c>
      <c r="Y105">
        <v>4244</v>
      </c>
      <c r="Z105" t="s">
        <v>169</v>
      </c>
      <c r="AB105" t="str">
        <f t="shared" si="19"/>
        <v>42</v>
      </c>
      <c r="AC105" t="str">
        <f t="shared" si="20"/>
        <v>424</v>
      </c>
      <c r="AE105" t="s">
        <v>3116</v>
      </c>
      <c r="AF105" t="s">
        <v>3117</v>
      </c>
      <c r="AG105" t="str">
        <f t="shared" si="21"/>
        <v>A679071</v>
      </c>
      <c r="AH105" t="str">
        <f>IFERROR(VLOOKUP(AG105,AKT!$E$4:$G$350,3,FALSE),"")</f>
        <v>0942</v>
      </c>
    </row>
    <row r="106" spans="1:34">
      <c r="A106" s="216"/>
      <c r="B106" s="39" t="str">
        <f t="shared" si="11"/>
        <v/>
      </c>
      <c r="C106" s="84"/>
      <c r="D106" s="39" t="str">
        <f t="shared" si="12"/>
        <v/>
      </c>
      <c r="E106" s="75"/>
      <c r="F106" s="39" t="str">
        <f t="shared" si="13"/>
        <v/>
      </c>
      <c r="G106" s="39" t="str">
        <f t="shared" si="14"/>
        <v/>
      </c>
      <c r="H106" s="74"/>
      <c r="I106" s="74"/>
      <c r="J106" s="74"/>
      <c r="K106" s="84"/>
      <c r="L106" s="83"/>
      <c r="M106" s="83"/>
      <c r="N106" s="135"/>
      <c r="O106" s="135"/>
      <c r="P106" s="43"/>
      <c r="Q106" t="str">
        <f>IF(C106="","",'OPĆI DIO'!$C$1)</f>
        <v/>
      </c>
      <c r="R106" t="str">
        <f t="shared" si="15"/>
        <v/>
      </c>
      <c r="S106" t="str">
        <f t="shared" si="16"/>
        <v/>
      </c>
      <c r="T106" t="str">
        <f t="shared" si="17"/>
        <v/>
      </c>
      <c r="U106" t="str">
        <f t="shared" si="18"/>
        <v/>
      </c>
      <c r="Y106">
        <v>4251</v>
      </c>
      <c r="Z106" t="s">
        <v>161</v>
      </c>
      <c r="AB106" t="str">
        <f t="shared" si="19"/>
        <v>42</v>
      </c>
      <c r="AC106" t="str">
        <f t="shared" si="20"/>
        <v>425</v>
      </c>
      <c r="AE106" t="s">
        <v>4649</v>
      </c>
      <c r="AF106" t="s">
        <v>1469</v>
      </c>
      <c r="AG106" t="str">
        <f t="shared" si="21"/>
        <v>A679071</v>
      </c>
      <c r="AH106" t="str">
        <f>IFERROR(VLOOKUP(AG106,AKT!$E$4:$G$350,3,FALSE),"")</f>
        <v>0942</v>
      </c>
    </row>
    <row r="107" spans="1:34">
      <c r="A107" s="216"/>
      <c r="B107" s="39" t="str">
        <f t="shared" si="11"/>
        <v/>
      </c>
      <c r="C107" s="84"/>
      <c r="D107" s="39" t="str">
        <f t="shared" si="12"/>
        <v/>
      </c>
      <c r="E107" s="75"/>
      <c r="F107" s="39" t="str">
        <f t="shared" si="13"/>
        <v/>
      </c>
      <c r="G107" s="39" t="str">
        <f t="shared" si="14"/>
        <v/>
      </c>
      <c r="H107" s="74"/>
      <c r="I107" s="74"/>
      <c r="J107" s="74"/>
      <c r="K107" s="84"/>
      <c r="L107" s="83"/>
      <c r="M107" s="83"/>
      <c r="N107" s="135"/>
      <c r="O107" s="135"/>
      <c r="P107" s="43"/>
      <c r="Q107" t="str">
        <f>IF(C107="","",'OPĆI DIO'!$C$1)</f>
        <v/>
      </c>
      <c r="R107" t="str">
        <f t="shared" si="15"/>
        <v/>
      </c>
      <c r="S107" t="str">
        <f t="shared" si="16"/>
        <v/>
      </c>
      <c r="T107" t="str">
        <f t="shared" si="17"/>
        <v/>
      </c>
      <c r="U107" t="str">
        <f t="shared" si="18"/>
        <v/>
      </c>
      <c r="Y107">
        <v>4252</v>
      </c>
      <c r="Z107" t="s">
        <v>162</v>
      </c>
      <c r="AB107" t="str">
        <f t="shared" si="19"/>
        <v>42</v>
      </c>
      <c r="AC107" t="str">
        <f t="shared" si="20"/>
        <v>425</v>
      </c>
      <c r="AE107" t="s">
        <v>3118</v>
      </c>
      <c r="AF107" t="s">
        <v>993</v>
      </c>
      <c r="AG107" t="str">
        <f t="shared" si="21"/>
        <v>A679071</v>
      </c>
      <c r="AH107" t="str">
        <f>IFERROR(VLOOKUP(AG107,AKT!$E$4:$G$350,3,FALSE),"")</f>
        <v>0942</v>
      </c>
    </row>
    <row r="108" spans="1:34">
      <c r="A108" s="216"/>
      <c r="B108" s="39" t="str">
        <f t="shared" si="11"/>
        <v/>
      </c>
      <c r="C108" s="84"/>
      <c r="D108" s="39" t="str">
        <f t="shared" si="12"/>
        <v/>
      </c>
      <c r="E108" s="75"/>
      <c r="F108" s="39" t="str">
        <f t="shared" si="13"/>
        <v/>
      </c>
      <c r="G108" s="39" t="str">
        <f t="shared" si="14"/>
        <v/>
      </c>
      <c r="H108" s="74"/>
      <c r="I108" s="74"/>
      <c r="J108" s="74"/>
      <c r="K108" s="84"/>
      <c r="L108" s="83"/>
      <c r="M108" s="83"/>
      <c r="N108" s="135"/>
      <c r="O108" s="135"/>
      <c r="P108" s="43"/>
      <c r="Q108" t="str">
        <f>IF(C108="","",'OPĆI DIO'!$C$1)</f>
        <v/>
      </c>
      <c r="R108" t="str">
        <f t="shared" si="15"/>
        <v/>
      </c>
      <c r="S108" t="str">
        <f t="shared" si="16"/>
        <v/>
      </c>
      <c r="T108" t="str">
        <f t="shared" si="17"/>
        <v/>
      </c>
      <c r="U108" t="str">
        <f t="shared" si="18"/>
        <v/>
      </c>
      <c r="Y108">
        <v>4262</v>
      </c>
      <c r="Z108" t="s">
        <v>106</v>
      </c>
      <c r="AB108" t="str">
        <f t="shared" si="19"/>
        <v>42</v>
      </c>
      <c r="AC108" t="str">
        <f t="shared" si="20"/>
        <v>426</v>
      </c>
      <c r="AE108" t="s">
        <v>3119</v>
      </c>
      <c r="AF108" t="s">
        <v>3120</v>
      </c>
      <c r="AG108" t="str">
        <f t="shared" si="21"/>
        <v>A679071</v>
      </c>
      <c r="AH108" t="str">
        <f>IFERROR(VLOOKUP(AG108,AKT!$E$4:$G$350,3,FALSE),"")</f>
        <v>0942</v>
      </c>
    </row>
    <row r="109" spans="1:34">
      <c r="A109" s="216"/>
      <c r="B109" s="39" t="str">
        <f t="shared" si="11"/>
        <v/>
      </c>
      <c r="C109" s="84"/>
      <c r="D109" s="39" t="str">
        <f t="shared" si="12"/>
        <v/>
      </c>
      <c r="E109" s="75"/>
      <c r="F109" s="39" t="str">
        <f t="shared" si="13"/>
        <v/>
      </c>
      <c r="G109" s="39" t="str">
        <f t="shared" si="14"/>
        <v/>
      </c>
      <c r="H109" s="74"/>
      <c r="I109" s="74"/>
      <c r="J109" s="74"/>
      <c r="K109" s="84"/>
      <c r="L109" s="83"/>
      <c r="M109" s="83"/>
      <c r="N109" s="135"/>
      <c r="O109" s="135"/>
      <c r="P109" s="43"/>
      <c r="Q109" t="str">
        <f>IF(C109="","",'OPĆI DIO'!$C$1)</f>
        <v/>
      </c>
      <c r="R109" t="str">
        <f t="shared" si="15"/>
        <v/>
      </c>
      <c r="S109" t="str">
        <f t="shared" si="16"/>
        <v/>
      </c>
      <c r="T109" t="str">
        <f t="shared" si="17"/>
        <v/>
      </c>
      <c r="U109" t="str">
        <f t="shared" si="18"/>
        <v/>
      </c>
      <c r="Y109">
        <v>4263</v>
      </c>
      <c r="Z109" t="s">
        <v>163</v>
      </c>
      <c r="AB109" t="str">
        <f t="shared" si="19"/>
        <v>42</v>
      </c>
      <c r="AC109" t="str">
        <f t="shared" si="20"/>
        <v>426</v>
      </c>
      <c r="AE109" t="s">
        <v>3121</v>
      </c>
      <c r="AF109" t="s">
        <v>3122</v>
      </c>
      <c r="AG109" t="str">
        <f t="shared" si="21"/>
        <v>A679071</v>
      </c>
      <c r="AH109" t="str">
        <f>IFERROR(VLOOKUP(AG109,AKT!$E$4:$G$350,3,FALSE),"")</f>
        <v>0942</v>
      </c>
    </row>
    <row r="110" spans="1:34">
      <c r="A110" s="216"/>
      <c r="B110" s="39" t="str">
        <f t="shared" si="11"/>
        <v/>
      </c>
      <c r="C110" s="84"/>
      <c r="D110" s="39" t="str">
        <f t="shared" si="12"/>
        <v/>
      </c>
      <c r="E110" s="75"/>
      <c r="F110" s="39" t="str">
        <f t="shared" si="13"/>
        <v/>
      </c>
      <c r="G110" s="39" t="str">
        <f t="shared" si="14"/>
        <v/>
      </c>
      <c r="H110" s="74"/>
      <c r="I110" s="74"/>
      <c r="J110" s="74"/>
      <c r="K110" s="84"/>
      <c r="L110" s="83"/>
      <c r="M110" s="83"/>
      <c r="N110" s="135"/>
      <c r="O110" s="135"/>
      <c r="P110" s="43"/>
      <c r="Q110" t="str">
        <f>IF(C110="","",'OPĆI DIO'!$C$1)</f>
        <v/>
      </c>
      <c r="R110" t="str">
        <f t="shared" si="15"/>
        <v/>
      </c>
      <c r="S110" t="str">
        <f t="shared" si="16"/>
        <v/>
      </c>
      <c r="T110" t="str">
        <f t="shared" si="17"/>
        <v/>
      </c>
      <c r="U110" t="str">
        <f t="shared" si="18"/>
        <v/>
      </c>
      <c r="Y110">
        <v>4264</v>
      </c>
      <c r="Z110" t="s">
        <v>118</v>
      </c>
      <c r="AB110" t="str">
        <f t="shared" si="19"/>
        <v>42</v>
      </c>
      <c r="AC110" t="str">
        <f t="shared" si="20"/>
        <v>426</v>
      </c>
      <c r="AE110" t="s">
        <v>3123</v>
      </c>
      <c r="AF110" t="s">
        <v>3124</v>
      </c>
      <c r="AG110" t="str">
        <f t="shared" si="21"/>
        <v>A679071</v>
      </c>
      <c r="AH110" t="str">
        <f>IFERROR(VLOOKUP(AG110,AKT!$E$4:$G$350,3,FALSE),"")</f>
        <v>0942</v>
      </c>
    </row>
    <row r="111" spans="1:34">
      <c r="A111" s="216"/>
      <c r="B111" s="39" t="str">
        <f t="shared" si="11"/>
        <v/>
      </c>
      <c r="C111" s="84"/>
      <c r="D111" s="39" t="str">
        <f t="shared" si="12"/>
        <v/>
      </c>
      <c r="E111" s="75"/>
      <c r="F111" s="39" t="str">
        <f t="shared" si="13"/>
        <v/>
      </c>
      <c r="G111" s="39" t="str">
        <f t="shared" si="14"/>
        <v/>
      </c>
      <c r="H111" s="74"/>
      <c r="I111" s="74"/>
      <c r="J111" s="74"/>
      <c r="K111" s="84"/>
      <c r="L111" s="83"/>
      <c r="M111" s="83"/>
      <c r="N111" s="135"/>
      <c r="O111" s="135"/>
      <c r="P111" s="43"/>
      <c r="Q111" t="str">
        <f>IF(C111="","",'OPĆI DIO'!$C$1)</f>
        <v/>
      </c>
      <c r="R111" t="str">
        <f t="shared" si="15"/>
        <v/>
      </c>
      <c r="S111" t="str">
        <f t="shared" si="16"/>
        <v/>
      </c>
      <c r="T111" t="str">
        <f t="shared" si="17"/>
        <v/>
      </c>
      <c r="U111" t="str">
        <f t="shared" si="18"/>
        <v/>
      </c>
      <c r="Y111">
        <v>4312</v>
      </c>
      <c r="Z111" t="s">
        <v>120</v>
      </c>
      <c r="AB111" t="str">
        <f t="shared" si="19"/>
        <v>43</v>
      </c>
      <c r="AC111" t="str">
        <f t="shared" si="20"/>
        <v>431</v>
      </c>
      <c r="AE111" t="s">
        <v>3125</v>
      </c>
      <c r="AF111" t="s">
        <v>3126</v>
      </c>
      <c r="AG111" t="str">
        <f t="shared" si="21"/>
        <v>A679071</v>
      </c>
      <c r="AH111" t="str">
        <f>IFERROR(VLOOKUP(AG111,AKT!$E$4:$G$350,3,FALSE),"")</f>
        <v>0942</v>
      </c>
    </row>
    <row r="112" spans="1:34">
      <c r="A112" s="216"/>
      <c r="B112" s="39" t="str">
        <f t="shared" si="11"/>
        <v/>
      </c>
      <c r="C112" s="84"/>
      <c r="D112" s="39" t="str">
        <f t="shared" si="12"/>
        <v/>
      </c>
      <c r="E112" s="75"/>
      <c r="F112" s="39" t="str">
        <f t="shared" si="13"/>
        <v/>
      </c>
      <c r="G112" s="39" t="str">
        <f t="shared" si="14"/>
        <v/>
      </c>
      <c r="H112" s="74"/>
      <c r="I112" s="74"/>
      <c r="J112" s="74"/>
      <c r="K112" s="84"/>
      <c r="L112" s="83"/>
      <c r="M112" s="83"/>
      <c r="N112" s="135"/>
      <c r="O112" s="135"/>
      <c r="P112" s="43"/>
      <c r="Q112" t="str">
        <f>IF(C112="","",'OPĆI DIO'!$C$1)</f>
        <v/>
      </c>
      <c r="R112" t="str">
        <f t="shared" si="15"/>
        <v/>
      </c>
      <c r="S112" t="str">
        <f t="shared" si="16"/>
        <v/>
      </c>
      <c r="T112" t="str">
        <f t="shared" si="17"/>
        <v/>
      </c>
      <c r="U112" t="str">
        <f t="shared" si="18"/>
        <v/>
      </c>
      <c r="Y112">
        <v>4411</v>
      </c>
      <c r="Z112" t="s">
        <v>164</v>
      </c>
      <c r="AB112" t="str">
        <f t="shared" si="19"/>
        <v>44</v>
      </c>
      <c r="AC112" t="str">
        <f t="shared" si="20"/>
        <v>441</v>
      </c>
      <c r="AE112" t="s">
        <v>4650</v>
      </c>
      <c r="AF112" t="s">
        <v>4651</v>
      </c>
      <c r="AG112" t="str">
        <f t="shared" si="21"/>
        <v>A679071</v>
      </c>
      <c r="AH112" t="str">
        <f>IFERROR(VLOOKUP(AG112,AKT!$E$4:$G$350,3,FALSE),"")</f>
        <v>0942</v>
      </c>
    </row>
    <row r="113" spans="1:34">
      <c r="A113" s="216"/>
      <c r="B113" s="39" t="str">
        <f t="shared" si="11"/>
        <v/>
      </c>
      <c r="C113" s="84"/>
      <c r="D113" s="39" t="str">
        <f t="shared" si="12"/>
        <v/>
      </c>
      <c r="E113" s="75"/>
      <c r="F113" s="39" t="str">
        <f t="shared" si="13"/>
        <v/>
      </c>
      <c r="G113" s="39" t="str">
        <f t="shared" si="14"/>
        <v/>
      </c>
      <c r="H113" s="74"/>
      <c r="I113" s="74"/>
      <c r="J113" s="74"/>
      <c r="K113" s="84"/>
      <c r="L113" s="83"/>
      <c r="M113" s="83"/>
      <c r="N113" s="135"/>
      <c r="O113" s="135"/>
      <c r="P113" s="43"/>
      <c r="Q113" t="str">
        <f>IF(C113="","",'OPĆI DIO'!$C$1)</f>
        <v/>
      </c>
      <c r="R113" t="str">
        <f t="shared" si="15"/>
        <v/>
      </c>
      <c r="S113" t="str">
        <f t="shared" si="16"/>
        <v/>
      </c>
      <c r="T113" t="str">
        <f t="shared" si="17"/>
        <v/>
      </c>
      <c r="U113" t="str">
        <f t="shared" si="18"/>
        <v/>
      </c>
      <c r="Y113">
        <v>4511</v>
      </c>
      <c r="Z113" t="s">
        <v>119</v>
      </c>
      <c r="AB113" t="str">
        <f t="shared" si="19"/>
        <v>45</v>
      </c>
      <c r="AC113" t="str">
        <f t="shared" si="20"/>
        <v>451</v>
      </c>
      <c r="AE113" t="s">
        <v>3127</v>
      </c>
      <c r="AF113" t="s">
        <v>3128</v>
      </c>
      <c r="AG113" t="str">
        <f t="shared" si="21"/>
        <v>A679071</v>
      </c>
      <c r="AH113" t="str">
        <f>IFERROR(VLOOKUP(AG113,AKT!$E$4:$G$350,3,FALSE),"")</f>
        <v>0942</v>
      </c>
    </row>
    <row r="114" spans="1:34">
      <c r="A114" s="216"/>
      <c r="B114" s="39" t="str">
        <f t="shared" si="11"/>
        <v/>
      </c>
      <c r="C114" s="84"/>
      <c r="D114" s="39" t="str">
        <f t="shared" si="12"/>
        <v/>
      </c>
      <c r="E114" s="75"/>
      <c r="F114" s="39" t="str">
        <f t="shared" si="13"/>
        <v/>
      </c>
      <c r="G114" s="39" t="str">
        <f t="shared" si="14"/>
        <v/>
      </c>
      <c r="H114" s="74"/>
      <c r="I114" s="74"/>
      <c r="J114" s="74"/>
      <c r="K114" s="84"/>
      <c r="L114" s="83"/>
      <c r="M114" s="83"/>
      <c r="N114" s="135"/>
      <c r="O114" s="135"/>
      <c r="P114" s="43"/>
      <c r="Q114" t="str">
        <f>IF(C114="","",'OPĆI DIO'!$C$1)</f>
        <v/>
      </c>
      <c r="R114" t="str">
        <f t="shared" si="15"/>
        <v/>
      </c>
      <c r="S114" t="str">
        <f t="shared" si="16"/>
        <v/>
      </c>
      <c r="T114" t="str">
        <f t="shared" si="17"/>
        <v/>
      </c>
      <c r="U114" t="str">
        <f t="shared" si="18"/>
        <v/>
      </c>
      <c r="Y114">
        <v>4521</v>
      </c>
      <c r="Z114" t="s">
        <v>138</v>
      </c>
      <c r="AB114" t="str">
        <f t="shared" si="19"/>
        <v>45</v>
      </c>
      <c r="AC114" t="str">
        <f t="shared" si="20"/>
        <v>452</v>
      </c>
      <c r="AE114" t="s">
        <v>3129</v>
      </c>
      <c r="AF114" t="s">
        <v>1041</v>
      </c>
      <c r="AG114" t="str">
        <f t="shared" si="21"/>
        <v>A679071</v>
      </c>
      <c r="AH114" t="str">
        <f>IFERROR(VLOOKUP(AG114,AKT!$E$4:$G$350,3,FALSE),"")</f>
        <v>0942</v>
      </c>
    </row>
    <row r="115" spans="1:34">
      <c r="A115" s="216"/>
      <c r="B115" s="39" t="str">
        <f t="shared" si="11"/>
        <v/>
      </c>
      <c r="C115" s="84"/>
      <c r="D115" s="39" t="str">
        <f t="shared" si="12"/>
        <v/>
      </c>
      <c r="E115" s="75"/>
      <c r="F115" s="39" t="str">
        <f t="shared" si="13"/>
        <v/>
      </c>
      <c r="G115" s="39" t="str">
        <f t="shared" si="14"/>
        <v/>
      </c>
      <c r="H115" s="74"/>
      <c r="I115" s="74"/>
      <c r="J115" s="74"/>
      <c r="K115" s="84"/>
      <c r="L115" s="83"/>
      <c r="M115" s="83"/>
      <c r="N115" s="135"/>
      <c r="O115" s="135"/>
      <c r="P115" s="43"/>
      <c r="Q115" t="str">
        <f>IF(C115="","",'OPĆI DIO'!$C$1)</f>
        <v/>
      </c>
      <c r="R115" t="str">
        <f t="shared" si="15"/>
        <v/>
      </c>
      <c r="S115" t="str">
        <f t="shared" si="16"/>
        <v/>
      </c>
      <c r="T115" t="str">
        <f t="shared" si="17"/>
        <v/>
      </c>
      <c r="U115" t="str">
        <f t="shared" si="18"/>
        <v/>
      </c>
      <c r="Y115">
        <v>4531</v>
      </c>
      <c r="Z115" t="s">
        <v>181</v>
      </c>
      <c r="AB115" t="str">
        <f t="shared" si="19"/>
        <v>45</v>
      </c>
      <c r="AC115" t="str">
        <f t="shared" si="20"/>
        <v>453</v>
      </c>
      <c r="AE115" t="s">
        <v>3130</v>
      </c>
      <c r="AF115" t="s">
        <v>3131</v>
      </c>
      <c r="AG115" t="str">
        <f t="shared" si="21"/>
        <v>A679071</v>
      </c>
      <c r="AH115" t="str">
        <f>IFERROR(VLOOKUP(AG115,AKT!$E$4:$G$350,3,FALSE),"")</f>
        <v>0942</v>
      </c>
    </row>
    <row r="116" spans="1:34">
      <c r="A116" s="216"/>
      <c r="B116" s="39" t="str">
        <f t="shared" si="11"/>
        <v/>
      </c>
      <c r="C116" s="84"/>
      <c r="D116" s="39" t="str">
        <f t="shared" si="12"/>
        <v/>
      </c>
      <c r="E116" s="75"/>
      <c r="F116" s="39" t="str">
        <f t="shared" si="13"/>
        <v/>
      </c>
      <c r="G116" s="39" t="str">
        <f t="shared" si="14"/>
        <v/>
      </c>
      <c r="H116" s="74"/>
      <c r="I116" s="74"/>
      <c r="J116" s="74"/>
      <c r="K116" s="84"/>
      <c r="L116" s="83"/>
      <c r="M116" s="83"/>
      <c r="N116" s="135"/>
      <c r="O116" s="135"/>
      <c r="P116" s="43"/>
      <c r="Q116" t="str">
        <f>IF(C116="","",'OPĆI DIO'!$C$1)</f>
        <v/>
      </c>
      <c r="R116" t="str">
        <f t="shared" si="15"/>
        <v/>
      </c>
      <c r="S116" t="str">
        <f t="shared" si="16"/>
        <v/>
      </c>
      <c r="T116" t="str">
        <f t="shared" si="17"/>
        <v/>
      </c>
      <c r="U116" t="str">
        <f t="shared" si="18"/>
        <v/>
      </c>
      <c r="Y116">
        <v>4541</v>
      </c>
      <c r="Z116" t="s">
        <v>133</v>
      </c>
      <c r="AB116" t="str">
        <f t="shared" si="19"/>
        <v>45</v>
      </c>
      <c r="AC116" t="str">
        <f t="shared" si="20"/>
        <v>454</v>
      </c>
      <c r="AE116" t="s">
        <v>4652</v>
      </c>
      <c r="AF116" t="s">
        <v>4651</v>
      </c>
      <c r="AG116" t="str">
        <f t="shared" si="21"/>
        <v>A679071</v>
      </c>
      <c r="AH116" t="str">
        <f>IFERROR(VLOOKUP(AG116,AKT!$E$4:$G$350,3,FALSE),"")</f>
        <v>0942</v>
      </c>
    </row>
    <row r="117" spans="1:34">
      <c r="A117" s="216"/>
      <c r="B117" s="39" t="str">
        <f t="shared" si="11"/>
        <v/>
      </c>
      <c r="C117" s="84"/>
      <c r="D117" s="39" t="str">
        <f t="shared" si="12"/>
        <v/>
      </c>
      <c r="E117" s="75"/>
      <c r="F117" s="39" t="str">
        <f t="shared" si="13"/>
        <v/>
      </c>
      <c r="G117" s="39" t="str">
        <f t="shared" si="14"/>
        <v/>
      </c>
      <c r="H117" s="74"/>
      <c r="I117" s="74"/>
      <c r="J117" s="74"/>
      <c r="K117" s="84"/>
      <c r="L117" s="83"/>
      <c r="M117" s="83"/>
      <c r="N117" s="135"/>
      <c r="O117" s="135"/>
      <c r="P117" s="43"/>
      <c r="Q117" t="str">
        <f>IF(C117="","",'OPĆI DIO'!$C$1)</f>
        <v/>
      </c>
      <c r="R117" t="str">
        <f t="shared" si="15"/>
        <v/>
      </c>
      <c r="S117" t="str">
        <f t="shared" si="16"/>
        <v/>
      </c>
      <c r="T117" t="str">
        <f t="shared" si="17"/>
        <v/>
      </c>
      <c r="U117" t="str">
        <f t="shared" si="18"/>
        <v/>
      </c>
      <c r="Y117">
        <v>5121</v>
      </c>
      <c r="Z117" t="s">
        <v>189</v>
      </c>
      <c r="AB117" t="str">
        <f t="shared" si="19"/>
        <v>51</v>
      </c>
      <c r="AC117" t="str">
        <f t="shared" si="20"/>
        <v>512</v>
      </c>
      <c r="AE117" t="s">
        <v>4653</v>
      </c>
      <c r="AF117" t="s">
        <v>4654</v>
      </c>
      <c r="AG117" t="str">
        <f t="shared" si="21"/>
        <v>A679071</v>
      </c>
      <c r="AH117" t="str">
        <f>IFERROR(VLOOKUP(AG117,AKT!$E$4:$G$350,3,FALSE),"")</f>
        <v>0942</v>
      </c>
    </row>
    <row r="118" spans="1:34">
      <c r="A118" s="216"/>
      <c r="B118" s="39" t="str">
        <f t="shared" si="11"/>
        <v/>
      </c>
      <c r="C118" s="84"/>
      <c r="D118" s="39" t="str">
        <f t="shared" si="12"/>
        <v/>
      </c>
      <c r="E118" s="75"/>
      <c r="F118" s="39" t="str">
        <f t="shared" si="13"/>
        <v/>
      </c>
      <c r="G118" s="39" t="str">
        <f t="shared" si="14"/>
        <v/>
      </c>
      <c r="H118" s="74"/>
      <c r="I118" s="74"/>
      <c r="J118" s="74"/>
      <c r="K118" s="84"/>
      <c r="L118" s="83"/>
      <c r="M118" s="83"/>
      <c r="N118" s="135"/>
      <c r="O118" s="135"/>
      <c r="P118" s="43"/>
      <c r="Q118" t="str">
        <f>IF(C118="","",'OPĆI DIO'!$C$1)</f>
        <v/>
      </c>
      <c r="R118" t="str">
        <f t="shared" si="15"/>
        <v/>
      </c>
      <c r="S118" t="str">
        <f t="shared" si="16"/>
        <v/>
      </c>
      <c r="T118" t="str">
        <f t="shared" si="17"/>
        <v/>
      </c>
      <c r="U118" t="str">
        <f t="shared" si="18"/>
        <v/>
      </c>
      <c r="Y118">
        <v>5443</v>
      </c>
      <c r="Z118" t="s">
        <v>165</v>
      </c>
      <c r="AB118" t="str">
        <f t="shared" si="19"/>
        <v>54</v>
      </c>
      <c r="AC118" t="str">
        <f t="shared" si="20"/>
        <v>544</v>
      </c>
      <c r="AE118" t="s">
        <v>4655</v>
      </c>
      <c r="AF118" t="s">
        <v>4656</v>
      </c>
      <c r="AG118" t="str">
        <f t="shared" si="21"/>
        <v>A679071</v>
      </c>
      <c r="AH118" t="str">
        <f>IFERROR(VLOOKUP(AG118,AKT!$E$4:$G$350,3,FALSE),"")</f>
        <v>0942</v>
      </c>
    </row>
    <row r="119" spans="1:34">
      <c r="A119" s="216"/>
      <c r="B119" s="39" t="str">
        <f t="shared" si="11"/>
        <v/>
      </c>
      <c r="C119" s="84"/>
      <c r="D119" s="39" t="str">
        <f t="shared" si="12"/>
        <v/>
      </c>
      <c r="E119" s="75"/>
      <c r="F119" s="39" t="str">
        <f t="shared" si="13"/>
        <v/>
      </c>
      <c r="G119" s="39" t="str">
        <f t="shared" si="14"/>
        <v/>
      </c>
      <c r="H119" s="74"/>
      <c r="I119" s="74"/>
      <c r="J119" s="74"/>
      <c r="K119" s="84"/>
      <c r="L119" s="83"/>
      <c r="M119" s="83"/>
      <c r="N119" s="135"/>
      <c r="O119" s="135"/>
      <c r="P119" s="43"/>
      <c r="Q119" t="str">
        <f>IF(C119="","",'OPĆI DIO'!$C$1)</f>
        <v/>
      </c>
      <c r="R119" t="str">
        <f t="shared" si="15"/>
        <v/>
      </c>
      <c r="S119" t="str">
        <f t="shared" si="16"/>
        <v/>
      </c>
      <c r="T119" t="str">
        <f t="shared" si="17"/>
        <v/>
      </c>
      <c r="U119" t="str">
        <f t="shared" si="18"/>
        <v/>
      </c>
      <c r="Y119">
        <v>5121</v>
      </c>
      <c r="Z119" t="s">
        <v>625</v>
      </c>
      <c r="AB119" t="str">
        <f t="shared" si="19"/>
        <v>51</v>
      </c>
      <c r="AC119" t="str">
        <f t="shared" si="20"/>
        <v>512</v>
      </c>
      <c r="AE119" t="s">
        <v>4657</v>
      </c>
      <c r="AF119" t="s">
        <v>4658</v>
      </c>
      <c r="AG119" t="str">
        <f t="shared" si="21"/>
        <v>A679071</v>
      </c>
      <c r="AH119" t="str">
        <f>IFERROR(VLOOKUP(AG119,AKT!$E$4:$G$350,3,FALSE),"")</f>
        <v>0942</v>
      </c>
    </row>
    <row r="120" spans="1:34">
      <c r="A120" s="216"/>
      <c r="B120" s="39" t="str">
        <f t="shared" si="11"/>
        <v/>
      </c>
      <c r="C120" s="84"/>
      <c r="D120" s="39" t="str">
        <f t="shared" si="12"/>
        <v/>
      </c>
      <c r="E120" s="75"/>
      <c r="F120" s="39" t="str">
        <f t="shared" si="13"/>
        <v/>
      </c>
      <c r="G120" s="39" t="str">
        <f t="shared" si="14"/>
        <v/>
      </c>
      <c r="H120" s="74"/>
      <c r="I120" s="74"/>
      <c r="J120" s="74"/>
      <c r="K120" s="84"/>
      <c r="L120" s="83"/>
      <c r="M120" s="83"/>
      <c r="N120" s="135"/>
      <c r="O120" s="135"/>
      <c r="P120" s="43"/>
      <c r="Q120" t="str">
        <f>IF(C120="","",'OPĆI DIO'!$C$1)</f>
        <v/>
      </c>
      <c r="R120" t="str">
        <f t="shared" si="15"/>
        <v/>
      </c>
      <c r="S120" t="str">
        <f t="shared" si="16"/>
        <v/>
      </c>
      <c r="T120" t="str">
        <f t="shared" si="17"/>
        <v/>
      </c>
      <c r="U120" t="str">
        <f t="shared" si="18"/>
        <v/>
      </c>
      <c r="Y120">
        <v>5122</v>
      </c>
      <c r="Z120" t="s">
        <v>626</v>
      </c>
      <c r="AB120" t="str">
        <f t="shared" si="19"/>
        <v>51</v>
      </c>
      <c r="AC120" t="str">
        <f t="shared" si="20"/>
        <v>512</v>
      </c>
      <c r="AE120" t="s">
        <v>4659</v>
      </c>
      <c r="AF120" t="s">
        <v>4660</v>
      </c>
      <c r="AG120" t="str">
        <f t="shared" si="21"/>
        <v>A679071</v>
      </c>
      <c r="AH120" t="str">
        <f>IFERROR(VLOOKUP(AG120,AKT!$E$4:$G$350,3,FALSE),"")</f>
        <v>0942</v>
      </c>
    </row>
    <row r="121" spans="1:34">
      <c r="A121" s="216"/>
      <c r="B121" s="39" t="str">
        <f t="shared" si="11"/>
        <v/>
      </c>
      <c r="C121" s="84"/>
      <c r="D121" s="39" t="str">
        <f t="shared" si="12"/>
        <v/>
      </c>
      <c r="E121" s="75"/>
      <c r="F121" s="39" t="str">
        <f t="shared" si="13"/>
        <v/>
      </c>
      <c r="G121" s="39" t="str">
        <f t="shared" si="14"/>
        <v/>
      </c>
      <c r="H121" s="74"/>
      <c r="I121" s="74"/>
      <c r="J121" s="74"/>
      <c r="K121" s="84"/>
      <c r="L121" s="83"/>
      <c r="M121" s="83"/>
      <c r="N121" s="135"/>
      <c r="O121" s="135"/>
      <c r="P121" s="43"/>
      <c r="Q121" t="str">
        <f>IF(C121="","",'OPĆI DIO'!$C$1)</f>
        <v/>
      </c>
      <c r="R121" t="str">
        <f t="shared" si="15"/>
        <v/>
      </c>
      <c r="S121" t="str">
        <f t="shared" si="16"/>
        <v/>
      </c>
      <c r="T121" t="str">
        <f t="shared" si="17"/>
        <v/>
      </c>
      <c r="U121" t="str">
        <f t="shared" si="18"/>
        <v/>
      </c>
      <c r="Y121">
        <v>5141</v>
      </c>
      <c r="Z121" t="s">
        <v>627</v>
      </c>
      <c r="AB121" t="str">
        <f t="shared" si="19"/>
        <v>51</v>
      </c>
      <c r="AC121" t="str">
        <f t="shared" si="20"/>
        <v>514</v>
      </c>
      <c r="AE121" t="s">
        <v>4661</v>
      </c>
      <c r="AF121" t="s">
        <v>4662</v>
      </c>
      <c r="AG121" t="str">
        <f t="shared" si="21"/>
        <v>A679071</v>
      </c>
      <c r="AH121" t="str">
        <f>IFERROR(VLOOKUP(AG121,AKT!$E$4:$G$350,3,FALSE),"")</f>
        <v>0942</v>
      </c>
    </row>
    <row r="122" spans="1:34">
      <c r="A122" s="216"/>
      <c r="B122" s="39" t="str">
        <f t="shared" si="11"/>
        <v/>
      </c>
      <c r="C122" s="84"/>
      <c r="D122" s="39" t="str">
        <f t="shared" si="12"/>
        <v/>
      </c>
      <c r="E122" s="75"/>
      <c r="F122" s="39" t="str">
        <f t="shared" si="13"/>
        <v/>
      </c>
      <c r="G122" s="39" t="str">
        <f t="shared" si="14"/>
        <v/>
      </c>
      <c r="H122" s="74"/>
      <c r="I122" s="74"/>
      <c r="J122" s="74"/>
      <c r="K122" s="84"/>
      <c r="L122" s="83"/>
      <c r="M122" s="83"/>
      <c r="N122" s="135"/>
      <c r="O122" s="135"/>
      <c r="P122" s="43"/>
      <c r="Q122" t="str">
        <f>IF(C122="","",'OPĆI DIO'!$C$1)</f>
        <v/>
      </c>
      <c r="R122" t="str">
        <f t="shared" si="15"/>
        <v/>
      </c>
      <c r="S122" t="str">
        <f t="shared" si="16"/>
        <v/>
      </c>
      <c r="T122" t="str">
        <f t="shared" si="17"/>
        <v/>
      </c>
      <c r="U122" t="str">
        <f t="shared" si="18"/>
        <v/>
      </c>
      <c r="Y122">
        <v>5181</v>
      </c>
      <c r="Z122" t="s">
        <v>628</v>
      </c>
      <c r="AB122" t="str">
        <f t="shared" si="19"/>
        <v>51</v>
      </c>
      <c r="AC122" t="str">
        <f t="shared" si="20"/>
        <v>518</v>
      </c>
      <c r="AE122" t="s">
        <v>4663</v>
      </c>
      <c r="AF122" t="s">
        <v>4664</v>
      </c>
      <c r="AG122" t="str">
        <f t="shared" si="21"/>
        <v>A679071</v>
      </c>
      <c r="AH122" t="str">
        <f>IFERROR(VLOOKUP(AG122,AKT!$E$4:$G$350,3,FALSE),"")</f>
        <v>0942</v>
      </c>
    </row>
    <row r="123" spans="1:34">
      <c r="A123" s="216"/>
      <c r="B123" s="39" t="str">
        <f t="shared" si="11"/>
        <v/>
      </c>
      <c r="C123" s="84"/>
      <c r="D123" s="39" t="str">
        <f t="shared" si="12"/>
        <v/>
      </c>
      <c r="E123" s="75"/>
      <c r="F123" s="39" t="str">
        <f t="shared" si="13"/>
        <v/>
      </c>
      <c r="G123" s="39" t="str">
        <f t="shared" si="14"/>
        <v/>
      </c>
      <c r="H123" s="74"/>
      <c r="I123" s="74"/>
      <c r="J123" s="74"/>
      <c r="K123" s="84"/>
      <c r="L123" s="83"/>
      <c r="M123" s="83"/>
      <c r="N123" s="135"/>
      <c r="O123" s="135"/>
      <c r="P123" s="43"/>
      <c r="Q123" t="str">
        <f>IF(C123="","",'OPĆI DIO'!$C$1)</f>
        <v/>
      </c>
      <c r="R123" t="str">
        <f t="shared" si="15"/>
        <v/>
      </c>
      <c r="S123" t="str">
        <f t="shared" si="16"/>
        <v/>
      </c>
      <c r="T123" t="str">
        <f t="shared" si="17"/>
        <v/>
      </c>
      <c r="U123" t="str">
        <f t="shared" si="18"/>
        <v/>
      </c>
      <c r="Y123">
        <v>5183</v>
      </c>
      <c r="Z123" t="s">
        <v>629</v>
      </c>
      <c r="AB123" t="str">
        <f t="shared" si="19"/>
        <v>51</v>
      </c>
      <c r="AC123" t="str">
        <f t="shared" si="20"/>
        <v>518</v>
      </c>
      <c r="AE123" t="s">
        <v>4665</v>
      </c>
      <c r="AF123" t="s">
        <v>4666</v>
      </c>
      <c r="AG123" t="str">
        <f t="shared" si="21"/>
        <v>A679071</v>
      </c>
      <c r="AH123" t="str">
        <f>IFERROR(VLOOKUP(AG123,AKT!$E$4:$G$350,3,FALSE),"")</f>
        <v>0942</v>
      </c>
    </row>
    <row r="124" spans="1:34">
      <c r="A124" s="216"/>
      <c r="B124" s="39" t="str">
        <f t="shared" si="11"/>
        <v/>
      </c>
      <c r="C124" s="84"/>
      <c r="D124" s="39" t="str">
        <f t="shared" si="12"/>
        <v/>
      </c>
      <c r="E124" s="75"/>
      <c r="F124" s="39" t="str">
        <f t="shared" si="13"/>
        <v/>
      </c>
      <c r="G124" s="39" t="str">
        <f t="shared" si="14"/>
        <v/>
      </c>
      <c r="H124" s="74"/>
      <c r="I124" s="74"/>
      <c r="J124" s="74"/>
      <c r="K124" s="84"/>
      <c r="L124" s="83"/>
      <c r="M124" s="83"/>
      <c r="N124" s="135"/>
      <c r="O124" s="135"/>
      <c r="P124" s="43"/>
      <c r="Q124" t="str">
        <f>IF(C124="","",'OPĆI DIO'!$C$1)</f>
        <v/>
      </c>
      <c r="R124" t="str">
        <f t="shared" si="15"/>
        <v/>
      </c>
      <c r="S124" t="str">
        <f t="shared" si="16"/>
        <v/>
      </c>
      <c r="T124" t="str">
        <f t="shared" si="17"/>
        <v/>
      </c>
      <c r="U124" t="str">
        <f t="shared" si="18"/>
        <v/>
      </c>
      <c r="Y124">
        <v>5422</v>
      </c>
      <c r="Z124" t="s">
        <v>630</v>
      </c>
      <c r="AB124" t="str">
        <f t="shared" si="19"/>
        <v>54</v>
      </c>
      <c r="AC124" t="str">
        <f t="shared" si="20"/>
        <v>542</v>
      </c>
      <c r="AE124" t="s">
        <v>4667</v>
      </c>
      <c r="AF124" t="s">
        <v>4668</v>
      </c>
      <c r="AG124" t="str">
        <f t="shared" si="21"/>
        <v>A679071</v>
      </c>
      <c r="AH124" t="str">
        <f>IFERROR(VLOOKUP(AG124,AKT!$E$4:$G$350,3,FALSE),"")</f>
        <v>0942</v>
      </c>
    </row>
    <row r="125" spans="1:34">
      <c r="A125" s="216"/>
      <c r="B125" s="39" t="str">
        <f t="shared" si="11"/>
        <v/>
      </c>
      <c r="C125" s="84"/>
      <c r="D125" s="39" t="str">
        <f t="shared" si="12"/>
        <v/>
      </c>
      <c r="E125" s="75"/>
      <c r="F125" s="39" t="str">
        <f t="shared" si="13"/>
        <v/>
      </c>
      <c r="G125" s="39" t="str">
        <f t="shared" si="14"/>
        <v/>
      </c>
      <c r="H125" s="74"/>
      <c r="I125" s="74"/>
      <c r="J125" s="74"/>
      <c r="K125" s="84"/>
      <c r="L125" s="83"/>
      <c r="M125" s="83"/>
      <c r="N125" s="135"/>
      <c r="O125" s="135"/>
      <c r="P125" s="43"/>
      <c r="Q125" t="str">
        <f>IF(C125="","",'OPĆI DIO'!$C$1)</f>
        <v/>
      </c>
      <c r="R125" t="str">
        <f t="shared" si="15"/>
        <v/>
      </c>
      <c r="S125" t="str">
        <f t="shared" si="16"/>
        <v/>
      </c>
      <c r="T125" t="str">
        <f t="shared" si="17"/>
        <v/>
      </c>
      <c r="U125" t="str">
        <f t="shared" si="18"/>
        <v/>
      </c>
      <c r="Y125">
        <v>5431</v>
      </c>
      <c r="Z125" t="s">
        <v>254</v>
      </c>
      <c r="AB125" t="str">
        <f t="shared" si="19"/>
        <v>54</v>
      </c>
      <c r="AC125" t="str">
        <f t="shared" si="20"/>
        <v>543</v>
      </c>
      <c r="AE125" t="s">
        <v>4669</v>
      </c>
      <c r="AF125" t="s">
        <v>4670</v>
      </c>
      <c r="AG125" t="str">
        <f t="shared" si="21"/>
        <v>A679071</v>
      </c>
      <c r="AH125" t="str">
        <f>IFERROR(VLOOKUP(AG125,AKT!$E$4:$G$350,3,FALSE),"")</f>
        <v>0942</v>
      </c>
    </row>
    <row r="126" spans="1:34">
      <c r="A126" s="216"/>
      <c r="B126" s="39" t="str">
        <f t="shared" si="11"/>
        <v/>
      </c>
      <c r="C126" s="84"/>
      <c r="D126" s="39" t="str">
        <f t="shared" si="12"/>
        <v/>
      </c>
      <c r="E126" s="75"/>
      <c r="F126" s="39" t="str">
        <f t="shared" si="13"/>
        <v/>
      </c>
      <c r="G126" s="39" t="str">
        <f t="shared" si="14"/>
        <v/>
      </c>
      <c r="H126" s="74"/>
      <c r="I126" s="74"/>
      <c r="J126" s="74"/>
      <c r="K126" s="84"/>
      <c r="L126" s="83"/>
      <c r="M126" s="83"/>
      <c r="N126" s="135"/>
      <c r="O126" s="135"/>
      <c r="P126" s="43"/>
      <c r="Q126" t="str">
        <f>IF(C126="","",'OPĆI DIO'!$C$1)</f>
        <v/>
      </c>
      <c r="R126" t="str">
        <f t="shared" si="15"/>
        <v/>
      </c>
      <c r="S126" t="str">
        <f t="shared" si="16"/>
        <v/>
      </c>
      <c r="T126" t="str">
        <f t="shared" si="17"/>
        <v/>
      </c>
      <c r="U126" t="str">
        <f t="shared" si="18"/>
        <v/>
      </c>
      <c r="Y126">
        <v>5443</v>
      </c>
      <c r="Z126" t="s">
        <v>631</v>
      </c>
      <c r="AB126" t="str">
        <f t="shared" si="19"/>
        <v>54</v>
      </c>
      <c r="AC126" t="str">
        <f t="shared" si="20"/>
        <v>544</v>
      </c>
      <c r="AE126" t="s">
        <v>4671</v>
      </c>
      <c r="AF126" t="s">
        <v>4672</v>
      </c>
      <c r="AG126" t="str">
        <f t="shared" si="21"/>
        <v>A679071</v>
      </c>
      <c r="AH126" t="str">
        <f>IFERROR(VLOOKUP(AG126,AKT!$E$4:$G$350,3,FALSE),"")</f>
        <v>0942</v>
      </c>
    </row>
    <row r="127" spans="1:34">
      <c r="A127" s="216"/>
      <c r="B127" s="39" t="str">
        <f t="shared" si="11"/>
        <v/>
      </c>
      <c r="C127" s="84"/>
      <c r="D127" s="39" t="str">
        <f t="shared" si="12"/>
        <v/>
      </c>
      <c r="E127" s="75"/>
      <c r="F127" s="39" t="str">
        <f t="shared" si="13"/>
        <v/>
      </c>
      <c r="G127" s="39" t="str">
        <f t="shared" si="14"/>
        <v/>
      </c>
      <c r="H127" s="74"/>
      <c r="I127" s="74"/>
      <c r="J127" s="74"/>
      <c r="K127" s="84"/>
      <c r="L127" s="83"/>
      <c r="M127" s="83"/>
      <c r="N127" s="135"/>
      <c r="O127" s="135"/>
      <c r="P127" s="43"/>
      <c r="Q127" t="str">
        <f>IF(C127="","",'OPĆI DIO'!$C$1)</f>
        <v/>
      </c>
      <c r="R127" t="str">
        <f t="shared" si="15"/>
        <v/>
      </c>
      <c r="S127" t="str">
        <f t="shared" si="16"/>
        <v/>
      </c>
      <c r="T127" t="str">
        <f t="shared" si="17"/>
        <v/>
      </c>
      <c r="U127" t="str">
        <f t="shared" si="18"/>
        <v/>
      </c>
      <c r="Y127">
        <v>5445</v>
      </c>
      <c r="Z127" t="s">
        <v>632</v>
      </c>
      <c r="AB127" t="str">
        <f t="shared" si="19"/>
        <v>54</v>
      </c>
      <c r="AC127" t="str">
        <f t="shared" si="20"/>
        <v>544</v>
      </c>
      <c r="AE127" t="s">
        <v>4673</v>
      </c>
      <c r="AF127" t="s">
        <v>4674</v>
      </c>
      <c r="AG127" t="str">
        <f t="shared" si="21"/>
        <v>A679071</v>
      </c>
      <c r="AH127" t="str">
        <f>IFERROR(VLOOKUP(AG127,AKT!$E$4:$G$350,3,FALSE),"")</f>
        <v>0942</v>
      </c>
    </row>
    <row r="128" spans="1:34">
      <c r="A128" s="216"/>
      <c r="B128" s="39" t="str">
        <f t="shared" si="11"/>
        <v/>
      </c>
      <c r="C128" s="84"/>
      <c r="D128" s="39" t="str">
        <f t="shared" si="12"/>
        <v/>
      </c>
      <c r="E128" s="75"/>
      <c r="F128" s="39" t="str">
        <f t="shared" si="13"/>
        <v/>
      </c>
      <c r="G128" s="39" t="str">
        <f t="shared" si="14"/>
        <v/>
      </c>
      <c r="H128" s="74"/>
      <c r="I128" s="74"/>
      <c r="J128" s="74"/>
      <c r="K128" s="84"/>
      <c r="L128" s="83"/>
      <c r="M128" s="83"/>
      <c r="N128" s="135"/>
      <c r="O128" s="135"/>
      <c r="P128" s="43"/>
      <c r="Q128" t="str">
        <f>IF(C128="","",'OPĆI DIO'!$C$1)</f>
        <v/>
      </c>
      <c r="R128" t="str">
        <f t="shared" si="15"/>
        <v/>
      </c>
      <c r="S128" t="str">
        <f t="shared" si="16"/>
        <v/>
      </c>
      <c r="T128" t="str">
        <f t="shared" si="17"/>
        <v/>
      </c>
      <c r="U128" t="str">
        <f t="shared" si="18"/>
        <v/>
      </c>
      <c r="Y128">
        <v>5453</v>
      </c>
      <c r="Z128" t="s">
        <v>633</v>
      </c>
      <c r="AB128" t="str">
        <f t="shared" si="19"/>
        <v>54</v>
      </c>
      <c r="AC128" t="str">
        <f t="shared" si="20"/>
        <v>545</v>
      </c>
      <c r="AE128" t="s">
        <v>4675</v>
      </c>
      <c r="AF128" t="s">
        <v>4676</v>
      </c>
      <c r="AG128" t="str">
        <f t="shared" si="21"/>
        <v>A679071</v>
      </c>
      <c r="AH128" t="str">
        <f>IFERROR(VLOOKUP(AG128,AKT!$E$4:$G$350,3,FALSE),"")</f>
        <v>0942</v>
      </c>
    </row>
    <row r="129" spans="1:34">
      <c r="A129" s="216"/>
      <c r="B129" s="39" t="str">
        <f t="shared" si="11"/>
        <v/>
      </c>
      <c r="C129" s="84"/>
      <c r="D129" s="39" t="str">
        <f t="shared" si="12"/>
        <v/>
      </c>
      <c r="E129" s="75"/>
      <c r="F129" s="39" t="str">
        <f t="shared" si="13"/>
        <v/>
      </c>
      <c r="G129" s="39" t="str">
        <f t="shared" si="14"/>
        <v/>
      </c>
      <c r="H129" s="74"/>
      <c r="I129" s="74"/>
      <c r="J129" s="74"/>
      <c r="K129" s="84"/>
      <c r="L129" s="83"/>
      <c r="M129" s="83"/>
      <c r="N129" s="135"/>
      <c r="O129" s="135"/>
      <c r="P129" s="43"/>
      <c r="Q129" t="str">
        <f>IF(C129="","",'OPĆI DIO'!$C$1)</f>
        <v/>
      </c>
      <c r="R129" t="str">
        <f t="shared" si="15"/>
        <v/>
      </c>
      <c r="S129" t="str">
        <f t="shared" si="16"/>
        <v/>
      </c>
      <c r="T129" t="str">
        <f t="shared" si="17"/>
        <v/>
      </c>
      <c r="U129" t="str">
        <f t="shared" si="18"/>
        <v/>
      </c>
      <c r="Y129">
        <v>5472</v>
      </c>
      <c r="Z129" t="s">
        <v>634</v>
      </c>
      <c r="AB129" t="str">
        <f t="shared" si="19"/>
        <v>54</v>
      </c>
      <c r="AC129" t="str">
        <f t="shared" si="20"/>
        <v>547</v>
      </c>
      <c r="AE129" t="s">
        <v>4677</v>
      </c>
      <c r="AF129" t="s">
        <v>4678</v>
      </c>
      <c r="AG129" t="str">
        <f t="shared" si="21"/>
        <v>A679071</v>
      </c>
      <c r="AH129" t="str">
        <f>IFERROR(VLOOKUP(AG129,AKT!$E$4:$G$350,3,FALSE),"")</f>
        <v>0942</v>
      </c>
    </row>
    <row r="130" spans="1:34">
      <c r="A130" s="216"/>
      <c r="B130" s="39" t="str">
        <f t="shared" si="11"/>
        <v/>
      </c>
      <c r="C130" s="84"/>
      <c r="D130" s="39" t="str">
        <f t="shared" si="12"/>
        <v/>
      </c>
      <c r="E130" s="75"/>
      <c r="F130" s="39" t="str">
        <f t="shared" si="13"/>
        <v/>
      </c>
      <c r="G130" s="39" t="str">
        <f t="shared" si="14"/>
        <v/>
      </c>
      <c r="H130" s="74"/>
      <c r="I130" s="74"/>
      <c r="J130" s="74"/>
      <c r="K130" s="84"/>
      <c r="L130" s="83"/>
      <c r="M130" s="83"/>
      <c r="N130" s="135"/>
      <c r="O130" s="135"/>
      <c r="P130" s="43"/>
      <c r="Q130" t="str">
        <f>IF(C130="","",'OPĆI DIO'!$C$1)</f>
        <v/>
      </c>
      <c r="R130" t="str">
        <f t="shared" si="15"/>
        <v/>
      </c>
      <c r="S130" t="str">
        <f t="shared" si="16"/>
        <v/>
      </c>
      <c r="T130" t="str">
        <f t="shared" si="17"/>
        <v/>
      </c>
      <c r="U130" t="str">
        <f t="shared" si="18"/>
        <v/>
      </c>
      <c r="AE130" t="s">
        <v>4679</v>
      </c>
      <c r="AF130" t="s">
        <v>4680</v>
      </c>
      <c r="AG130" t="str">
        <f t="shared" si="21"/>
        <v>A679071</v>
      </c>
      <c r="AH130" t="str">
        <f>IFERROR(VLOOKUP(AG130,AKT!$E$4:$G$350,3,FALSE),"")</f>
        <v>0942</v>
      </c>
    </row>
    <row r="131" spans="1:34">
      <c r="A131" s="216"/>
      <c r="B131" s="39" t="str">
        <f t="shared" si="11"/>
        <v/>
      </c>
      <c r="C131" s="84"/>
      <c r="D131" s="39" t="str">
        <f t="shared" si="12"/>
        <v/>
      </c>
      <c r="E131" s="75"/>
      <c r="F131" s="39" t="str">
        <f t="shared" si="13"/>
        <v/>
      </c>
      <c r="G131" s="39" t="str">
        <f t="shared" si="14"/>
        <v/>
      </c>
      <c r="H131" s="74"/>
      <c r="I131" s="74"/>
      <c r="J131" s="74"/>
      <c r="K131" s="84"/>
      <c r="L131" s="83"/>
      <c r="M131" s="83"/>
      <c r="N131" s="135"/>
      <c r="O131" s="135"/>
      <c r="P131" s="43"/>
      <c r="Q131" t="str">
        <f>IF(C131="","",'OPĆI DIO'!$C$1)</f>
        <v/>
      </c>
      <c r="R131" t="str">
        <f t="shared" si="15"/>
        <v/>
      </c>
      <c r="S131" t="str">
        <f t="shared" si="16"/>
        <v/>
      </c>
      <c r="T131" t="str">
        <f t="shared" si="17"/>
        <v/>
      </c>
      <c r="U131" t="str">
        <f t="shared" si="18"/>
        <v/>
      </c>
      <c r="AE131" t="s">
        <v>4681</v>
      </c>
      <c r="AF131" t="s">
        <v>4682</v>
      </c>
      <c r="AG131" t="str">
        <f t="shared" si="21"/>
        <v>A679071</v>
      </c>
      <c r="AH131" t="str">
        <f>IFERROR(VLOOKUP(AG131,AKT!$E$4:$G$350,3,FALSE),"")</f>
        <v>0942</v>
      </c>
    </row>
    <row r="132" spans="1:34">
      <c r="A132" s="216"/>
      <c r="B132" s="39" t="str">
        <f t="shared" ref="B132:B195" si="22">IFERROR(VLOOKUP(A132,$V$6:$W$23,2,FALSE),"")</f>
        <v/>
      </c>
      <c r="C132" s="84"/>
      <c r="D132" s="39" t="str">
        <f t="shared" ref="D132:D195" si="23">IFERROR(VLOOKUP(C132,$Y$5:$AA$129,2,FALSE),"")</f>
        <v/>
      </c>
      <c r="E132" s="75"/>
      <c r="F132" s="39" t="str">
        <f t="shared" ref="F132:F195" si="24">IFERROR(VLOOKUP(E132,$AE$6:$AF$1763,2,FALSE),"")</f>
        <v/>
      </c>
      <c r="G132" s="39" t="str">
        <f t="shared" ref="G132:G195" si="25">IFERROR(VLOOKUP(E132,$AE$6:$AH$1763,4,FALSE),"")</f>
        <v/>
      </c>
      <c r="H132" s="74"/>
      <c r="I132" s="74"/>
      <c r="J132" s="74"/>
      <c r="K132" s="84"/>
      <c r="L132" s="83"/>
      <c r="M132" s="83"/>
      <c r="N132" s="135"/>
      <c r="O132" s="135"/>
      <c r="P132" s="43"/>
      <c r="Q132" t="str">
        <f>IF(C132="","",'OPĆI DIO'!$C$1)</f>
        <v/>
      </c>
      <c r="R132" t="str">
        <f t="shared" ref="R132:R195" si="26">LEFT(C132,3)</f>
        <v/>
      </c>
      <c r="S132" t="str">
        <f t="shared" ref="S132:S195" si="27">LEFT(C132,2)</f>
        <v/>
      </c>
      <c r="T132" t="str">
        <f t="shared" ref="T132:T195" si="28">IF(U132="5",0,MID(G132,2,2))</f>
        <v/>
      </c>
      <c r="U132" t="str">
        <f t="shared" ref="U132:U195" si="29">LEFT(C132,1)</f>
        <v/>
      </c>
      <c r="AE132" t="s">
        <v>4683</v>
      </c>
      <c r="AF132" t="s">
        <v>4684</v>
      </c>
      <c r="AG132" t="str">
        <f t="shared" si="21"/>
        <v>A679071</v>
      </c>
      <c r="AH132" t="str">
        <f>IFERROR(VLOOKUP(AG132,AKT!$E$4:$G$350,3,FALSE),"")</f>
        <v>0942</v>
      </c>
    </row>
    <row r="133" spans="1:34">
      <c r="A133" s="216"/>
      <c r="B133" s="39" t="str">
        <f t="shared" si="22"/>
        <v/>
      </c>
      <c r="C133" s="84"/>
      <c r="D133" s="39" t="str">
        <f t="shared" si="23"/>
        <v/>
      </c>
      <c r="E133" s="75"/>
      <c r="F133" s="39" t="str">
        <f t="shared" si="24"/>
        <v/>
      </c>
      <c r="G133" s="39" t="str">
        <f t="shared" si="25"/>
        <v/>
      </c>
      <c r="H133" s="74"/>
      <c r="I133" s="74"/>
      <c r="J133" s="74"/>
      <c r="K133" s="84"/>
      <c r="L133" s="83"/>
      <c r="M133" s="83"/>
      <c r="N133" s="135"/>
      <c r="O133" s="135"/>
      <c r="P133" s="43"/>
      <c r="Q133" t="str">
        <f>IF(C133="","",'OPĆI DIO'!$C$1)</f>
        <v/>
      </c>
      <c r="R133" t="str">
        <f t="shared" si="26"/>
        <v/>
      </c>
      <c r="S133" t="str">
        <f t="shared" si="27"/>
        <v/>
      </c>
      <c r="T133" t="str">
        <f t="shared" si="28"/>
        <v/>
      </c>
      <c r="U133" t="str">
        <f t="shared" si="29"/>
        <v/>
      </c>
      <c r="AE133" t="s">
        <v>4685</v>
      </c>
      <c r="AF133" t="s">
        <v>4686</v>
      </c>
      <c r="AG133" t="str">
        <f t="shared" si="21"/>
        <v>A679071</v>
      </c>
      <c r="AH133" t="str">
        <f>IFERROR(VLOOKUP(AG133,AKT!$E$4:$G$350,3,FALSE),"")</f>
        <v>0942</v>
      </c>
    </row>
    <row r="134" spans="1:34">
      <c r="A134" s="216"/>
      <c r="B134" s="39" t="str">
        <f t="shared" si="22"/>
        <v/>
      </c>
      <c r="C134" s="84"/>
      <c r="D134" s="39" t="str">
        <f t="shared" si="23"/>
        <v/>
      </c>
      <c r="E134" s="75"/>
      <c r="F134" s="39" t="str">
        <f t="shared" si="24"/>
        <v/>
      </c>
      <c r="G134" s="39" t="str">
        <f t="shared" si="25"/>
        <v/>
      </c>
      <c r="H134" s="74"/>
      <c r="I134" s="74"/>
      <c r="J134" s="74"/>
      <c r="K134" s="84"/>
      <c r="L134" s="83"/>
      <c r="M134" s="83"/>
      <c r="N134" s="135"/>
      <c r="O134" s="135"/>
      <c r="P134" s="43"/>
      <c r="Q134" t="str">
        <f>IF(C134="","",'OPĆI DIO'!$C$1)</f>
        <v/>
      </c>
      <c r="R134" t="str">
        <f t="shared" si="26"/>
        <v/>
      </c>
      <c r="S134" t="str">
        <f t="shared" si="27"/>
        <v/>
      </c>
      <c r="T134" t="str">
        <f t="shared" si="28"/>
        <v/>
      </c>
      <c r="U134" t="str">
        <f t="shared" si="29"/>
        <v/>
      </c>
      <c r="AE134" t="s">
        <v>4687</v>
      </c>
      <c r="AF134" t="s">
        <v>4688</v>
      </c>
      <c r="AG134" t="str">
        <f t="shared" si="21"/>
        <v>A679071</v>
      </c>
      <c r="AH134" t="str">
        <f>IFERROR(VLOOKUP(AG134,AKT!$E$4:$G$350,3,FALSE),"")</f>
        <v>0942</v>
      </c>
    </row>
    <row r="135" spans="1:34">
      <c r="A135" s="216"/>
      <c r="B135" s="39" t="str">
        <f t="shared" si="22"/>
        <v/>
      </c>
      <c r="C135" s="84"/>
      <c r="D135" s="39" t="str">
        <f t="shared" si="23"/>
        <v/>
      </c>
      <c r="E135" s="75"/>
      <c r="F135" s="39" t="str">
        <f t="shared" si="24"/>
        <v/>
      </c>
      <c r="G135" s="39" t="str">
        <f t="shared" si="25"/>
        <v/>
      </c>
      <c r="H135" s="74"/>
      <c r="I135" s="74"/>
      <c r="J135" s="74"/>
      <c r="K135" s="84"/>
      <c r="L135" s="83"/>
      <c r="M135" s="83"/>
      <c r="N135" s="135"/>
      <c r="O135" s="135"/>
      <c r="P135" s="43"/>
      <c r="Q135" t="str">
        <f>IF(C135="","",'OPĆI DIO'!$C$1)</f>
        <v/>
      </c>
      <c r="R135" t="str">
        <f t="shared" si="26"/>
        <v/>
      </c>
      <c r="S135" t="str">
        <f t="shared" si="27"/>
        <v/>
      </c>
      <c r="T135" t="str">
        <f t="shared" si="28"/>
        <v/>
      </c>
      <c r="U135" t="str">
        <f t="shared" si="29"/>
        <v/>
      </c>
      <c r="AE135" t="s">
        <v>685</v>
      </c>
      <c r="AF135" t="s">
        <v>686</v>
      </c>
      <c r="AG135" t="str">
        <f t="shared" si="21"/>
        <v>A679072</v>
      </c>
      <c r="AH135" t="str">
        <f>IFERROR(VLOOKUP(AG135,AKT!$E$4:$G$350,3,FALSE),"")</f>
        <v>0942</v>
      </c>
    </row>
    <row r="136" spans="1:34">
      <c r="A136" s="44"/>
      <c r="B136" s="39" t="str">
        <f t="shared" si="22"/>
        <v/>
      </c>
      <c r="C136" s="84"/>
      <c r="D136" s="39" t="str">
        <f t="shared" si="23"/>
        <v/>
      </c>
      <c r="E136" s="75"/>
      <c r="F136" s="39" t="str">
        <f t="shared" si="24"/>
        <v/>
      </c>
      <c r="G136" s="39" t="str">
        <f t="shared" si="25"/>
        <v/>
      </c>
      <c r="H136" s="74"/>
      <c r="I136" s="74"/>
      <c r="J136" s="74"/>
      <c r="K136" s="84"/>
      <c r="L136" s="83"/>
      <c r="M136" s="83"/>
      <c r="N136" s="135"/>
      <c r="O136" s="135"/>
      <c r="P136" s="43"/>
      <c r="Q136" t="str">
        <f>IF(C136="","",'OPĆI DIO'!$C$1)</f>
        <v/>
      </c>
      <c r="R136" t="str">
        <f t="shared" si="26"/>
        <v/>
      </c>
      <c r="S136" t="str">
        <f t="shared" si="27"/>
        <v/>
      </c>
      <c r="T136" t="str">
        <f t="shared" si="28"/>
        <v/>
      </c>
      <c r="U136" t="str">
        <f t="shared" si="29"/>
        <v/>
      </c>
      <c r="AE136" t="s">
        <v>4689</v>
      </c>
      <c r="AF136" t="s">
        <v>4690</v>
      </c>
      <c r="AG136" t="str">
        <f t="shared" si="21"/>
        <v>A679072</v>
      </c>
      <c r="AH136" t="str">
        <f>IFERROR(VLOOKUP(AG136,AKT!$E$4:$G$350,3,FALSE),"")</f>
        <v>0942</v>
      </c>
    </row>
    <row r="137" spans="1:34">
      <c r="A137" s="44"/>
      <c r="B137" s="39" t="str">
        <f t="shared" si="22"/>
        <v/>
      </c>
      <c r="C137" s="84"/>
      <c r="D137" s="39" t="str">
        <f t="shared" si="23"/>
        <v/>
      </c>
      <c r="E137" s="75"/>
      <c r="F137" s="39" t="str">
        <f t="shared" si="24"/>
        <v/>
      </c>
      <c r="G137" s="39" t="str">
        <f t="shared" si="25"/>
        <v/>
      </c>
      <c r="H137" s="74"/>
      <c r="I137" s="74"/>
      <c r="J137" s="74"/>
      <c r="K137" s="84"/>
      <c r="L137" s="83"/>
      <c r="M137" s="83"/>
      <c r="N137" s="135"/>
      <c r="O137" s="135"/>
      <c r="P137" s="43"/>
      <c r="Q137" t="str">
        <f>IF(C137="","",'OPĆI DIO'!$C$1)</f>
        <v/>
      </c>
      <c r="R137" t="str">
        <f t="shared" si="26"/>
        <v/>
      </c>
      <c r="S137" t="str">
        <f t="shared" si="27"/>
        <v/>
      </c>
      <c r="T137" t="str">
        <f t="shared" si="28"/>
        <v/>
      </c>
      <c r="U137" t="str">
        <f t="shared" si="29"/>
        <v/>
      </c>
      <c r="AE137" t="s">
        <v>4691</v>
      </c>
      <c r="AF137" t="s">
        <v>4692</v>
      </c>
      <c r="AG137" t="str">
        <f t="shared" ref="AG137:AG200" si="30">LEFT(AE137,7)</f>
        <v>A679072</v>
      </c>
      <c r="AH137" t="str">
        <f>IFERROR(VLOOKUP(AG137,AKT!$E$4:$G$350,3,FALSE),"")</f>
        <v>0942</v>
      </c>
    </row>
    <row r="138" spans="1:34">
      <c r="A138" s="44"/>
      <c r="B138" s="39" t="str">
        <f t="shared" si="22"/>
        <v/>
      </c>
      <c r="C138" s="84"/>
      <c r="D138" s="39" t="str">
        <f t="shared" si="23"/>
        <v/>
      </c>
      <c r="E138" s="75"/>
      <c r="F138" s="39" t="str">
        <f t="shared" si="24"/>
        <v/>
      </c>
      <c r="G138" s="39" t="str">
        <f t="shared" si="25"/>
        <v/>
      </c>
      <c r="H138" s="74"/>
      <c r="I138" s="74"/>
      <c r="J138" s="74"/>
      <c r="K138" s="84"/>
      <c r="L138" s="83"/>
      <c r="M138" s="83"/>
      <c r="N138" s="135"/>
      <c r="O138" s="135"/>
      <c r="P138" s="43"/>
      <c r="Q138" t="str">
        <f>IF(C138="","",'OPĆI DIO'!$C$1)</f>
        <v/>
      </c>
      <c r="R138" t="str">
        <f t="shared" si="26"/>
        <v/>
      </c>
      <c r="S138" t="str">
        <f t="shared" si="27"/>
        <v/>
      </c>
      <c r="T138" t="str">
        <f t="shared" si="28"/>
        <v/>
      </c>
      <c r="U138" t="str">
        <f t="shared" si="29"/>
        <v/>
      </c>
      <c r="AE138" t="s">
        <v>4693</v>
      </c>
      <c r="AF138" t="s">
        <v>4694</v>
      </c>
      <c r="AG138" t="str">
        <f t="shared" si="30"/>
        <v>A679072</v>
      </c>
      <c r="AH138" t="str">
        <f>IFERROR(VLOOKUP(AG138,AKT!$E$4:$G$350,3,FALSE),"")</f>
        <v>0942</v>
      </c>
    </row>
    <row r="139" spans="1:34">
      <c r="A139" s="44"/>
      <c r="B139" s="39" t="str">
        <f t="shared" si="22"/>
        <v/>
      </c>
      <c r="C139" s="84"/>
      <c r="D139" s="39" t="str">
        <f t="shared" si="23"/>
        <v/>
      </c>
      <c r="E139" s="75"/>
      <c r="F139" s="39" t="str">
        <f t="shared" si="24"/>
        <v/>
      </c>
      <c r="G139" s="39" t="str">
        <f t="shared" si="25"/>
        <v/>
      </c>
      <c r="H139" s="74"/>
      <c r="I139" s="74"/>
      <c r="J139" s="74"/>
      <c r="K139" s="84"/>
      <c r="L139" s="83"/>
      <c r="M139" s="83"/>
      <c r="N139" s="135"/>
      <c r="O139" s="135"/>
      <c r="P139" s="43"/>
      <c r="Q139" t="str">
        <f>IF(C139="","",'OPĆI DIO'!$C$1)</f>
        <v/>
      </c>
      <c r="R139" t="str">
        <f t="shared" si="26"/>
        <v/>
      </c>
      <c r="S139" t="str">
        <f t="shared" si="27"/>
        <v/>
      </c>
      <c r="T139" t="str">
        <f t="shared" si="28"/>
        <v/>
      </c>
      <c r="U139" t="str">
        <f t="shared" si="29"/>
        <v/>
      </c>
      <c r="AE139" t="s">
        <v>4695</v>
      </c>
      <c r="AF139" t="s">
        <v>4696</v>
      </c>
      <c r="AG139" t="str">
        <f t="shared" si="30"/>
        <v>A679072</v>
      </c>
      <c r="AH139" t="str">
        <f>IFERROR(VLOOKUP(AG139,AKT!$E$4:$G$350,3,FALSE),"")</f>
        <v>0942</v>
      </c>
    </row>
    <row r="140" spans="1:34">
      <c r="A140" s="44"/>
      <c r="B140" s="39" t="str">
        <f t="shared" si="22"/>
        <v/>
      </c>
      <c r="C140" s="84"/>
      <c r="D140" s="39" t="str">
        <f t="shared" si="23"/>
        <v/>
      </c>
      <c r="E140" s="75"/>
      <c r="F140" s="39" t="str">
        <f t="shared" si="24"/>
        <v/>
      </c>
      <c r="G140" s="39" t="str">
        <f t="shared" si="25"/>
        <v/>
      </c>
      <c r="H140" s="74"/>
      <c r="I140" s="74"/>
      <c r="J140" s="74"/>
      <c r="K140" s="84"/>
      <c r="L140" s="83"/>
      <c r="M140" s="83"/>
      <c r="N140" s="135"/>
      <c r="O140" s="135"/>
      <c r="P140" s="43"/>
      <c r="Q140" t="str">
        <f>IF(C140="","",'OPĆI DIO'!$C$1)</f>
        <v/>
      </c>
      <c r="R140" t="str">
        <f t="shared" si="26"/>
        <v/>
      </c>
      <c r="S140" t="str">
        <f t="shared" si="27"/>
        <v/>
      </c>
      <c r="T140" t="str">
        <f t="shared" si="28"/>
        <v/>
      </c>
      <c r="U140" t="str">
        <f t="shared" si="29"/>
        <v/>
      </c>
      <c r="AE140" t="s">
        <v>4697</v>
      </c>
      <c r="AF140" t="s">
        <v>4698</v>
      </c>
      <c r="AG140" t="str">
        <f t="shared" si="30"/>
        <v>A679072</v>
      </c>
      <c r="AH140" t="str">
        <f>IFERROR(VLOOKUP(AG140,AKT!$E$4:$G$350,3,FALSE),"")</f>
        <v>0942</v>
      </c>
    </row>
    <row r="141" spans="1:34">
      <c r="A141" s="44"/>
      <c r="B141" s="39" t="str">
        <f t="shared" si="22"/>
        <v/>
      </c>
      <c r="C141" s="84"/>
      <c r="D141" s="39" t="str">
        <f t="shared" si="23"/>
        <v/>
      </c>
      <c r="E141" s="75"/>
      <c r="F141" s="39" t="str">
        <f t="shared" si="24"/>
        <v/>
      </c>
      <c r="G141" s="39" t="str">
        <f t="shared" si="25"/>
        <v/>
      </c>
      <c r="H141" s="74"/>
      <c r="I141" s="74"/>
      <c r="J141" s="74"/>
      <c r="K141" s="84"/>
      <c r="L141" s="83"/>
      <c r="M141" s="83"/>
      <c r="N141" s="135"/>
      <c r="O141" s="135"/>
      <c r="P141" s="43"/>
      <c r="Q141" t="str">
        <f>IF(C141="","",'OPĆI DIO'!$C$1)</f>
        <v/>
      </c>
      <c r="R141" t="str">
        <f t="shared" si="26"/>
        <v/>
      </c>
      <c r="S141" t="str">
        <f t="shared" si="27"/>
        <v/>
      </c>
      <c r="T141" t="str">
        <f t="shared" si="28"/>
        <v/>
      </c>
      <c r="U141" t="str">
        <f t="shared" si="29"/>
        <v/>
      </c>
      <c r="AE141" t="s">
        <v>4699</v>
      </c>
      <c r="AF141" t="s">
        <v>4700</v>
      </c>
      <c r="AG141" t="str">
        <f t="shared" si="30"/>
        <v>A679072</v>
      </c>
      <c r="AH141" t="str">
        <f>IFERROR(VLOOKUP(AG141,AKT!$E$4:$G$350,3,FALSE),"")</f>
        <v>0942</v>
      </c>
    </row>
    <row r="142" spans="1:34">
      <c r="A142" s="44"/>
      <c r="B142" s="39" t="str">
        <f t="shared" si="22"/>
        <v/>
      </c>
      <c r="C142" s="84"/>
      <c r="D142" s="39" t="str">
        <f t="shared" si="23"/>
        <v/>
      </c>
      <c r="E142" s="75"/>
      <c r="F142" s="39" t="str">
        <f t="shared" si="24"/>
        <v/>
      </c>
      <c r="G142" s="39" t="str">
        <f t="shared" si="25"/>
        <v/>
      </c>
      <c r="H142" s="74"/>
      <c r="I142" s="74"/>
      <c r="J142" s="74"/>
      <c r="K142" s="84"/>
      <c r="L142" s="83"/>
      <c r="M142" s="83"/>
      <c r="N142" s="135"/>
      <c r="O142" s="135"/>
      <c r="P142" s="43"/>
      <c r="Q142" t="str">
        <f>IF(C142="","",'OPĆI DIO'!$C$1)</f>
        <v/>
      </c>
      <c r="R142" t="str">
        <f t="shared" si="26"/>
        <v/>
      </c>
      <c r="S142" t="str">
        <f t="shared" si="27"/>
        <v/>
      </c>
      <c r="T142" t="str">
        <f t="shared" si="28"/>
        <v/>
      </c>
      <c r="U142" t="str">
        <f t="shared" si="29"/>
        <v/>
      </c>
      <c r="AE142" t="s">
        <v>4701</v>
      </c>
      <c r="AF142" t="s">
        <v>4702</v>
      </c>
      <c r="AG142" t="str">
        <f t="shared" si="30"/>
        <v>A679072</v>
      </c>
      <c r="AH142" t="str">
        <f>IFERROR(VLOOKUP(AG142,AKT!$E$4:$G$350,3,FALSE),"")</f>
        <v>0942</v>
      </c>
    </row>
    <row r="143" spans="1:34">
      <c r="A143" s="44"/>
      <c r="B143" s="39" t="str">
        <f t="shared" si="22"/>
        <v/>
      </c>
      <c r="C143" s="84"/>
      <c r="D143" s="39" t="str">
        <f t="shared" si="23"/>
        <v/>
      </c>
      <c r="E143" s="75"/>
      <c r="F143" s="39" t="str">
        <f t="shared" si="24"/>
        <v/>
      </c>
      <c r="G143" s="39" t="str">
        <f t="shared" si="25"/>
        <v/>
      </c>
      <c r="H143" s="74"/>
      <c r="I143" s="74"/>
      <c r="J143" s="74"/>
      <c r="K143" s="84"/>
      <c r="L143" s="83"/>
      <c r="M143" s="83"/>
      <c r="N143" s="135"/>
      <c r="O143" s="135"/>
      <c r="P143" s="43"/>
      <c r="Q143" t="str">
        <f>IF(C143="","",'OPĆI DIO'!$C$1)</f>
        <v/>
      </c>
      <c r="R143" t="str">
        <f t="shared" si="26"/>
        <v/>
      </c>
      <c r="S143" t="str">
        <f t="shared" si="27"/>
        <v/>
      </c>
      <c r="T143" t="str">
        <f t="shared" si="28"/>
        <v/>
      </c>
      <c r="U143" t="str">
        <f t="shared" si="29"/>
        <v/>
      </c>
      <c r="AE143" t="s">
        <v>4703</v>
      </c>
      <c r="AF143" t="s">
        <v>4704</v>
      </c>
      <c r="AG143" t="str">
        <f t="shared" si="30"/>
        <v>A679072</v>
      </c>
      <c r="AH143" t="str">
        <f>IFERROR(VLOOKUP(AG143,AKT!$E$4:$G$350,3,FALSE),"")</f>
        <v>0942</v>
      </c>
    </row>
    <row r="144" spans="1:34">
      <c r="A144" s="44"/>
      <c r="B144" s="39" t="str">
        <f t="shared" si="22"/>
        <v/>
      </c>
      <c r="C144" s="84"/>
      <c r="D144" s="39" t="str">
        <f t="shared" si="23"/>
        <v/>
      </c>
      <c r="E144" s="75"/>
      <c r="F144" s="39" t="str">
        <f t="shared" si="24"/>
        <v/>
      </c>
      <c r="G144" s="39" t="str">
        <f t="shared" si="25"/>
        <v/>
      </c>
      <c r="H144" s="74"/>
      <c r="I144" s="74"/>
      <c r="J144" s="74"/>
      <c r="K144" s="84"/>
      <c r="L144" s="83"/>
      <c r="M144" s="83"/>
      <c r="N144" s="135"/>
      <c r="O144" s="135"/>
      <c r="P144" s="43"/>
      <c r="Q144" t="str">
        <f>IF(C144="","",'OPĆI DIO'!$C$1)</f>
        <v/>
      </c>
      <c r="R144" t="str">
        <f t="shared" si="26"/>
        <v/>
      </c>
      <c r="S144" t="str">
        <f t="shared" si="27"/>
        <v/>
      </c>
      <c r="T144" t="str">
        <f t="shared" si="28"/>
        <v/>
      </c>
      <c r="U144" t="str">
        <f t="shared" si="29"/>
        <v/>
      </c>
      <c r="AE144" t="s">
        <v>4705</v>
      </c>
      <c r="AF144" t="s">
        <v>4706</v>
      </c>
      <c r="AG144" t="str">
        <f t="shared" si="30"/>
        <v>A679072</v>
      </c>
      <c r="AH144" t="str">
        <f>IFERROR(VLOOKUP(AG144,AKT!$E$4:$G$350,3,FALSE),"")</f>
        <v>0942</v>
      </c>
    </row>
    <row r="145" spans="1:34">
      <c r="A145" s="44"/>
      <c r="B145" s="39" t="str">
        <f t="shared" si="22"/>
        <v/>
      </c>
      <c r="C145" s="84"/>
      <c r="D145" s="39" t="str">
        <f t="shared" si="23"/>
        <v/>
      </c>
      <c r="E145" s="75"/>
      <c r="F145" s="39" t="str">
        <f t="shared" si="24"/>
        <v/>
      </c>
      <c r="G145" s="39" t="str">
        <f t="shared" si="25"/>
        <v/>
      </c>
      <c r="H145" s="74"/>
      <c r="I145" s="74"/>
      <c r="J145" s="74"/>
      <c r="K145" s="84"/>
      <c r="L145" s="83"/>
      <c r="M145" s="83"/>
      <c r="N145" s="135"/>
      <c r="O145" s="135"/>
      <c r="P145" s="43"/>
      <c r="Q145" t="str">
        <f>IF(C145="","",'OPĆI DIO'!$C$1)</f>
        <v/>
      </c>
      <c r="R145" t="str">
        <f t="shared" si="26"/>
        <v/>
      </c>
      <c r="S145" t="str">
        <f t="shared" si="27"/>
        <v/>
      </c>
      <c r="T145" t="str">
        <f t="shared" si="28"/>
        <v/>
      </c>
      <c r="U145" t="str">
        <f t="shared" si="29"/>
        <v/>
      </c>
      <c r="AE145" t="s">
        <v>4707</v>
      </c>
      <c r="AF145" t="s">
        <v>4708</v>
      </c>
      <c r="AG145" t="str">
        <f t="shared" si="30"/>
        <v>A679072</v>
      </c>
      <c r="AH145" t="str">
        <f>IFERROR(VLOOKUP(AG145,AKT!$E$4:$G$350,3,FALSE),"")</f>
        <v>0942</v>
      </c>
    </row>
    <row r="146" spans="1:34">
      <c r="A146" s="44"/>
      <c r="B146" s="39" t="str">
        <f t="shared" si="22"/>
        <v/>
      </c>
      <c r="C146" s="84"/>
      <c r="D146" s="39" t="str">
        <f t="shared" si="23"/>
        <v/>
      </c>
      <c r="E146" s="75"/>
      <c r="F146" s="39" t="str">
        <f t="shared" si="24"/>
        <v/>
      </c>
      <c r="G146" s="39" t="str">
        <f t="shared" si="25"/>
        <v/>
      </c>
      <c r="H146" s="74"/>
      <c r="I146" s="74"/>
      <c r="J146" s="74"/>
      <c r="K146" s="84"/>
      <c r="L146" s="83"/>
      <c r="M146" s="83"/>
      <c r="N146" s="135"/>
      <c r="O146" s="135"/>
      <c r="P146" s="43"/>
      <c r="Q146" t="str">
        <f>IF(C146="","",'OPĆI DIO'!$C$1)</f>
        <v/>
      </c>
      <c r="R146" t="str">
        <f t="shared" si="26"/>
        <v/>
      </c>
      <c r="S146" t="str">
        <f t="shared" si="27"/>
        <v/>
      </c>
      <c r="T146" t="str">
        <f t="shared" si="28"/>
        <v/>
      </c>
      <c r="U146" t="str">
        <f t="shared" si="29"/>
        <v/>
      </c>
      <c r="AE146" t="s">
        <v>4709</v>
      </c>
      <c r="AF146" t="s">
        <v>4710</v>
      </c>
      <c r="AG146" t="str">
        <f t="shared" si="30"/>
        <v>A679072</v>
      </c>
      <c r="AH146" t="str">
        <f>IFERROR(VLOOKUP(AG146,AKT!$E$4:$G$350,3,FALSE),"")</f>
        <v>0942</v>
      </c>
    </row>
    <row r="147" spans="1:34">
      <c r="A147" s="44"/>
      <c r="B147" s="39" t="str">
        <f t="shared" si="22"/>
        <v/>
      </c>
      <c r="C147" s="84"/>
      <c r="D147" s="39" t="str">
        <f t="shared" si="23"/>
        <v/>
      </c>
      <c r="E147" s="75"/>
      <c r="F147" s="39" t="str">
        <f t="shared" si="24"/>
        <v/>
      </c>
      <c r="G147" s="39" t="str">
        <f t="shared" si="25"/>
        <v/>
      </c>
      <c r="H147" s="74"/>
      <c r="I147" s="74"/>
      <c r="J147" s="74"/>
      <c r="K147" s="84"/>
      <c r="L147" s="83"/>
      <c r="M147" s="83"/>
      <c r="N147" s="135"/>
      <c r="O147" s="135"/>
      <c r="P147" s="43"/>
      <c r="Q147" t="str">
        <f>IF(C147="","",'OPĆI DIO'!$C$1)</f>
        <v/>
      </c>
      <c r="R147" t="str">
        <f t="shared" si="26"/>
        <v/>
      </c>
      <c r="S147" t="str">
        <f t="shared" si="27"/>
        <v/>
      </c>
      <c r="T147" t="str">
        <f t="shared" si="28"/>
        <v/>
      </c>
      <c r="U147" t="str">
        <f t="shared" si="29"/>
        <v/>
      </c>
      <c r="AE147" t="s">
        <v>4711</v>
      </c>
      <c r="AF147" t="s">
        <v>4712</v>
      </c>
      <c r="AG147" t="str">
        <f t="shared" si="30"/>
        <v>A679072</v>
      </c>
      <c r="AH147" t="str">
        <f>IFERROR(VLOOKUP(AG147,AKT!$E$4:$G$350,3,FALSE),"")</f>
        <v>0942</v>
      </c>
    </row>
    <row r="148" spans="1:34">
      <c r="A148" s="44"/>
      <c r="B148" s="39" t="str">
        <f t="shared" si="22"/>
        <v/>
      </c>
      <c r="C148" s="84"/>
      <c r="D148" s="39" t="str">
        <f t="shared" si="23"/>
        <v/>
      </c>
      <c r="E148" s="75"/>
      <c r="F148" s="39" t="str">
        <f t="shared" si="24"/>
        <v/>
      </c>
      <c r="G148" s="39" t="str">
        <f t="shared" si="25"/>
        <v/>
      </c>
      <c r="H148" s="74"/>
      <c r="I148" s="74"/>
      <c r="J148" s="74"/>
      <c r="K148" s="84"/>
      <c r="L148" s="83"/>
      <c r="M148" s="83"/>
      <c r="N148" s="135"/>
      <c r="O148" s="135"/>
      <c r="P148" s="43"/>
      <c r="Q148" t="str">
        <f>IF(C148="","",'OPĆI DIO'!$C$1)</f>
        <v/>
      </c>
      <c r="R148" t="str">
        <f t="shared" si="26"/>
        <v/>
      </c>
      <c r="S148" t="str">
        <f t="shared" si="27"/>
        <v/>
      </c>
      <c r="T148" t="str">
        <f t="shared" si="28"/>
        <v/>
      </c>
      <c r="U148" t="str">
        <f t="shared" si="29"/>
        <v/>
      </c>
      <c r="AE148" t="s">
        <v>4713</v>
      </c>
      <c r="AF148" t="s">
        <v>4714</v>
      </c>
      <c r="AG148" t="str">
        <f t="shared" si="30"/>
        <v>A679072</v>
      </c>
      <c r="AH148" t="str">
        <f>IFERROR(VLOOKUP(AG148,AKT!$E$4:$G$350,3,FALSE),"")</f>
        <v>0942</v>
      </c>
    </row>
    <row r="149" spans="1:34">
      <c r="A149" s="44"/>
      <c r="B149" s="39" t="str">
        <f t="shared" si="22"/>
        <v/>
      </c>
      <c r="C149" s="84"/>
      <c r="D149" s="39" t="str">
        <f t="shared" si="23"/>
        <v/>
      </c>
      <c r="E149" s="75"/>
      <c r="F149" s="39" t="str">
        <f t="shared" si="24"/>
        <v/>
      </c>
      <c r="G149" s="39" t="str">
        <f t="shared" si="25"/>
        <v/>
      </c>
      <c r="H149" s="74"/>
      <c r="I149" s="74"/>
      <c r="J149" s="74"/>
      <c r="K149" s="84"/>
      <c r="L149" s="83"/>
      <c r="M149" s="83"/>
      <c r="N149" s="135"/>
      <c r="O149" s="135"/>
      <c r="P149" s="43"/>
      <c r="Q149" t="str">
        <f>IF(C149="","",'OPĆI DIO'!$C$1)</f>
        <v/>
      </c>
      <c r="R149" t="str">
        <f t="shared" si="26"/>
        <v/>
      </c>
      <c r="S149" t="str">
        <f t="shared" si="27"/>
        <v/>
      </c>
      <c r="T149" t="str">
        <f t="shared" si="28"/>
        <v/>
      </c>
      <c r="U149" t="str">
        <f t="shared" si="29"/>
        <v/>
      </c>
      <c r="AE149" t="s">
        <v>4715</v>
      </c>
      <c r="AF149" t="s">
        <v>4716</v>
      </c>
      <c r="AG149" t="str">
        <f t="shared" si="30"/>
        <v>A679072</v>
      </c>
      <c r="AH149" t="str">
        <f>IFERROR(VLOOKUP(AG149,AKT!$E$4:$G$350,3,FALSE),"")</f>
        <v>0942</v>
      </c>
    </row>
    <row r="150" spans="1:34">
      <c r="A150" s="44"/>
      <c r="B150" s="39" t="str">
        <f t="shared" si="22"/>
        <v/>
      </c>
      <c r="C150" s="84"/>
      <c r="D150" s="39" t="str">
        <f t="shared" si="23"/>
        <v/>
      </c>
      <c r="E150" s="75"/>
      <c r="F150" s="39" t="str">
        <f t="shared" si="24"/>
        <v/>
      </c>
      <c r="G150" s="39" t="str">
        <f t="shared" si="25"/>
        <v/>
      </c>
      <c r="H150" s="74"/>
      <c r="I150" s="74"/>
      <c r="J150" s="74"/>
      <c r="K150" s="84"/>
      <c r="L150" s="83"/>
      <c r="M150" s="83"/>
      <c r="N150" s="135"/>
      <c r="O150" s="135"/>
      <c r="P150" s="43"/>
      <c r="Q150" t="str">
        <f>IF(C150="","",'OPĆI DIO'!$C$1)</f>
        <v/>
      </c>
      <c r="R150" t="str">
        <f t="shared" si="26"/>
        <v/>
      </c>
      <c r="S150" t="str">
        <f t="shared" si="27"/>
        <v/>
      </c>
      <c r="T150" t="str">
        <f t="shared" si="28"/>
        <v/>
      </c>
      <c r="U150" t="str">
        <f t="shared" si="29"/>
        <v/>
      </c>
      <c r="AE150" t="s">
        <v>4717</v>
      </c>
      <c r="AF150" t="s">
        <v>4718</v>
      </c>
      <c r="AG150" t="str">
        <f t="shared" si="30"/>
        <v>A679072</v>
      </c>
      <c r="AH150" t="str">
        <f>IFERROR(VLOOKUP(AG150,AKT!$E$4:$G$350,3,FALSE),"")</f>
        <v>0942</v>
      </c>
    </row>
    <row r="151" spans="1:34">
      <c r="A151" s="44"/>
      <c r="B151" s="39" t="str">
        <f t="shared" si="22"/>
        <v/>
      </c>
      <c r="C151" s="84"/>
      <c r="D151" s="39" t="str">
        <f t="shared" si="23"/>
        <v/>
      </c>
      <c r="E151" s="75"/>
      <c r="F151" s="39" t="str">
        <f t="shared" si="24"/>
        <v/>
      </c>
      <c r="G151" s="39" t="str">
        <f t="shared" si="25"/>
        <v/>
      </c>
      <c r="H151" s="74"/>
      <c r="I151" s="74"/>
      <c r="J151" s="74"/>
      <c r="K151" s="84"/>
      <c r="L151" s="83"/>
      <c r="M151" s="83"/>
      <c r="N151" s="135"/>
      <c r="O151" s="135"/>
      <c r="P151" s="43"/>
      <c r="Q151" t="str">
        <f>IF(C151="","",'OPĆI DIO'!$C$1)</f>
        <v/>
      </c>
      <c r="R151" t="str">
        <f t="shared" si="26"/>
        <v/>
      </c>
      <c r="S151" t="str">
        <f t="shared" si="27"/>
        <v/>
      </c>
      <c r="T151" t="str">
        <f t="shared" si="28"/>
        <v/>
      </c>
      <c r="U151" t="str">
        <f t="shared" si="29"/>
        <v/>
      </c>
      <c r="AE151" t="s">
        <v>4719</v>
      </c>
      <c r="AF151" t="s">
        <v>4720</v>
      </c>
      <c r="AG151" t="str">
        <f t="shared" si="30"/>
        <v>A679072</v>
      </c>
      <c r="AH151" t="str">
        <f>IFERROR(VLOOKUP(AG151,AKT!$E$4:$G$350,3,FALSE),"")</f>
        <v>0942</v>
      </c>
    </row>
    <row r="152" spans="1:34">
      <c r="A152" s="44"/>
      <c r="B152" s="39" t="str">
        <f t="shared" si="22"/>
        <v/>
      </c>
      <c r="C152" s="84"/>
      <c r="D152" s="39" t="str">
        <f t="shared" si="23"/>
        <v/>
      </c>
      <c r="E152" s="75"/>
      <c r="F152" s="39" t="str">
        <f t="shared" si="24"/>
        <v/>
      </c>
      <c r="G152" s="39" t="str">
        <f t="shared" si="25"/>
        <v/>
      </c>
      <c r="H152" s="74"/>
      <c r="I152" s="74"/>
      <c r="J152" s="74"/>
      <c r="K152" s="84"/>
      <c r="L152" s="83"/>
      <c r="M152" s="83"/>
      <c r="N152" s="135"/>
      <c r="O152" s="135"/>
      <c r="P152" s="43"/>
      <c r="Q152" t="str">
        <f>IF(C152="","",'OPĆI DIO'!$C$1)</f>
        <v/>
      </c>
      <c r="R152" t="str">
        <f t="shared" si="26"/>
        <v/>
      </c>
      <c r="S152" t="str">
        <f t="shared" si="27"/>
        <v/>
      </c>
      <c r="T152" t="str">
        <f t="shared" si="28"/>
        <v/>
      </c>
      <c r="U152" t="str">
        <f t="shared" si="29"/>
        <v/>
      </c>
      <c r="AE152" t="s">
        <v>4721</v>
      </c>
      <c r="AF152" t="s">
        <v>4722</v>
      </c>
      <c r="AG152" t="str">
        <f t="shared" si="30"/>
        <v>A679072</v>
      </c>
      <c r="AH152" t="str">
        <f>IFERROR(VLOOKUP(AG152,AKT!$E$4:$G$350,3,FALSE),"")</f>
        <v>0942</v>
      </c>
    </row>
    <row r="153" spans="1:34">
      <c r="A153" s="44"/>
      <c r="B153" s="39" t="str">
        <f t="shared" si="22"/>
        <v/>
      </c>
      <c r="C153" s="84"/>
      <c r="D153" s="39" t="str">
        <f t="shared" si="23"/>
        <v/>
      </c>
      <c r="E153" s="75"/>
      <c r="F153" s="39" t="str">
        <f t="shared" si="24"/>
        <v/>
      </c>
      <c r="G153" s="39" t="str">
        <f t="shared" si="25"/>
        <v/>
      </c>
      <c r="H153" s="74"/>
      <c r="I153" s="74"/>
      <c r="J153" s="74"/>
      <c r="K153" s="84"/>
      <c r="L153" s="83"/>
      <c r="M153" s="83"/>
      <c r="N153" s="135"/>
      <c r="O153" s="135"/>
      <c r="P153" s="43"/>
      <c r="Q153" t="str">
        <f>IF(C153="","",'OPĆI DIO'!$C$1)</f>
        <v/>
      </c>
      <c r="R153" t="str">
        <f t="shared" si="26"/>
        <v/>
      </c>
      <c r="S153" t="str">
        <f t="shared" si="27"/>
        <v/>
      </c>
      <c r="T153" t="str">
        <f t="shared" si="28"/>
        <v/>
      </c>
      <c r="U153" t="str">
        <f t="shared" si="29"/>
        <v/>
      </c>
      <c r="AE153" t="s">
        <v>4723</v>
      </c>
      <c r="AF153" t="s">
        <v>4724</v>
      </c>
      <c r="AG153" t="str">
        <f t="shared" si="30"/>
        <v>A679072</v>
      </c>
      <c r="AH153" t="str">
        <f>IFERROR(VLOOKUP(AG153,AKT!$E$4:$G$350,3,FALSE),"")</f>
        <v>0942</v>
      </c>
    </row>
    <row r="154" spans="1:34">
      <c r="A154" s="44"/>
      <c r="B154" s="39" t="str">
        <f t="shared" si="22"/>
        <v/>
      </c>
      <c r="C154" s="84"/>
      <c r="D154" s="39" t="str">
        <f t="shared" si="23"/>
        <v/>
      </c>
      <c r="E154" s="75"/>
      <c r="F154" s="39" t="str">
        <f t="shared" si="24"/>
        <v/>
      </c>
      <c r="G154" s="39" t="str">
        <f t="shared" si="25"/>
        <v/>
      </c>
      <c r="H154" s="74"/>
      <c r="I154" s="74"/>
      <c r="J154" s="74"/>
      <c r="K154" s="84"/>
      <c r="L154" s="83"/>
      <c r="M154" s="83"/>
      <c r="N154" s="135"/>
      <c r="O154" s="135"/>
      <c r="P154" s="43"/>
      <c r="Q154" t="str">
        <f>IF(C154="","",'OPĆI DIO'!$C$1)</f>
        <v/>
      </c>
      <c r="R154" t="str">
        <f t="shared" si="26"/>
        <v/>
      </c>
      <c r="S154" t="str">
        <f t="shared" si="27"/>
        <v/>
      </c>
      <c r="T154" t="str">
        <f t="shared" si="28"/>
        <v/>
      </c>
      <c r="U154" t="str">
        <f t="shared" si="29"/>
        <v/>
      </c>
      <c r="AE154" t="s">
        <v>4725</v>
      </c>
      <c r="AF154" t="s">
        <v>4726</v>
      </c>
      <c r="AG154" t="str">
        <f t="shared" si="30"/>
        <v>A679072</v>
      </c>
      <c r="AH154" t="str">
        <f>IFERROR(VLOOKUP(AG154,AKT!$E$4:$G$350,3,FALSE),"")</f>
        <v>0942</v>
      </c>
    </row>
    <row r="155" spans="1:34">
      <c r="A155" s="44"/>
      <c r="B155" s="39" t="str">
        <f t="shared" si="22"/>
        <v/>
      </c>
      <c r="C155" s="84"/>
      <c r="D155" s="39" t="str">
        <f t="shared" si="23"/>
        <v/>
      </c>
      <c r="E155" s="75"/>
      <c r="F155" s="39" t="str">
        <f t="shared" si="24"/>
        <v/>
      </c>
      <c r="G155" s="39" t="str">
        <f t="shared" si="25"/>
        <v/>
      </c>
      <c r="H155" s="74"/>
      <c r="I155" s="74"/>
      <c r="J155" s="74"/>
      <c r="K155" s="84"/>
      <c r="L155" s="83"/>
      <c r="M155" s="83"/>
      <c r="N155" s="84"/>
      <c r="O155" s="135"/>
      <c r="P155" s="43"/>
      <c r="Q155" t="str">
        <f>IF(C155="","",'OPĆI DIO'!$C$1)</f>
        <v/>
      </c>
      <c r="R155" t="str">
        <f t="shared" si="26"/>
        <v/>
      </c>
      <c r="S155" t="str">
        <f t="shared" si="27"/>
        <v/>
      </c>
      <c r="T155" t="str">
        <f t="shared" si="28"/>
        <v/>
      </c>
      <c r="U155" t="str">
        <f t="shared" si="29"/>
        <v/>
      </c>
      <c r="AE155" t="s">
        <v>4727</v>
      </c>
      <c r="AF155" t="s">
        <v>4728</v>
      </c>
      <c r="AG155" t="str">
        <f t="shared" si="30"/>
        <v>A679072</v>
      </c>
      <c r="AH155" t="str">
        <f>IFERROR(VLOOKUP(AG155,AKT!$E$4:$G$350,3,FALSE),"")</f>
        <v>0942</v>
      </c>
    </row>
    <row r="156" spans="1:34">
      <c r="A156" s="44"/>
      <c r="B156" s="39" t="str">
        <f t="shared" si="22"/>
        <v/>
      </c>
      <c r="C156" s="84"/>
      <c r="D156" s="39" t="str">
        <f t="shared" si="23"/>
        <v/>
      </c>
      <c r="E156" s="75"/>
      <c r="F156" s="39" t="str">
        <f t="shared" si="24"/>
        <v/>
      </c>
      <c r="G156" s="39" t="str">
        <f t="shared" si="25"/>
        <v/>
      </c>
      <c r="H156" s="74"/>
      <c r="I156" s="74"/>
      <c r="J156" s="74"/>
      <c r="K156" s="84"/>
      <c r="L156" s="83"/>
      <c r="M156" s="83"/>
      <c r="N156" s="84"/>
      <c r="O156" s="135"/>
      <c r="P156" s="43"/>
      <c r="Q156" t="str">
        <f>IF(C156="","",'OPĆI DIO'!$C$1)</f>
        <v/>
      </c>
      <c r="R156" t="str">
        <f t="shared" si="26"/>
        <v/>
      </c>
      <c r="S156" t="str">
        <f t="shared" si="27"/>
        <v/>
      </c>
      <c r="T156" t="str">
        <f t="shared" si="28"/>
        <v/>
      </c>
      <c r="U156" t="str">
        <f t="shared" si="29"/>
        <v/>
      </c>
      <c r="AE156" t="s">
        <v>4729</v>
      </c>
      <c r="AF156" t="s">
        <v>4730</v>
      </c>
      <c r="AG156" t="str">
        <f t="shared" si="30"/>
        <v>A679072</v>
      </c>
      <c r="AH156" t="str">
        <f>IFERROR(VLOOKUP(AG156,AKT!$E$4:$G$350,3,FALSE),"")</f>
        <v>0942</v>
      </c>
    </row>
    <row r="157" spans="1:34">
      <c r="A157" s="44"/>
      <c r="B157" s="39" t="str">
        <f t="shared" si="22"/>
        <v/>
      </c>
      <c r="C157" s="84"/>
      <c r="D157" s="39" t="str">
        <f t="shared" si="23"/>
        <v/>
      </c>
      <c r="E157" s="75"/>
      <c r="F157" s="39" t="str">
        <f t="shared" si="24"/>
        <v/>
      </c>
      <c r="G157" s="39" t="str">
        <f t="shared" si="25"/>
        <v/>
      </c>
      <c r="H157" s="74"/>
      <c r="I157" s="74"/>
      <c r="J157" s="74"/>
      <c r="K157" s="84"/>
      <c r="L157" s="83"/>
      <c r="M157" s="83"/>
      <c r="N157" s="84"/>
      <c r="O157" s="135"/>
      <c r="P157" s="43"/>
      <c r="Q157" t="str">
        <f>IF(C157="","",'OPĆI DIO'!$C$1)</f>
        <v/>
      </c>
      <c r="R157" t="str">
        <f t="shared" si="26"/>
        <v/>
      </c>
      <c r="S157" t="str">
        <f t="shared" si="27"/>
        <v/>
      </c>
      <c r="T157" t="str">
        <f t="shared" si="28"/>
        <v/>
      </c>
      <c r="U157" t="str">
        <f t="shared" si="29"/>
        <v/>
      </c>
      <c r="AE157" t="s">
        <v>4731</v>
      </c>
      <c r="AF157" t="s">
        <v>4732</v>
      </c>
      <c r="AG157" t="str">
        <f t="shared" si="30"/>
        <v>A679072</v>
      </c>
      <c r="AH157" t="str">
        <f>IFERROR(VLOOKUP(AG157,AKT!$E$4:$G$350,3,FALSE),"")</f>
        <v>0942</v>
      </c>
    </row>
    <row r="158" spans="1:34">
      <c r="A158" s="44"/>
      <c r="B158" s="39" t="str">
        <f t="shared" si="22"/>
        <v/>
      </c>
      <c r="C158" s="84"/>
      <c r="D158" s="39" t="str">
        <f t="shared" si="23"/>
        <v/>
      </c>
      <c r="E158" s="75"/>
      <c r="F158" s="39" t="str">
        <f t="shared" si="24"/>
        <v/>
      </c>
      <c r="G158" s="39" t="str">
        <f t="shared" si="25"/>
        <v/>
      </c>
      <c r="H158" s="74"/>
      <c r="I158" s="74"/>
      <c r="J158" s="74"/>
      <c r="K158" s="84"/>
      <c r="L158" s="83"/>
      <c r="M158" s="83"/>
      <c r="N158" s="84"/>
      <c r="O158" s="135"/>
      <c r="P158" s="43"/>
      <c r="Q158" t="str">
        <f>IF(C158="","",'OPĆI DIO'!$C$1)</f>
        <v/>
      </c>
      <c r="R158" t="str">
        <f t="shared" si="26"/>
        <v/>
      </c>
      <c r="S158" t="str">
        <f t="shared" si="27"/>
        <v/>
      </c>
      <c r="T158" t="str">
        <f t="shared" si="28"/>
        <v/>
      </c>
      <c r="U158" t="str">
        <f t="shared" si="29"/>
        <v/>
      </c>
      <c r="AE158" t="s">
        <v>4733</v>
      </c>
      <c r="AF158" t="s">
        <v>4734</v>
      </c>
      <c r="AG158" t="str">
        <f t="shared" si="30"/>
        <v>A679072</v>
      </c>
      <c r="AH158" t="str">
        <f>IFERROR(VLOOKUP(AG158,AKT!$E$4:$G$350,3,FALSE),"")</f>
        <v>0942</v>
      </c>
    </row>
    <row r="159" spans="1:34">
      <c r="A159" s="44"/>
      <c r="B159" s="39" t="str">
        <f t="shared" si="22"/>
        <v/>
      </c>
      <c r="C159" s="84"/>
      <c r="D159" s="39" t="str">
        <f t="shared" si="23"/>
        <v/>
      </c>
      <c r="E159" s="75"/>
      <c r="F159" s="39" t="str">
        <f t="shared" si="24"/>
        <v/>
      </c>
      <c r="G159" s="39" t="str">
        <f t="shared" si="25"/>
        <v/>
      </c>
      <c r="H159" s="74"/>
      <c r="I159" s="74"/>
      <c r="J159" s="74"/>
      <c r="K159" s="84"/>
      <c r="L159" s="83"/>
      <c r="M159" s="83"/>
      <c r="N159" s="84"/>
      <c r="O159" s="135"/>
      <c r="P159" s="43"/>
      <c r="Q159" t="str">
        <f>IF(C159="","",'OPĆI DIO'!$C$1)</f>
        <v/>
      </c>
      <c r="R159" t="str">
        <f t="shared" si="26"/>
        <v/>
      </c>
      <c r="S159" t="str">
        <f t="shared" si="27"/>
        <v/>
      </c>
      <c r="T159" t="str">
        <f t="shared" si="28"/>
        <v/>
      </c>
      <c r="U159" t="str">
        <f t="shared" si="29"/>
        <v/>
      </c>
      <c r="AE159" t="s">
        <v>995</v>
      </c>
      <c r="AF159" t="s">
        <v>996</v>
      </c>
      <c r="AG159" t="str">
        <f t="shared" si="30"/>
        <v>A679072</v>
      </c>
      <c r="AH159" t="str">
        <f>IFERROR(VLOOKUP(AG159,AKT!$E$4:$G$350,3,FALSE),"")</f>
        <v>0942</v>
      </c>
    </row>
    <row r="160" spans="1:34">
      <c r="A160" s="44"/>
      <c r="B160" s="39" t="str">
        <f t="shared" si="22"/>
        <v/>
      </c>
      <c r="C160" s="84"/>
      <c r="D160" s="39" t="str">
        <f t="shared" si="23"/>
        <v/>
      </c>
      <c r="E160" s="75"/>
      <c r="F160" s="39" t="str">
        <f t="shared" si="24"/>
        <v/>
      </c>
      <c r="G160" s="39" t="str">
        <f t="shared" si="25"/>
        <v/>
      </c>
      <c r="H160" s="74"/>
      <c r="I160" s="74"/>
      <c r="J160" s="74"/>
      <c r="K160" s="84"/>
      <c r="L160" s="83"/>
      <c r="M160" s="83"/>
      <c r="N160" s="84"/>
      <c r="O160" s="135"/>
      <c r="P160" s="43"/>
      <c r="Q160" t="str">
        <f>IF(C160="","",'OPĆI DIO'!$C$1)</f>
        <v/>
      </c>
      <c r="R160" t="str">
        <f t="shared" si="26"/>
        <v/>
      </c>
      <c r="S160" t="str">
        <f t="shared" si="27"/>
        <v/>
      </c>
      <c r="T160" t="str">
        <f t="shared" si="28"/>
        <v/>
      </c>
      <c r="U160" t="str">
        <f t="shared" si="29"/>
        <v/>
      </c>
      <c r="AE160" t="s">
        <v>4735</v>
      </c>
      <c r="AF160" t="s">
        <v>4736</v>
      </c>
      <c r="AG160" t="str">
        <f t="shared" si="30"/>
        <v>A679072</v>
      </c>
      <c r="AH160" t="str">
        <f>IFERROR(VLOOKUP(AG160,AKT!$E$4:$G$350,3,FALSE),"")</f>
        <v>0942</v>
      </c>
    </row>
    <row r="161" spans="1:34">
      <c r="A161" s="44"/>
      <c r="B161" s="39" t="str">
        <f t="shared" si="22"/>
        <v/>
      </c>
      <c r="C161" s="84"/>
      <c r="D161" s="39" t="str">
        <f t="shared" si="23"/>
        <v/>
      </c>
      <c r="E161" s="75"/>
      <c r="F161" s="39" t="str">
        <f t="shared" si="24"/>
        <v/>
      </c>
      <c r="G161" s="39" t="str">
        <f t="shared" si="25"/>
        <v/>
      </c>
      <c r="H161" s="74"/>
      <c r="I161" s="74"/>
      <c r="J161" s="74"/>
      <c r="K161" s="84"/>
      <c r="L161" s="83"/>
      <c r="M161" s="83"/>
      <c r="N161" s="84"/>
      <c r="O161" s="135"/>
      <c r="P161" s="43"/>
      <c r="Q161" t="str">
        <f>IF(C161="","",'OPĆI DIO'!$C$1)</f>
        <v/>
      </c>
      <c r="R161" t="str">
        <f t="shared" si="26"/>
        <v/>
      </c>
      <c r="S161" t="str">
        <f t="shared" si="27"/>
        <v/>
      </c>
      <c r="T161" t="str">
        <f t="shared" si="28"/>
        <v/>
      </c>
      <c r="U161" t="str">
        <f t="shared" si="29"/>
        <v/>
      </c>
      <c r="AE161" t="s">
        <v>4737</v>
      </c>
      <c r="AF161" t="s">
        <v>4738</v>
      </c>
      <c r="AG161" t="str">
        <f t="shared" si="30"/>
        <v>A679072</v>
      </c>
      <c r="AH161" t="str">
        <f>IFERROR(VLOOKUP(AG161,AKT!$E$4:$G$350,3,FALSE),"")</f>
        <v>0942</v>
      </c>
    </row>
    <row r="162" spans="1:34">
      <c r="A162" s="44"/>
      <c r="B162" s="39" t="str">
        <f t="shared" si="22"/>
        <v/>
      </c>
      <c r="C162" s="218"/>
      <c r="D162" s="39" t="str">
        <f t="shared" si="23"/>
        <v/>
      </c>
      <c r="E162" s="75"/>
      <c r="F162" s="39" t="str">
        <f t="shared" si="24"/>
        <v/>
      </c>
      <c r="G162" s="39" t="str">
        <f t="shared" si="25"/>
        <v/>
      </c>
      <c r="H162" s="74"/>
      <c r="I162" s="74"/>
      <c r="J162" s="74"/>
      <c r="K162" s="84"/>
      <c r="L162" s="83"/>
      <c r="M162" s="83"/>
      <c r="N162" s="84"/>
      <c r="O162" s="135"/>
      <c r="P162" s="43"/>
      <c r="Q162" t="str">
        <f>IF(C162="","",'OPĆI DIO'!$C$1)</f>
        <v/>
      </c>
      <c r="R162" t="str">
        <f t="shared" si="26"/>
        <v/>
      </c>
      <c r="S162" t="str">
        <f t="shared" si="27"/>
        <v/>
      </c>
      <c r="T162" t="str">
        <f t="shared" si="28"/>
        <v/>
      </c>
      <c r="U162" t="str">
        <f t="shared" si="29"/>
        <v/>
      </c>
      <c r="AE162" t="s">
        <v>4739</v>
      </c>
      <c r="AF162" t="s">
        <v>4740</v>
      </c>
      <c r="AG162" t="str">
        <f t="shared" si="30"/>
        <v>A679072</v>
      </c>
      <c r="AH162" t="str">
        <f>IFERROR(VLOOKUP(AG162,AKT!$E$4:$G$350,3,FALSE),"")</f>
        <v>0942</v>
      </c>
    </row>
    <row r="163" spans="1:34">
      <c r="A163" s="44"/>
      <c r="B163" s="39" t="str">
        <f t="shared" si="22"/>
        <v/>
      </c>
      <c r="C163" s="218"/>
      <c r="D163" s="39" t="str">
        <f t="shared" si="23"/>
        <v/>
      </c>
      <c r="E163" s="75"/>
      <c r="F163" s="39" t="str">
        <f t="shared" si="24"/>
        <v/>
      </c>
      <c r="G163" s="39" t="str">
        <f t="shared" si="25"/>
        <v/>
      </c>
      <c r="H163" s="74"/>
      <c r="I163" s="74"/>
      <c r="J163" s="74"/>
      <c r="K163" s="84"/>
      <c r="L163" s="83"/>
      <c r="M163" s="83"/>
      <c r="N163" s="84"/>
      <c r="O163" s="135"/>
      <c r="P163" s="43"/>
      <c r="Q163" t="str">
        <f>IF(C163="","",'OPĆI DIO'!$C$1)</f>
        <v/>
      </c>
      <c r="R163" t="str">
        <f t="shared" si="26"/>
        <v/>
      </c>
      <c r="S163" t="str">
        <f t="shared" si="27"/>
        <v/>
      </c>
      <c r="T163" t="str">
        <f t="shared" si="28"/>
        <v/>
      </c>
      <c r="U163" t="str">
        <f t="shared" si="29"/>
        <v/>
      </c>
      <c r="AE163" t="s">
        <v>4741</v>
      </c>
      <c r="AF163" t="s">
        <v>4742</v>
      </c>
      <c r="AG163" t="str">
        <f t="shared" si="30"/>
        <v>A679072</v>
      </c>
      <c r="AH163" t="str">
        <f>IFERROR(VLOOKUP(AG163,AKT!$E$4:$G$350,3,FALSE),"")</f>
        <v>0942</v>
      </c>
    </row>
    <row r="164" spans="1:34">
      <c r="A164" s="217"/>
      <c r="B164" s="39" t="str">
        <f t="shared" si="22"/>
        <v/>
      </c>
      <c r="C164" s="218"/>
      <c r="D164" s="39" t="str">
        <f t="shared" si="23"/>
        <v/>
      </c>
      <c r="E164" s="75"/>
      <c r="F164" s="39" t="str">
        <f t="shared" si="24"/>
        <v/>
      </c>
      <c r="G164" s="39" t="str">
        <f t="shared" si="25"/>
        <v/>
      </c>
      <c r="H164" s="74"/>
      <c r="I164" s="74"/>
      <c r="J164" s="74"/>
      <c r="K164" s="84"/>
      <c r="L164" s="83"/>
      <c r="M164" s="83"/>
      <c r="N164" s="84"/>
      <c r="O164" s="135"/>
      <c r="P164" s="43"/>
      <c r="Q164" t="str">
        <f>IF(C164="","",'OPĆI DIO'!$C$1)</f>
        <v/>
      </c>
      <c r="R164" t="str">
        <f t="shared" si="26"/>
        <v/>
      </c>
      <c r="S164" t="str">
        <f t="shared" si="27"/>
        <v/>
      </c>
      <c r="T164" t="str">
        <f t="shared" si="28"/>
        <v/>
      </c>
      <c r="U164" t="str">
        <f t="shared" si="29"/>
        <v/>
      </c>
      <c r="AE164" t="s">
        <v>4743</v>
      </c>
      <c r="AF164" t="s">
        <v>4744</v>
      </c>
      <c r="AG164" t="str">
        <f t="shared" si="30"/>
        <v>A679072</v>
      </c>
      <c r="AH164" t="str">
        <f>IFERROR(VLOOKUP(AG164,AKT!$E$4:$G$350,3,FALSE),"")</f>
        <v>0942</v>
      </c>
    </row>
    <row r="165" spans="1:34">
      <c r="A165" s="217"/>
      <c r="B165" s="39" t="str">
        <f t="shared" si="22"/>
        <v/>
      </c>
      <c r="C165" s="218"/>
      <c r="D165" s="39" t="str">
        <f t="shared" si="23"/>
        <v/>
      </c>
      <c r="E165" s="75"/>
      <c r="F165" s="39" t="str">
        <f t="shared" si="24"/>
        <v/>
      </c>
      <c r="G165" s="39" t="str">
        <f t="shared" si="25"/>
        <v/>
      </c>
      <c r="H165" s="74"/>
      <c r="I165" s="74"/>
      <c r="J165" s="74"/>
      <c r="K165" s="84"/>
      <c r="L165" s="83"/>
      <c r="M165" s="83"/>
      <c r="N165" s="84"/>
      <c r="O165" s="135"/>
      <c r="P165" s="43"/>
      <c r="Q165" t="str">
        <f>IF(C165="","",'OPĆI DIO'!$C$1)</f>
        <v/>
      </c>
      <c r="R165" t="str">
        <f t="shared" si="26"/>
        <v/>
      </c>
      <c r="S165" t="str">
        <f t="shared" si="27"/>
        <v/>
      </c>
      <c r="T165" t="str">
        <f t="shared" si="28"/>
        <v/>
      </c>
      <c r="U165" t="str">
        <f t="shared" si="29"/>
        <v/>
      </c>
      <c r="AE165" t="s">
        <v>4745</v>
      </c>
      <c r="AF165" t="s">
        <v>4746</v>
      </c>
      <c r="AG165" t="str">
        <f t="shared" si="30"/>
        <v>A679072</v>
      </c>
      <c r="AH165" t="str">
        <f>IFERROR(VLOOKUP(AG165,AKT!$E$4:$G$350,3,FALSE),"")</f>
        <v>0942</v>
      </c>
    </row>
    <row r="166" spans="1:34">
      <c r="A166" s="217"/>
      <c r="B166" s="39" t="str">
        <f t="shared" si="22"/>
        <v/>
      </c>
      <c r="C166" s="218"/>
      <c r="D166" s="39" t="str">
        <f t="shared" si="23"/>
        <v/>
      </c>
      <c r="E166" s="75"/>
      <c r="F166" s="39" t="str">
        <f t="shared" si="24"/>
        <v/>
      </c>
      <c r="G166" s="39" t="str">
        <f t="shared" si="25"/>
        <v/>
      </c>
      <c r="H166" s="74"/>
      <c r="I166" s="74"/>
      <c r="J166" s="74"/>
      <c r="K166" s="84"/>
      <c r="L166" s="83"/>
      <c r="M166" s="83"/>
      <c r="N166" s="84"/>
      <c r="O166" s="135"/>
      <c r="P166" s="43"/>
      <c r="Q166" t="str">
        <f>IF(C166="","",'OPĆI DIO'!$C$1)</f>
        <v/>
      </c>
      <c r="R166" t="str">
        <f t="shared" si="26"/>
        <v/>
      </c>
      <c r="S166" t="str">
        <f t="shared" si="27"/>
        <v/>
      </c>
      <c r="T166" t="str">
        <f t="shared" si="28"/>
        <v/>
      </c>
      <c r="U166" t="str">
        <f t="shared" si="29"/>
        <v/>
      </c>
      <c r="AE166" t="s">
        <v>4747</v>
      </c>
      <c r="AF166" t="s">
        <v>4748</v>
      </c>
      <c r="AG166" t="str">
        <f t="shared" si="30"/>
        <v>A679072</v>
      </c>
      <c r="AH166" t="str">
        <f>IFERROR(VLOOKUP(AG166,AKT!$E$4:$G$350,3,FALSE),"")</f>
        <v>0942</v>
      </c>
    </row>
    <row r="167" spans="1:34">
      <c r="A167" s="217"/>
      <c r="B167" s="39" t="str">
        <f t="shared" si="22"/>
        <v/>
      </c>
      <c r="C167" s="218"/>
      <c r="D167" s="39" t="str">
        <f t="shared" si="23"/>
        <v/>
      </c>
      <c r="E167" s="75"/>
      <c r="F167" s="39" t="str">
        <f t="shared" si="24"/>
        <v/>
      </c>
      <c r="G167" s="39" t="str">
        <f t="shared" si="25"/>
        <v/>
      </c>
      <c r="H167" s="74"/>
      <c r="I167" s="74"/>
      <c r="J167" s="74"/>
      <c r="K167" s="84"/>
      <c r="L167" s="83"/>
      <c r="M167" s="83"/>
      <c r="N167" s="84"/>
      <c r="O167" s="135"/>
      <c r="P167" s="43"/>
      <c r="Q167" t="str">
        <f>IF(C167="","",'OPĆI DIO'!$C$1)</f>
        <v/>
      </c>
      <c r="R167" t="str">
        <f t="shared" si="26"/>
        <v/>
      </c>
      <c r="S167" t="str">
        <f t="shared" si="27"/>
        <v/>
      </c>
      <c r="T167" t="str">
        <f t="shared" si="28"/>
        <v/>
      </c>
      <c r="U167" t="str">
        <f t="shared" si="29"/>
        <v/>
      </c>
      <c r="AE167" t="s">
        <v>4749</v>
      </c>
      <c r="AF167" t="s">
        <v>4750</v>
      </c>
      <c r="AG167" t="str">
        <f t="shared" si="30"/>
        <v>A679072</v>
      </c>
      <c r="AH167" t="str">
        <f>IFERROR(VLOOKUP(AG167,AKT!$E$4:$G$350,3,FALSE),"")</f>
        <v>0942</v>
      </c>
    </row>
    <row r="168" spans="1:34">
      <c r="A168" s="217"/>
      <c r="B168" s="39" t="str">
        <f t="shared" si="22"/>
        <v/>
      </c>
      <c r="C168" s="218"/>
      <c r="D168" s="39" t="str">
        <f t="shared" si="23"/>
        <v/>
      </c>
      <c r="E168" s="75"/>
      <c r="F168" s="39" t="str">
        <f t="shared" si="24"/>
        <v/>
      </c>
      <c r="G168" s="39" t="str">
        <f t="shared" si="25"/>
        <v/>
      </c>
      <c r="H168" s="74"/>
      <c r="I168" s="74"/>
      <c r="J168" s="74"/>
      <c r="K168" s="84"/>
      <c r="L168" s="83"/>
      <c r="M168" s="83"/>
      <c r="N168" s="84"/>
      <c r="O168" s="135"/>
      <c r="P168" s="43"/>
      <c r="Q168" t="str">
        <f>IF(C168="","",'OPĆI DIO'!$C$1)</f>
        <v/>
      </c>
      <c r="R168" t="str">
        <f t="shared" si="26"/>
        <v/>
      </c>
      <c r="S168" t="str">
        <f t="shared" si="27"/>
        <v/>
      </c>
      <c r="T168" t="str">
        <f t="shared" si="28"/>
        <v/>
      </c>
      <c r="U168" t="str">
        <f t="shared" si="29"/>
        <v/>
      </c>
      <c r="AE168" t="s">
        <v>4751</v>
      </c>
      <c r="AF168" t="s">
        <v>4752</v>
      </c>
      <c r="AG168" t="str">
        <f t="shared" si="30"/>
        <v>A679072</v>
      </c>
      <c r="AH168" t="str">
        <f>IFERROR(VLOOKUP(AG168,AKT!$E$4:$G$350,3,FALSE),"")</f>
        <v>0942</v>
      </c>
    </row>
    <row r="169" spans="1:34">
      <c r="A169" s="217"/>
      <c r="B169" s="39" t="str">
        <f t="shared" si="22"/>
        <v/>
      </c>
      <c r="C169" s="218"/>
      <c r="D169" s="39" t="str">
        <f t="shared" si="23"/>
        <v/>
      </c>
      <c r="E169" s="75"/>
      <c r="F169" s="39" t="str">
        <f t="shared" si="24"/>
        <v/>
      </c>
      <c r="G169" s="39" t="str">
        <f t="shared" si="25"/>
        <v/>
      </c>
      <c r="H169" s="74"/>
      <c r="I169" s="74"/>
      <c r="J169" s="74"/>
      <c r="K169" s="84"/>
      <c r="L169" s="83"/>
      <c r="M169" s="83"/>
      <c r="N169" s="84"/>
      <c r="O169" s="135"/>
      <c r="P169" s="43"/>
      <c r="Q169" t="str">
        <f>IF(C169="","",'OPĆI DIO'!$C$1)</f>
        <v/>
      </c>
      <c r="R169" t="str">
        <f t="shared" si="26"/>
        <v/>
      </c>
      <c r="S169" t="str">
        <f t="shared" si="27"/>
        <v/>
      </c>
      <c r="T169" t="str">
        <f t="shared" si="28"/>
        <v/>
      </c>
      <c r="U169" t="str">
        <f t="shared" si="29"/>
        <v/>
      </c>
      <c r="AE169" t="s">
        <v>4753</v>
      </c>
      <c r="AF169" t="s">
        <v>4754</v>
      </c>
      <c r="AG169" t="str">
        <f t="shared" si="30"/>
        <v>A679072</v>
      </c>
      <c r="AH169" t="str">
        <f>IFERROR(VLOOKUP(AG169,AKT!$E$4:$G$350,3,FALSE),"")</f>
        <v>0942</v>
      </c>
    </row>
    <row r="170" spans="1:34">
      <c r="A170" s="217"/>
      <c r="B170" s="39" t="str">
        <f t="shared" si="22"/>
        <v/>
      </c>
      <c r="C170" s="218"/>
      <c r="D170" s="39" t="str">
        <f t="shared" si="23"/>
        <v/>
      </c>
      <c r="E170" s="75"/>
      <c r="F170" s="39" t="str">
        <f t="shared" si="24"/>
        <v/>
      </c>
      <c r="G170" s="39" t="str">
        <f t="shared" si="25"/>
        <v/>
      </c>
      <c r="H170" s="74"/>
      <c r="I170" s="74"/>
      <c r="J170" s="74"/>
      <c r="K170" s="84"/>
      <c r="L170" s="83"/>
      <c r="M170" s="83"/>
      <c r="N170" s="84"/>
      <c r="O170" s="135"/>
      <c r="P170" s="43"/>
      <c r="Q170" t="str">
        <f>IF(C170="","",'OPĆI DIO'!$C$1)</f>
        <v/>
      </c>
      <c r="R170" t="str">
        <f t="shared" si="26"/>
        <v/>
      </c>
      <c r="S170" t="str">
        <f t="shared" si="27"/>
        <v/>
      </c>
      <c r="T170" t="str">
        <f t="shared" si="28"/>
        <v/>
      </c>
      <c r="U170" t="str">
        <f t="shared" si="29"/>
        <v/>
      </c>
      <c r="AE170" t="s">
        <v>4755</v>
      </c>
      <c r="AF170" t="s">
        <v>4756</v>
      </c>
      <c r="AG170" t="str">
        <f t="shared" si="30"/>
        <v>A679072</v>
      </c>
      <c r="AH170" t="str">
        <f>IFERROR(VLOOKUP(AG170,AKT!$E$4:$G$350,3,FALSE),"")</f>
        <v>0942</v>
      </c>
    </row>
    <row r="171" spans="1:34">
      <c r="A171" s="217"/>
      <c r="B171" s="39" t="str">
        <f t="shared" si="22"/>
        <v/>
      </c>
      <c r="C171" s="218"/>
      <c r="D171" s="39" t="str">
        <f t="shared" si="23"/>
        <v/>
      </c>
      <c r="E171" s="75"/>
      <c r="F171" s="39" t="str">
        <f t="shared" si="24"/>
        <v/>
      </c>
      <c r="G171" s="39" t="str">
        <f t="shared" si="25"/>
        <v/>
      </c>
      <c r="H171" s="74"/>
      <c r="I171" s="74"/>
      <c r="J171" s="74"/>
      <c r="K171" s="84"/>
      <c r="L171" s="83"/>
      <c r="M171" s="83"/>
      <c r="N171" s="84"/>
      <c r="O171" s="135"/>
      <c r="P171" s="43"/>
      <c r="Q171" t="str">
        <f>IF(C171="","",'OPĆI DIO'!$C$1)</f>
        <v/>
      </c>
      <c r="R171" t="str">
        <f t="shared" si="26"/>
        <v/>
      </c>
      <c r="S171" t="str">
        <f t="shared" si="27"/>
        <v/>
      </c>
      <c r="T171" t="str">
        <f t="shared" si="28"/>
        <v/>
      </c>
      <c r="U171" t="str">
        <f t="shared" si="29"/>
        <v/>
      </c>
      <c r="AE171" t="s">
        <v>4757</v>
      </c>
      <c r="AF171" t="s">
        <v>4758</v>
      </c>
      <c r="AG171" t="str">
        <f t="shared" si="30"/>
        <v>A679072</v>
      </c>
      <c r="AH171" t="str">
        <f>IFERROR(VLOOKUP(AG171,AKT!$E$4:$G$350,3,FALSE),"")</f>
        <v>0942</v>
      </c>
    </row>
    <row r="172" spans="1:34">
      <c r="A172" s="217"/>
      <c r="B172" s="39" t="str">
        <f t="shared" si="22"/>
        <v/>
      </c>
      <c r="C172" s="218"/>
      <c r="D172" s="39" t="str">
        <f t="shared" si="23"/>
        <v/>
      </c>
      <c r="E172" s="75"/>
      <c r="F172" s="39" t="str">
        <f t="shared" si="24"/>
        <v/>
      </c>
      <c r="G172" s="39" t="str">
        <f t="shared" si="25"/>
        <v/>
      </c>
      <c r="H172" s="74"/>
      <c r="I172" s="74"/>
      <c r="J172" s="74"/>
      <c r="K172" s="84"/>
      <c r="L172" s="83"/>
      <c r="M172" s="83"/>
      <c r="N172" s="84"/>
      <c r="O172" s="135"/>
      <c r="P172" s="43"/>
      <c r="Q172" t="str">
        <f>IF(C172="","",'OPĆI DIO'!$C$1)</f>
        <v/>
      </c>
      <c r="R172" t="str">
        <f t="shared" si="26"/>
        <v/>
      </c>
      <c r="S172" t="str">
        <f t="shared" si="27"/>
        <v/>
      </c>
      <c r="T172" t="str">
        <f t="shared" si="28"/>
        <v/>
      </c>
      <c r="U172" t="str">
        <f t="shared" si="29"/>
        <v/>
      </c>
      <c r="AE172" t="s">
        <v>4759</v>
      </c>
      <c r="AF172" t="s">
        <v>4760</v>
      </c>
      <c r="AG172" t="str">
        <f t="shared" si="30"/>
        <v>A679072</v>
      </c>
      <c r="AH172" t="str">
        <f>IFERROR(VLOOKUP(AG172,AKT!$E$4:$G$350,3,FALSE),"")</f>
        <v>0942</v>
      </c>
    </row>
    <row r="173" spans="1:34">
      <c r="A173" s="217"/>
      <c r="B173" s="39" t="str">
        <f t="shared" si="22"/>
        <v/>
      </c>
      <c r="C173" s="218"/>
      <c r="D173" s="39" t="str">
        <f t="shared" si="23"/>
        <v/>
      </c>
      <c r="E173" s="75"/>
      <c r="F173" s="39" t="str">
        <f t="shared" si="24"/>
        <v/>
      </c>
      <c r="G173" s="39" t="str">
        <f t="shared" si="25"/>
        <v/>
      </c>
      <c r="H173" s="74"/>
      <c r="I173" s="74"/>
      <c r="J173" s="74"/>
      <c r="K173" s="84"/>
      <c r="L173" s="83"/>
      <c r="M173" s="83"/>
      <c r="N173" s="84"/>
      <c r="O173" s="135"/>
      <c r="P173" s="43"/>
      <c r="Q173" t="str">
        <f>IF(C173="","",'OPĆI DIO'!$C$1)</f>
        <v/>
      </c>
      <c r="R173" t="str">
        <f t="shared" si="26"/>
        <v/>
      </c>
      <c r="S173" t="str">
        <f t="shared" si="27"/>
        <v/>
      </c>
      <c r="T173" t="str">
        <f t="shared" si="28"/>
        <v/>
      </c>
      <c r="U173" t="str">
        <f t="shared" si="29"/>
        <v/>
      </c>
      <c r="AE173" t="s">
        <v>4761</v>
      </c>
      <c r="AF173" t="s">
        <v>4762</v>
      </c>
      <c r="AG173" t="str">
        <f t="shared" si="30"/>
        <v>A679072</v>
      </c>
      <c r="AH173" t="str">
        <f>IFERROR(VLOOKUP(AG173,AKT!$E$4:$G$350,3,FALSE),"")</f>
        <v>0942</v>
      </c>
    </row>
    <row r="174" spans="1:34">
      <c r="A174" s="217"/>
      <c r="B174" s="39" t="str">
        <f t="shared" si="22"/>
        <v/>
      </c>
      <c r="C174" s="218"/>
      <c r="D174" s="39" t="str">
        <f t="shared" si="23"/>
        <v/>
      </c>
      <c r="E174" s="75"/>
      <c r="F174" s="39" t="str">
        <f t="shared" si="24"/>
        <v/>
      </c>
      <c r="G174" s="39" t="str">
        <f t="shared" si="25"/>
        <v/>
      </c>
      <c r="H174" s="74"/>
      <c r="I174" s="74"/>
      <c r="J174" s="74"/>
      <c r="K174" s="84"/>
      <c r="L174" s="83"/>
      <c r="M174" s="83"/>
      <c r="N174" s="84"/>
      <c r="O174" s="135"/>
      <c r="P174" s="43"/>
      <c r="Q174" t="str">
        <f>IF(C174="","",'OPĆI DIO'!$C$1)</f>
        <v/>
      </c>
      <c r="R174" t="str">
        <f t="shared" si="26"/>
        <v/>
      </c>
      <c r="S174" t="str">
        <f t="shared" si="27"/>
        <v/>
      </c>
      <c r="T174" t="str">
        <f t="shared" si="28"/>
        <v/>
      </c>
      <c r="U174" t="str">
        <f t="shared" si="29"/>
        <v/>
      </c>
      <c r="AE174" t="s">
        <v>997</v>
      </c>
      <c r="AF174" t="s">
        <v>998</v>
      </c>
      <c r="AG174" t="str">
        <f t="shared" si="30"/>
        <v>A679072</v>
      </c>
      <c r="AH174" t="str">
        <f>IFERROR(VLOOKUP(AG174,AKT!$E$4:$G$350,3,FALSE),"")</f>
        <v>0942</v>
      </c>
    </row>
    <row r="175" spans="1:34">
      <c r="A175" s="217"/>
      <c r="B175" s="39" t="str">
        <f t="shared" si="22"/>
        <v/>
      </c>
      <c r="C175" s="218"/>
      <c r="D175" s="39" t="str">
        <f t="shared" si="23"/>
        <v/>
      </c>
      <c r="E175" s="75"/>
      <c r="F175" s="39" t="str">
        <f t="shared" si="24"/>
        <v/>
      </c>
      <c r="G175" s="39" t="str">
        <f t="shared" si="25"/>
        <v/>
      </c>
      <c r="H175" s="74"/>
      <c r="I175" s="74"/>
      <c r="J175" s="74"/>
      <c r="K175" s="84"/>
      <c r="L175" s="83"/>
      <c r="M175" s="83"/>
      <c r="N175" s="84"/>
      <c r="O175" s="135"/>
      <c r="P175" s="43"/>
      <c r="Q175" t="str">
        <f>IF(C175="","",'OPĆI DIO'!$C$1)</f>
        <v/>
      </c>
      <c r="R175" t="str">
        <f t="shared" si="26"/>
        <v/>
      </c>
      <c r="S175" t="str">
        <f t="shared" si="27"/>
        <v/>
      </c>
      <c r="T175" t="str">
        <f t="shared" si="28"/>
        <v/>
      </c>
      <c r="U175" t="str">
        <f t="shared" si="29"/>
        <v/>
      </c>
      <c r="AE175" t="s">
        <v>999</v>
      </c>
      <c r="AF175" t="s">
        <v>1000</v>
      </c>
      <c r="AG175" t="str">
        <f t="shared" si="30"/>
        <v>A679072</v>
      </c>
      <c r="AH175" t="str">
        <f>IFERROR(VLOOKUP(AG175,AKT!$E$4:$G$350,3,FALSE),"")</f>
        <v>0942</v>
      </c>
    </row>
    <row r="176" spans="1:34">
      <c r="A176" s="44"/>
      <c r="B176" s="39" t="str">
        <f t="shared" si="22"/>
        <v/>
      </c>
      <c r="C176" s="44"/>
      <c r="D176" s="39" t="str">
        <f t="shared" si="23"/>
        <v/>
      </c>
      <c r="E176" s="75"/>
      <c r="F176" s="39" t="str">
        <f t="shared" si="24"/>
        <v/>
      </c>
      <c r="G176" s="39" t="str">
        <f t="shared" si="25"/>
        <v/>
      </c>
      <c r="H176" s="74"/>
      <c r="I176" s="74"/>
      <c r="J176" s="74"/>
      <c r="K176" s="84"/>
      <c r="L176" s="83"/>
      <c r="M176" s="83"/>
      <c r="N176" s="84"/>
      <c r="O176" s="135"/>
      <c r="P176" s="43"/>
      <c r="Q176" t="str">
        <f>IF(C176="","",'OPĆI DIO'!$C$1)</f>
        <v/>
      </c>
      <c r="R176" t="str">
        <f t="shared" si="26"/>
        <v/>
      </c>
      <c r="S176" t="str">
        <f t="shared" si="27"/>
        <v/>
      </c>
      <c r="T176" t="str">
        <f t="shared" si="28"/>
        <v/>
      </c>
      <c r="U176" t="str">
        <f t="shared" si="29"/>
        <v/>
      </c>
      <c r="AE176" t="s">
        <v>4763</v>
      </c>
      <c r="AF176" t="s">
        <v>4764</v>
      </c>
      <c r="AG176" t="str">
        <f t="shared" si="30"/>
        <v>A679072</v>
      </c>
      <c r="AH176" t="str">
        <f>IFERROR(VLOOKUP(AG176,AKT!$E$4:$G$350,3,FALSE),"")</f>
        <v>0942</v>
      </c>
    </row>
    <row r="177" spans="1:34">
      <c r="A177" s="44"/>
      <c r="B177" s="39" t="str">
        <f t="shared" si="22"/>
        <v/>
      </c>
      <c r="C177" s="44"/>
      <c r="D177" s="39" t="str">
        <f t="shared" si="23"/>
        <v/>
      </c>
      <c r="E177" s="75"/>
      <c r="F177" s="39" t="str">
        <f t="shared" si="24"/>
        <v/>
      </c>
      <c r="G177" s="39" t="str">
        <f t="shared" si="25"/>
        <v/>
      </c>
      <c r="H177" s="74"/>
      <c r="I177" s="74"/>
      <c r="J177" s="74"/>
      <c r="K177" s="84"/>
      <c r="L177" s="83"/>
      <c r="M177" s="83"/>
      <c r="N177" s="84"/>
      <c r="O177" s="135"/>
      <c r="P177" s="43"/>
      <c r="Q177" t="str">
        <f>IF(C177="","",'OPĆI DIO'!$C$1)</f>
        <v/>
      </c>
      <c r="R177" t="str">
        <f t="shared" si="26"/>
        <v/>
      </c>
      <c r="S177" t="str">
        <f t="shared" si="27"/>
        <v/>
      </c>
      <c r="T177" t="str">
        <f t="shared" si="28"/>
        <v/>
      </c>
      <c r="U177" t="str">
        <f t="shared" si="29"/>
        <v/>
      </c>
      <c r="AE177" t="s">
        <v>4765</v>
      </c>
      <c r="AF177" t="s">
        <v>4766</v>
      </c>
      <c r="AG177" t="str">
        <f t="shared" si="30"/>
        <v>A679072</v>
      </c>
      <c r="AH177" t="str">
        <f>IFERROR(VLOOKUP(AG177,AKT!$E$4:$G$350,3,FALSE),"")</f>
        <v>0942</v>
      </c>
    </row>
    <row r="178" spans="1:34">
      <c r="A178" s="44"/>
      <c r="B178" s="39" t="str">
        <f t="shared" si="22"/>
        <v/>
      </c>
      <c r="C178" s="44"/>
      <c r="D178" s="39" t="str">
        <f t="shared" si="23"/>
        <v/>
      </c>
      <c r="E178" s="75"/>
      <c r="F178" s="39" t="str">
        <f t="shared" si="24"/>
        <v/>
      </c>
      <c r="G178" s="39" t="str">
        <f t="shared" si="25"/>
        <v/>
      </c>
      <c r="H178" s="74"/>
      <c r="I178" s="74"/>
      <c r="J178" s="74"/>
      <c r="K178" s="84"/>
      <c r="L178" s="83"/>
      <c r="M178" s="83"/>
      <c r="N178" s="84"/>
      <c r="O178" s="135"/>
      <c r="P178" s="43"/>
      <c r="Q178" t="str">
        <f>IF(C178="","",'OPĆI DIO'!$C$1)</f>
        <v/>
      </c>
      <c r="R178" t="str">
        <f t="shared" si="26"/>
        <v/>
      </c>
      <c r="S178" t="str">
        <f t="shared" si="27"/>
        <v/>
      </c>
      <c r="T178" t="str">
        <f t="shared" si="28"/>
        <v/>
      </c>
      <c r="U178" t="str">
        <f t="shared" si="29"/>
        <v/>
      </c>
      <c r="AE178" t="s">
        <v>1001</v>
      </c>
      <c r="AF178" t="s">
        <v>1002</v>
      </c>
      <c r="AG178" t="str">
        <f t="shared" si="30"/>
        <v>A679072</v>
      </c>
      <c r="AH178" t="str">
        <f>IFERROR(VLOOKUP(AG178,AKT!$E$4:$G$350,3,FALSE),"")</f>
        <v>0942</v>
      </c>
    </row>
    <row r="179" spans="1:34">
      <c r="A179" s="44"/>
      <c r="B179" s="39" t="str">
        <f t="shared" si="22"/>
        <v/>
      </c>
      <c r="C179" s="44"/>
      <c r="D179" s="39" t="str">
        <f t="shared" si="23"/>
        <v/>
      </c>
      <c r="E179" s="75"/>
      <c r="F179" s="39" t="str">
        <f t="shared" si="24"/>
        <v/>
      </c>
      <c r="G179" s="39" t="str">
        <f t="shared" si="25"/>
        <v/>
      </c>
      <c r="H179" s="74"/>
      <c r="I179" s="74"/>
      <c r="J179" s="74"/>
      <c r="K179" s="84"/>
      <c r="L179" s="83"/>
      <c r="M179" s="83"/>
      <c r="N179" s="84"/>
      <c r="O179" s="135"/>
      <c r="P179" s="43"/>
      <c r="Q179" t="str">
        <f>IF(C179="","",'OPĆI DIO'!$C$1)</f>
        <v/>
      </c>
      <c r="R179" t="str">
        <f t="shared" si="26"/>
        <v/>
      </c>
      <c r="S179" t="str">
        <f t="shared" si="27"/>
        <v/>
      </c>
      <c r="T179" t="str">
        <f t="shared" si="28"/>
        <v/>
      </c>
      <c r="U179" t="str">
        <f t="shared" si="29"/>
        <v/>
      </c>
      <c r="AE179" t="s">
        <v>4767</v>
      </c>
      <c r="AF179" t="s">
        <v>4768</v>
      </c>
      <c r="AG179" t="str">
        <f t="shared" si="30"/>
        <v>A679072</v>
      </c>
      <c r="AH179" t="str">
        <f>IFERROR(VLOOKUP(AG179,AKT!$E$4:$G$350,3,FALSE),"")</f>
        <v>0942</v>
      </c>
    </row>
    <row r="180" spans="1:34">
      <c r="A180" s="44"/>
      <c r="B180" s="39" t="str">
        <f t="shared" si="22"/>
        <v/>
      </c>
      <c r="C180" s="44"/>
      <c r="D180" s="39" t="str">
        <f t="shared" si="23"/>
        <v/>
      </c>
      <c r="E180" s="75"/>
      <c r="F180" s="39" t="str">
        <f t="shared" si="24"/>
        <v/>
      </c>
      <c r="G180" s="39" t="str">
        <f t="shared" si="25"/>
        <v/>
      </c>
      <c r="H180" s="74"/>
      <c r="I180" s="74"/>
      <c r="J180" s="74"/>
      <c r="K180" s="84"/>
      <c r="L180" s="83"/>
      <c r="M180" s="83"/>
      <c r="N180" s="84"/>
      <c r="O180" s="135"/>
      <c r="P180" s="43"/>
      <c r="Q180" t="str">
        <f>IF(C180="","",'OPĆI DIO'!$C$1)</f>
        <v/>
      </c>
      <c r="R180" t="str">
        <f t="shared" si="26"/>
        <v/>
      </c>
      <c r="S180" t="str">
        <f t="shared" si="27"/>
        <v/>
      </c>
      <c r="T180" t="str">
        <f t="shared" si="28"/>
        <v/>
      </c>
      <c r="U180" t="str">
        <f t="shared" si="29"/>
        <v/>
      </c>
      <c r="AE180" t="s">
        <v>1003</v>
      </c>
      <c r="AF180" t="s">
        <v>1004</v>
      </c>
      <c r="AG180" t="str">
        <f t="shared" si="30"/>
        <v>A679072</v>
      </c>
      <c r="AH180" t="str">
        <f>IFERROR(VLOOKUP(AG180,AKT!$E$4:$G$350,3,FALSE),"")</f>
        <v>0942</v>
      </c>
    </row>
    <row r="181" spans="1:34">
      <c r="A181" s="44"/>
      <c r="B181" s="39" t="str">
        <f t="shared" si="22"/>
        <v/>
      </c>
      <c r="C181" s="44"/>
      <c r="D181" s="39" t="str">
        <f t="shared" si="23"/>
        <v/>
      </c>
      <c r="E181" s="75"/>
      <c r="F181" s="39" t="str">
        <f t="shared" si="24"/>
        <v/>
      </c>
      <c r="G181" s="39" t="str">
        <f t="shared" si="25"/>
        <v/>
      </c>
      <c r="H181" s="74"/>
      <c r="I181" s="74"/>
      <c r="J181" s="74"/>
      <c r="K181" s="84"/>
      <c r="L181" s="83"/>
      <c r="M181" s="83"/>
      <c r="N181" s="84"/>
      <c r="O181" s="135"/>
      <c r="P181" s="43"/>
      <c r="Q181" t="str">
        <f>IF(C181="","",'OPĆI DIO'!$C$1)</f>
        <v/>
      </c>
      <c r="R181" t="str">
        <f t="shared" si="26"/>
        <v/>
      </c>
      <c r="S181" t="str">
        <f t="shared" si="27"/>
        <v/>
      </c>
      <c r="T181" t="str">
        <f t="shared" si="28"/>
        <v/>
      </c>
      <c r="U181" t="str">
        <f t="shared" si="29"/>
        <v/>
      </c>
      <c r="AE181" t="s">
        <v>4769</v>
      </c>
      <c r="AF181" t="s">
        <v>4770</v>
      </c>
      <c r="AG181" t="str">
        <f t="shared" si="30"/>
        <v>A679072</v>
      </c>
      <c r="AH181" t="str">
        <f>IFERROR(VLOOKUP(AG181,AKT!$E$4:$G$350,3,FALSE),"")</f>
        <v>0942</v>
      </c>
    </row>
    <row r="182" spans="1:34">
      <c r="A182" s="44"/>
      <c r="B182" s="39" t="str">
        <f t="shared" si="22"/>
        <v/>
      </c>
      <c r="C182" s="44"/>
      <c r="D182" s="39" t="str">
        <f t="shared" si="23"/>
        <v/>
      </c>
      <c r="E182" s="75"/>
      <c r="F182" s="39" t="str">
        <f t="shared" si="24"/>
        <v/>
      </c>
      <c r="G182" s="39" t="str">
        <f t="shared" si="25"/>
        <v/>
      </c>
      <c r="H182" s="74"/>
      <c r="I182" s="74"/>
      <c r="J182" s="74"/>
      <c r="K182" s="84"/>
      <c r="L182" s="83"/>
      <c r="M182" s="83"/>
      <c r="N182" s="84"/>
      <c r="O182" s="135"/>
      <c r="P182" s="43"/>
      <c r="Q182" t="str">
        <f>IF(C182="","",'OPĆI DIO'!$C$1)</f>
        <v/>
      </c>
      <c r="R182" t="str">
        <f t="shared" si="26"/>
        <v/>
      </c>
      <c r="S182" t="str">
        <f t="shared" si="27"/>
        <v/>
      </c>
      <c r="T182" t="str">
        <f t="shared" si="28"/>
        <v/>
      </c>
      <c r="U182" t="str">
        <f t="shared" si="29"/>
        <v/>
      </c>
      <c r="AE182" t="s">
        <v>4771</v>
      </c>
      <c r="AF182" t="s">
        <v>4772</v>
      </c>
      <c r="AG182" t="str">
        <f t="shared" si="30"/>
        <v>A679072</v>
      </c>
      <c r="AH182" t="str">
        <f>IFERROR(VLOOKUP(AG182,AKT!$E$4:$G$350,3,FALSE),"")</f>
        <v>0942</v>
      </c>
    </row>
    <row r="183" spans="1:34">
      <c r="A183" s="44"/>
      <c r="B183" s="39" t="str">
        <f t="shared" si="22"/>
        <v/>
      </c>
      <c r="C183" s="44"/>
      <c r="D183" s="39" t="str">
        <f t="shared" si="23"/>
        <v/>
      </c>
      <c r="E183" s="75"/>
      <c r="F183" s="39" t="str">
        <f t="shared" si="24"/>
        <v/>
      </c>
      <c r="G183" s="39" t="str">
        <f t="shared" si="25"/>
        <v/>
      </c>
      <c r="H183" s="74"/>
      <c r="I183" s="74"/>
      <c r="J183" s="74"/>
      <c r="K183" s="84"/>
      <c r="L183" s="83"/>
      <c r="M183" s="83"/>
      <c r="N183" s="84"/>
      <c r="O183" s="135"/>
      <c r="P183" s="43"/>
      <c r="Q183" t="str">
        <f>IF(C183="","",'OPĆI DIO'!$C$1)</f>
        <v/>
      </c>
      <c r="R183" t="str">
        <f t="shared" si="26"/>
        <v/>
      </c>
      <c r="S183" t="str">
        <f t="shared" si="27"/>
        <v/>
      </c>
      <c r="T183" t="str">
        <f t="shared" si="28"/>
        <v/>
      </c>
      <c r="U183" t="str">
        <f t="shared" si="29"/>
        <v/>
      </c>
      <c r="AE183" t="s">
        <v>1005</v>
      </c>
      <c r="AF183" t="s">
        <v>1006</v>
      </c>
      <c r="AG183" t="str">
        <f t="shared" si="30"/>
        <v>A679072</v>
      </c>
      <c r="AH183" t="str">
        <f>IFERROR(VLOOKUP(AG183,AKT!$E$4:$G$350,3,FALSE),"")</f>
        <v>0942</v>
      </c>
    </row>
    <row r="184" spans="1:34">
      <c r="A184" s="44"/>
      <c r="B184" s="39" t="str">
        <f t="shared" si="22"/>
        <v/>
      </c>
      <c r="C184" s="44"/>
      <c r="D184" s="39" t="str">
        <f t="shared" si="23"/>
        <v/>
      </c>
      <c r="E184" s="75"/>
      <c r="F184" s="39" t="str">
        <f t="shared" si="24"/>
        <v/>
      </c>
      <c r="G184" s="39" t="str">
        <f t="shared" si="25"/>
        <v/>
      </c>
      <c r="H184" s="74"/>
      <c r="I184" s="74"/>
      <c r="J184" s="74"/>
      <c r="K184" s="84"/>
      <c r="L184" s="83"/>
      <c r="M184" s="83"/>
      <c r="N184" s="84"/>
      <c r="O184" s="135"/>
      <c r="P184" s="43"/>
      <c r="Q184" t="str">
        <f>IF(C184="","",'OPĆI DIO'!$C$1)</f>
        <v/>
      </c>
      <c r="R184" t="str">
        <f t="shared" si="26"/>
        <v/>
      </c>
      <c r="S184" t="str">
        <f t="shared" si="27"/>
        <v/>
      </c>
      <c r="T184" t="str">
        <f t="shared" si="28"/>
        <v/>
      </c>
      <c r="U184" t="str">
        <f t="shared" si="29"/>
        <v/>
      </c>
      <c r="AE184" t="s">
        <v>4773</v>
      </c>
      <c r="AF184" t="s">
        <v>4774</v>
      </c>
      <c r="AG184" t="str">
        <f t="shared" si="30"/>
        <v>A679072</v>
      </c>
      <c r="AH184" t="str">
        <f>IFERROR(VLOOKUP(AG184,AKT!$E$4:$G$350,3,FALSE),"")</f>
        <v>0942</v>
      </c>
    </row>
    <row r="185" spans="1:34">
      <c r="A185" s="44"/>
      <c r="B185" s="39" t="str">
        <f t="shared" si="22"/>
        <v/>
      </c>
      <c r="C185" s="44"/>
      <c r="D185" s="39" t="str">
        <f t="shared" si="23"/>
        <v/>
      </c>
      <c r="E185" s="75"/>
      <c r="F185" s="39" t="str">
        <f t="shared" si="24"/>
        <v/>
      </c>
      <c r="G185" s="39" t="str">
        <f t="shared" si="25"/>
        <v/>
      </c>
      <c r="H185" s="74"/>
      <c r="I185" s="74"/>
      <c r="J185" s="74"/>
      <c r="K185" s="84"/>
      <c r="L185" s="83"/>
      <c r="M185" s="83"/>
      <c r="N185" s="84"/>
      <c r="O185" s="135"/>
      <c r="P185" s="43"/>
      <c r="Q185" t="str">
        <f>IF(C185="","",'OPĆI DIO'!$C$1)</f>
        <v/>
      </c>
      <c r="R185" t="str">
        <f t="shared" si="26"/>
        <v/>
      </c>
      <c r="S185" t="str">
        <f t="shared" si="27"/>
        <v/>
      </c>
      <c r="T185" t="str">
        <f t="shared" si="28"/>
        <v/>
      </c>
      <c r="U185" t="str">
        <f t="shared" si="29"/>
        <v/>
      </c>
      <c r="AE185" t="s">
        <v>1007</v>
      </c>
      <c r="AF185" t="s">
        <v>1008</v>
      </c>
      <c r="AG185" t="str">
        <f t="shared" si="30"/>
        <v>A679072</v>
      </c>
      <c r="AH185" t="str">
        <f>IFERROR(VLOOKUP(AG185,AKT!$E$4:$G$350,3,FALSE),"")</f>
        <v>0942</v>
      </c>
    </row>
    <row r="186" spans="1:34">
      <c r="A186" s="44"/>
      <c r="B186" s="39" t="str">
        <f t="shared" si="22"/>
        <v/>
      </c>
      <c r="C186" s="44"/>
      <c r="D186" s="39" t="str">
        <f t="shared" si="23"/>
        <v/>
      </c>
      <c r="E186" s="75"/>
      <c r="F186" s="39" t="str">
        <f t="shared" si="24"/>
        <v/>
      </c>
      <c r="G186" s="39" t="str">
        <f t="shared" si="25"/>
        <v/>
      </c>
      <c r="H186" s="74"/>
      <c r="I186" s="74"/>
      <c r="J186" s="74"/>
      <c r="K186" s="84"/>
      <c r="L186" s="83"/>
      <c r="M186" s="83"/>
      <c r="N186" s="84"/>
      <c r="O186" s="135"/>
      <c r="P186" s="43"/>
      <c r="Q186" t="str">
        <f>IF(C186="","",'OPĆI DIO'!$C$1)</f>
        <v/>
      </c>
      <c r="R186" t="str">
        <f t="shared" si="26"/>
        <v/>
      </c>
      <c r="S186" t="str">
        <f t="shared" si="27"/>
        <v/>
      </c>
      <c r="T186" t="str">
        <f t="shared" si="28"/>
        <v/>
      </c>
      <c r="U186" t="str">
        <f t="shared" si="29"/>
        <v/>
      </c>
      <c r="AE186" t="s">
        <v>1009</v>
      </c>
      <c r="AF186" t="s">
        <v>1010</v>
      </c>
      <c r="AG186" t="str">
        <f t="shared" si="30"/>
        <v>A679072</v>
      </c>
      <c r="AH186" t="str">
        <f>IFERROR(VLOOKUP(AG186,AKT!$E$4:$G$350,3,FALSE),"")</f>
        <v>0942</v>
      </c>
    </row>
    <row r="187" spans="1:34">
      <c r="A187" s="44"/>
      <c r="B187" s="39" t="str">
        <f t="shared" si="22"/>
        <v/>
      </c>
      <c r="C187" s="44"/>
      <c r="D187" s="39" t="str">
        <f t="shared" si="23"/>
        <v/>
      </c>
      <c r="E187" s="75"/>
      <c r="F187" s="39" t="str">
        <f t="shared" si="24"/>
        <v/>
      </c>
      <c r="G187" s="39" t="str">
        <f t="shared" si="25"/>
        <v/>
      </c>
      <c r="H187" s="74"/>
      <c r="I187" s="74"/>
      <c r="J187" s="74"/>
      <c r="K187" s="84"/>
      <c r="L187" s="83"/>
      <c r="M187" s="83"/>
      <c r="N187" s="84"/>
      <c r="O187" s="135"/>
      <c r="P187" s="43"/>
      <c r="Q187" t="str">
        <f>IF(C187="","",'OPĆI DIO'!$C$1)</f>
        <v/>
      </c>
      <c r="R187" t="str">
        <f t="shared" si="26"/>
        <v/>
      </c>
      <c r="S187" t="str">
        <f t="shared" si="27"/>
        <v/>
      </c>
      <c r="T187" t="str">
        <f t="shared" si="28"/>
        <v/>
      </c>
      <c r="U187" t="str">
        <f t="shared" si="29"/>
        <v/>
      </c>
      <c r="AE187" t="s">
        <v>4775</v>
      </c>
      <c r="AF187" t="s">
        <v>4776</v>
      </c>
      <c r="AG187" t="str">
        <f t="shared" si="30"/>
        <v>A679072</v>
      </c>
      <c r="AH187" t="str">
        <f>IFERROR(VLOOKUP(AG187,AKT!$E$4:$G$350,3,FALSE),"")</f>
        <v>0942</v>
      </c>
    </row>
    <row r="188" spans="1:34">
      <c r="A188" s="44"/>
      <c r="B188" s="39" t="str">
        <f t="shared" si="22"/>
        <v/>
      </c>
      <c r="C188" s="44"/>
      <c r="D188" s="39" t="str">
        <f t="shared" si="23"/>
        <v/>
      </c>
      <c r="E188" s="75"/>
      <c r="F188" s="39" t="str">
        <f t="shared" si="24"/>
        <v/>
      </c>
      <c r="G188" s="39" t="str">
        <f t="shared" si="25"/>
        <v/>
      </c>
      <c r="H188" s="74"/>
      <c r="I188" s="74"/>
      <c r="J188" s="74"/>
      <c r="K188" s="84"/>
      <c r="L188" s="83"/>
      <c r="M188" s="83"/>
      <c r="N188" s="84"/>
      <c r="O188" s="135"/>
      <c r="P188" s="43"/>
      <c r="Q188" t="str">
        <f>IF(C188="","",'OPĆI DIO'!$C$1)</f>
        <v/>
      </c>
      <c r="R188" t="str">
        <f t="shared" si="26"/>
        <v/>
      </c>
      <c r="S188" t="str">
        <f t="shared" si="27"/>
        <v/>
      </c>
      <c r="T188" t="str">
        <f t="shared" si="28"/>
        <v/>
      </c>
      <c r="U188" t="str">
        <f t="shared" si="29"/>
        <v/>
      </c>
      <c r="AE188" t="s">
        <v>4777</v>
      </c>
      <c r="AF188" t="s">
        <v>4778</v>
      </c>
      <c r="AG188" t="str">
        <f t="shared" si="30"/>
        <v>A679072</v>
      </c>
      <c r="AH188" t="str">
        <f>IFERROR(VLOOKUP(AG188,AKT!$E$4:$G$350,3,FALSE),"")</f>
        <v>0942</v>
      </c>
    </row>
    <row r="189" spans="1:34">
      <c r="A189" s="44"/>
      <c r="B189" s="39" t="str">
        <f t="shared" si="22"/>
        <v/>
      </c>
      <c r="C189" s="44"/>
      <c r="D189" s="39" t="str">
        <f t="shared" si="23"/>
        <v/>
      </c>
      <c r="E189" s="75"/>
      <c r="F189" s="39" t="str">
        <f t="shared" si="24"/>
        <v/>
      </c>
      <c r="G189" s="39" t="str">
        <f t="shared" si="25"/>
        <v/>
      </c>
      <c r="H189" s="74"/>
      <c r="I189" s="74"/>
      <c r="J189" s="74"/>
      <c r="K189" s="84"/>
      <c r="L189" s="83"/>
      <c r="M189" s="83"/>
      <c r="N189" s="84"/>
      <c r="O189" s="135"/>
      <c r="P189" s="43"/>
      <c r="Q189" t="str">
        <f>IF(C189="","",'OPĆI DIO'!$C$1)</f>
        <v/>
      </c>
      <c r="R189" t="str">
        <f t="shared" si="26"/>
        <v/>
      </c>
      <c r="S189" t="str">
        <f t="shared" si="27"/>
        <v/>
      </c>
      <c r="T189" t="str">
        <f t="shared" si="28"/>
        <v/>
      </c>
      <c r="U189" t="str">
        <f t="shared" si="29"/>
        <v/>
      </c>
      <c r="AE189" t="s">
        <v>4779</v>
      </c>
      <c r="AF189" t="s">
        <v>4780</v>
      </c>
      <c r="AG189" t="str">
        <f t="shared" si="30"/>
        <v>A679072</v>
      </c>
      <c r="AH189" t="str">
        <f>IFERROR(VLOOKUP(AG189,AKT!$E$4:$G$350,3,FALSE),"")</f>
        <v>0942</v>
      </c>
    </row>
    <row r="190" spans="1:34">
      <c r="A190" s="44"/>
      <c r="B190" s="39" t="str">
        <f t="shared" si="22"/>
        <v/>
      </c>
      <c r="C190" s="44"/>
      <c r="D190" s="39" t="str">
        <f t="shared" si="23"/>
        <v/>
      </c>
      <c r="E190" s="75"/>
      <c r="F190" s="39" t="str">
        <f t="shared" si="24"/>
        <v/>
      </c>
      <c r="G190" s="39" t="str">
        <f t="shared" si="25"/>
        <v/>
      </c>
      <c r="H190" s="74"/>
      <c r="I190" s="74"/>
      <c r="J190" s="74"/>
      <c r="K190" s="84"/>
      <c r="L190" s="83"/>
      <c r="M190" s="83"/>
      <c r="N190" s="84"/>
      <c r="O190" s="135"/>
      <c r="P190" s="43"/>
      <c r="Q190" t="str">
        <f>IF(C190="","",'OPĆI DIO'!$C$1)</f>
        <v/>
      </c>
      <c r="R190" t="str">
        <f t="shared" si="26"/>
        <v/>
      </c>
      <c r="S190" t="str">
        <f t="shared" si="27"/>
        <v/>
      </c>
      <c r="T190" t="str">
        <f t="shared" si="28"/>
        <v/>
      </c>
      <c r="U190" t="str">
        <f t="shared" si="29"/>
        <v/>
      </c>
      <c r="AE190" t="s">
        <v>4781</v>
      </c>
      <c r="AF190" t="s">
        <v>4782</v>
      </c>
      <c r="AG190" t="str">
        <f t="shared" si="30"/>
        <v>A679072</v>
      </c>
      <c r="AH190" t="str">
        <f>IFERROR(VLOOKUP(AG190,AKT!$E$4:$G$350,3,FALSE),"")</f>
        <v>0942</v>
      </c>
    </row>
    <row r="191" spans="1:34">
      <c r="A191" s="44"/>
      <c r="B191" s="39" t="str">
        <f t="shared" si="22"/>
        <v/>
      </c>
      <c r="C191" s="44"/>
      <c r="D191" s="39" t="str">
        <f t="shared" si="23"/>
        <v/>
      </c>
      <c r="E191" s="75"/>
      <c r="F191" s="39" t="str">
        <f t="shared" si="24"/>
        <v/>
      </c>
      <c r="G191" s="39" t="str">
        <f t="shared" si="25"/>
        <v/>
      </c>
      <c r="H191" s="74"/>
      <c r="I191" s="74"/>
      <c r="J191" s="74"/>
      <c r="K191" s="84"/>
      <c r="L191" s="83"/>
      <c r="M191" s="83"/>
      <c r="N191" s="84"/>
      <c r="O191" s="135"/>
      <c r="P191" s="43"/>
      <c r="Q191" t="str">
        <f>IF(C191="","",'OPĆI DIO'!$C$1)</f>
        <v/>
      </c>
      <c r="R191" t="str">
        <f t="shared" si="26"/>
        <v/>
      </c>
      <c r="S191" t="str">
        <f t="shared" si="27"/>
        <v/>
      </c>
      <c r="T191" t="str">
        <f t="shared" si="28"/>
        <v/>
      </c>
      <c r="U191" t="str">
        <f t="shared" si="29"/>
        <v/>
      </c>
      <c r="AE191" t="s">
        <v>1011</v>
      </c>
      <c r="AF191" t="s">
        <v>1012</v>
      </c>
      <c r="AG191" t="str">
        <f t="shared" si="30"/>
        <v>A679072</v>
      </c>
      <c r="AH191" t="str">
        <f>IFERROR(VLOOKUP(AG191,AKT!$E$4:$G$350,3,FALSE),"")</f>
        <v>0942</v>
      </c>
    </row>
    <row r="192" spans="1:34">
      <c r="A192" s="44"/>
      <c r="B192" s="39" t="str">
        <f t="shared" si="22"/>
        <v/>
      </c>
      <c r="C192" s="44"/>
      <c r="D192" s="39" t="str">
        <f t="shared" si="23"/>
        <v/>
      </c>
      <c r="E192" s="75"/>
      <c r="F192" s="39" t="str">
        <f t="shared" si="24"/>
        <v/>
      </c>
      <c r="G192" s="39" t="str">
        <f t="shared" si="25"/>
        <v/>
      </c>
      <c r="H192" s="74"/>
      <c r="I192" s="74"/>
      <c r="J192" s="74"/>
      <c r="K192" s="84"/>
      <c r="L192" s="83"/>
      <c r="M192" s="83"/>
      <c r="N192" s="84"/>
      <c r="O192" s="135"/>
      <c r="P192" s="43"/>
      <c r="Q192" t="str">
        <f>IF(C192="","",'OPĆI DIO'!$C$1)</f>
        <v/>
      </c>
      <c r="R192" t="str">
        <f t="shared" si="26"/>
        <v/>
      </c>
      <c r="S192" t="str">
        <f t="shared" si="27"/>
        <v/>
      </c>
      <c r="T192" t="str">
        <f t="shared" si="28"/>
        <v/>
      </c>
      <c r="U192" t="str">
        <f t="shared" si="29"/>
        <v/>
      </c>
      <c r="AE192" t="s">
        <v>1013</v>
      </c>
      <c r="AF192" t="s">
        <v>1014</v>
      </c>
      <c r="AG192" t="str">
        <f t="shared" si="30"/>
        <v>A679072</v>
      </c>
      <c r="AH192" t="str">
        <f>IFERROR(VLOOKUP(AG192,AKT!$E$4:$G$350,3,FALSE),"")</f>
        <v>0942</v>
      </c>
    </row>
    <row r="193" spans="1:34">
      <c r="A193" s="44"/>
      <c r="B193" s="39" t="str">
        <f t="shared" si="22"/>
        <v/>
      </c>
      <c r="C193" s="44"/>
      <c r="D193" s="39" t="str">
        <f t="shared" si="23"/>
        <v/>
      </c>
      <c r="E193" s="75"/>
      <c r="F193" s="39" t="str">
        <f t="shared" si="24"/>
        <v/>
      </c>
      <c r="G193" s="39" t="str">
        <f t="shared" si="25"/>
        <v/>
      </c>
      <c r="H193" s="74"/>
      <c r="I193" s="74"/>
      <c r="J193" s="74"/>
      <c r="K193" s="84"/>
      <c r="L193" s="83"/>
      <c r="M193" s="83"/>
      <c r="N193" s="84"/>
      <c r="O193" s="135"/>
      <c r="P193" s="43"/>
      <c r="Q193" t="str">
        <f>IF(C193="","",'OPĆI DIO'!$C$1)</f>
        <v/>
      </c>
      <c r="R193" t="str">
        <f t="shared" si="26"/>
        <v/>
      </c>
      <c r="S193" t="str">
        <f t="shared" si="27"/>
        <v/>
      </c>
      <c r="T193" t="str">
        <f t="shared" si="28"/>
        <v/>
      </c>
      <c r="U193" t="str">
        <f t="shared" si="29"/>
        <v/>
      </c>
      <c r="AE193" t="s">
        <v>4783</v>
      </c>
      <c r="AF193" t="s">
        <v>4784</v>
      </c>
      <c r="AG193" t="str">
        <f t="shared" si="30"/>
        <v>A679072</v>
      </c>
      <c r="AH193" t="str">
        <f>IFERROR(VLOOKUP(AG193,AKT!$E$4:$G$350,3,FALSE),"")</f>
        <v>0942</v>
      </c>
    </row>
    <row r="194" spans="1:34">
      <c r="A194" s="44"/>
      <c r="B194" s="39" t="str">
        <f t="shared" si="22"/>
        <v/>
      </c>
      <c r="C194" s="44"/>
      <c r="D194" s="39" t="str">
        <f t="shared" si="23"/>
        <v/>
      </c>
      <c r="E194" s="75"/>
      <c r="F194" s="39" t="str">
        <f t="shared" si="24"/>
        <v/>
      </c>
      <c r="G194" s="39" t="str">
        <f t="shared" si="25"/>
        <v/>
      </c>
      <c r="H194" s="74"/>
      <c r="I194" s="74"/>
      <c r="J194" s="74"/>
      <c r="K194" s="84"/>
      <c r="L194" s="83"/>
      <c r="M194" s="83"/>
      <c r="N194" s="84"/>
      <c r="O194" s="135"/>
      <c r="P194" s="43"/>
      <c r="Q194" t="str">
        <f>IF(C194="","",'OPĆI DIO'!$C$1)</f>
        <v/>
      </c>
      <c r="R194" t="str">
        <f t="shared" si="26"/>
        <v/>
      </c>
      <c r="S194" t="str">
        <f t="shared" si="27"/>
        <v/>
      </c>
      <c r="T194" t="str">
        <f t="shared" si="28"/>
        <v/>
      </c>
      <c r="U194" t="str">
        <f t="shared" si="29"/>
        <v/>
      </c>
      <c r="AE194" t="s">
        <v>4785</v>
      </c>
      <c r="AF194" t="s">
        <v>4786</v>
      </c>
      <c r="AG194" t="str">
        <f t="shared" si="30"/>
        <v>A679072</v>
      </c>
      <c r="AH194" t="str">
        <f>IFERROR(VLOOKUP(AG194,AKT!$E$4:$G$350,3,FALSE),"")</f>
        <v>0942</v>
      </c>
    </row>
    <row r="195" spans="1:34">
      <c r="A195" s="44"/>
      <c r="B195" s="39" t="str">
        <f t="shared" si="22"/>
        <v/>
      </c>
      <c r="C195" s="44"/>
      <c r="D195" s="39" t="str">
        <f t="shared" si="23"/>
        <v/>
      </c>
      <c r="E195" s="75"/>
      <c r="F195" s="39" t="str">
        <f t="shared" si="24"/>
        <v/>
      </c>
      <c r="G195" s="39" t="str">
        <f t="shared" si="25"/>
        <v/>
      </c>
      <c r="H195" s="74"/>
      <c r="I195" s="74"/>
      <c r="J195" s="74"/>
      <c r="K195" s="84"/>
      <c r="L195" s="83"/>
      <c r="M195" s="83"/>
      <c r="N195" s="84"/>
      <c r="O195" s="135"/>
      <c r="P195" s="43"/>
      <c r="Q195" t="str">
        <f>IF(C195="","",'OPĆI DIO'!$C$1)</f>
        <v/>
      </c>
      <c r="R195" t="str">
        <f t="shared" si="26"/>
        <v/>
      </c>
      <c r="S195" t="str">
        <f t="shared" si="27"/>
        <v/>
      </c>
      <c r="T195" t="str">
        <f t="shared" si="28"/>
        <v/>
      </c>
      <c r="U195" t="str">
        <f t="shared" si="29"/>
        <v/>
      </c>
      <c r="AE195" t="s">
        <v>4787</v>
      </c>
      <c r="AF195" t="s">
        <v>4788</v>
      </c>
      <c r="AG195" t="str">
        <f t="shared" si="30"/>
        <v>A679072</v>
      </c>
      <c r="AH195" t="str">
        <f>IFERROR(VLOOKUP(AG195,AKT!$E$4:$G$350,3,FALSE),"")</f>
        <v>0942</v>
      </c>
    </row>
    <row r="196" spans="1:34">
      <c r="A196" s="44"/>
      <c r="B196" s="39" t="str">
        <f t="shared" ref="B196:B259" si="31">IFERROR(VLOOKUP(A196,$V$6:$W$23,2,FALSE),"")</f>
        <v/>
      </c>
      <c r="C196" s="44"/>
      <c r="D196" s="39" t="str">
        <f t="shared" ref="D196:D259" si="32">IFERROR(VLOOKUP(C196,$Y$5:$AA$129,2,FALSE),"")</f>
        <v/>
      </c>
      <c r="E196" s="75"/>
      <c r="F196" s="39" t="str">
        <f t="shared" ref="F196:F259" si="33">IFERROR(VLOOKUP(E196,$AE$6:$AF$1763,2,FALSE),"")</f>
        <v/>
      </c>
      <c r="G196" s="39" t="str">
        <f t="shared" ref="G196:G259" si="34">IFERROR(VLOOKUP(E196,$AE$6:$AH$1763,4,FALSE),"")</f>
        <v/>
      </c>
      <c r="H196" s="74"/>
      <c r="I196" s="74"/>
      <c r="J196" s="74"/>
      <c r="K196" s="84"/>
      <c r="L196" s="83"/>
      <c r="M196" s="83"/>
      <c r="N196" s="84"/>
      <c r="O196" s="135"/>
      <c r="P196" s="43"/>
      <c r="Q196" t="str">
        <f>IF(C196="","",'OPĆI DIO'!$C$1)</f>
        <v/>
      </c>
      <c r="R196" t="str">
        <f t="shared" ref="R196:R259" si="35">LEFT(C196,3)</f>
        <v/>
      </c>
      <c r="S196" t="str">
        <f t="shared" ref="S196:S259" si="36">LEFT(C196,2)</f>
        <v/>
      </c>
      <c r="T196" t="str">
        <f t="shared" ref="T196:T259" si="37">IF(U196="5",0,MID(G196,2,2))</f>
        <v/>
      </c>
      <c r="U196" t="str">
        <f t="shared" ref="U196:U259" si="38">LEFT(C196,1)</f>
        <v/>
      </c>
      <c r="AE196" t="s">
        <v>4789</v>
      </c>
      <c r="AF196" t="s">
        <v>4790</v>
      </c>
      <c r="AG196" t="str">
        <f t="shared" si="30"/>
        <v>A679072</v>
      </c>
      <c r="AH196" t="str">
        <f>IFERROR(VLOOKUP(AG196,AKT!$E$4:$G$350,3,FALSE),"")</f>
        <v>0942</v>
      </c>
    </row>
    <row r="197" spans="1:34">
      <c r="A197" s="44"/>
      <c r="B197" s="39" t="str">
        <f t="shared" si="31"/>
        <v/>
      </c>
      <c r="C197" s="44"/>
      <c r="D197" s="39" t="str">
        <f t="shared" si="32"/>
        <v/>
      </c>
      <c r="E197" s="75"/>
      <c r="F197" s="39" t="str">
        <f t="shared" si="33"/>
        <v/>
      </c>
      <c r="G197" s="39" t="str">
        <f t="shared" si="34"/>
        <v/>
      </c>
      <c r="H197" s="74"/>
      <c r="I197" s="74"/>
      <c r="J197" s="74"/>
      <c r="K197" s="84"/>
      <c r="L197" s="83"/>
      <c r="M197" s="83"/>
      <c r="N197" s="84"/>
      <c r="O197" s="135"/>
      <c r="P197" s="43"/>
      <c r="Q197" t="str">
        <f>IF(C197="","",'OPĆI DIO'!$C$1)</f>
        <v/>
      </c>
      <c r="R197" t="str">
        <f t="shared" si="35"/>
        <v/>
      </c>
      <c r="S197" t="str">
        <f t="shared" si="36"/>
        <v/>
      </c>
      <c r="T197" t="str">
        <f t="shared" si="37"/>
        <v/>
      </c>
      <c r="U197" t="str">
        <f t="shared" si="38"/>
        <v/>
      </c>
      <c r="AE197" t="s">
        <v>4791</v>
      </c>
      <c r="AF197" t="s">
        <v>4792</v>
      </c>
      <c r="AG197" t="str">
        <f t="shared" si="30"/>
        <v>A679072</v>
      </c>
      <c r="AH197" t="str">
        <f>IFERROR(VLOOKUP(AG197,AKT!$E$4:$G$350,3,FALSE),"")</f>
        <v>0942</v>
      </c>
    </row>
    <row r="198" spans="1:34">
      <c r="A198" s="44"/>
      <c r="B198" s="39" t="str">
        <f t="shared" si="31"/>
        <v/>
      </c>
      <c r="C198" s="44"/>
      <c r="D198" s="39" t="str">
        <f t="shared" si="32"/>
        <v/>
      </c>
      <c r="E198" s="75"/>
      <c r="F198" s="39" t="str">
        <f t="shared" si="33"/>
        <v/>
      </c>
      <c r="G198" s="39" t="str">
        <f t="shared" si="34"/>
        <v/>
      </c>
      <c r="H198" s="74"/>
      <c r="I198" s="74"/>
      <c r="J198" s="74"/>
      <c r="K198" s="84"/>
      <c r="L198" s="83"/>
      <c r="M198" s="83"/>
      <c r="N198" s="84"/>
      <c r="O198" s="135"/>
      <c r="P198" s="43"/>
      <c r="Q198" t="str">
        <f>IF(C198="","",'OPĆI DIO'!$C$1)</f>
        <v/>
      </c>
      <c r="R198" t="str">
        <f t="shared" si="35"/>
        <v/>
      </c>
      <c r="S198" t="str">
        <f t="shared" si="36"/>
        <v/>
      </c>
      <c r="T198" t="str">
        <f t="shared" si="37"/>
        <v/>
      </c>
      <c r="U198" t="str">
        <f t="shared" si="38"/>
        <v/>
      </c>
      <c r="AE198" t="s">
        <v>4793</v>
      </c>
      <c r="AF198" t="s">
        <v>4794</v>
      </c>
      <c r="AG198" t="str">
        <f t="shared" si="30"/>
        <v>A679072</v>
      </c>
      <c r="AH198" t="str">
        <f>IFERROR(VLOOKUP(AG198,AKT!$E$4:$G$350,3,FALSE),"")</f>
        <v>0942</v>
      </c>
    </row>
    <row r="199" spans="1:34">
      <c r="A199" s="44"/>
      <c r="B199" s="39" t="str">
        <f t="shared" si="31"/>
        <v/>
      </c>
      <c r="C199" s="44"/>
      <c r="D199" s="39" t="str">
        <f t="shared" si="32"/>
        <v/>
      </c>
      <c r="E199" s="75"/>
      <c r="F199" s="39" t="str">
        <f t="shared" si="33"/>
        <v/>
      </c>
      <c r="G199" s="39" t="str">
        <f t="shared" si="34"/>
        <v/>
      </c>
      <c r="H199" s="74"/>
      <c r="I199" s="74"/>
      <c r="J199" s="74"/>
      <c r="K199" s="84"/>
      <c r="L199" s="83"/>
      <c r="M199" s="83"/>
      <c r="N199" s="84"/>
      <c r="O199" s="135"/>
      <c r="P199" s="43"/>
      <c r="Q199" t="str">
        <f>IF(C199="","",'OPĆI DIO'!$C$1)</f>
        <v/>
      </c>
      <c r="R199" t="str">
        <f t="shared" si="35"/>
        <v/>
      </c>
      <c r="S199" t="str">
        <f t="shared" si="36"/>
        <v/>
      </c>
      <c r="T199" t="str">
        <f t="shared" si="37"/>
        <v/>
      </c>
      <c r="U199" t="str">
        <f t="shared" si="38"/>
        <v/>
      </c>
      <c r="AE199" t="s">
        <v>1015</v>
      </c>
      <c r="AF199" t="s">
        <v>1016</v>
      </c>
      <c r="AG199" t="str">
        <f t="shared" si="30"/>
        <v>A679072</v>
      </c>
      <c r="AH199" t="str">
        <f>IFERROR(VLOOKUP(AG199,AKT!$E$4:$G$350,3,FALSE),"")</f>
        <v>0942</v>
      </c>
    </row>
    <row r="200" spans="1:34">
      <c r="A200" s="44"/>
      <c r="B200" s="39" t="str">
        <f t="shared" si="31"/>
        <v/>
      </c>
      <c r="C200" s="44"/>
      <c r="D200" s="39" t="str">
        <f t="shared" si="32"/>
        <v/>
      </c>
      <c r="E200" s="75"/>
      <c r="F200" s="39" t="str">
        <f t="shared" si="33"/>
        <v/>
      </c>
      <c r="G200" s="39" t="str">
        <f t="shared" si="34"/>
        <v/>
      </c>
      <c r="H200" s="74"/>
      <c r="I200" s="74"/>
      <c r="J200" s="74"/>
      <c r="K200" s="84"/>
      <c r="L200" s="83"/>
      <c r="M200" s="83"/>
      <c r="N200" s="84"/>
      <c r="O200" s="135"/>
      <c r="P200" s="43"/>
      <c r="Q200" t="str">
        <f>IF(C200="","",'OPĆI DIO'!$C$1)</f>
        <v/>
      </c>
      <c r="R200" t="str">
        <f t="shared" si="35"/>
        <v/>
      </c>
      <c r="S200" t="str">
        <f t="shared" si="36"/>
        <v/>
      </c>
      <c r="T200" t="str">
        <f t="shared" si="37"/>
        <v/>
      </c>
      <c r="U200" t="str">
        <f t="shared" si="38"/>
        <v/>
      </c>
      <c r="AE200" t="s">
        <v>4795</v>
      </c>
      <c r="AF200" t="s">
        <v>4796</v>
      </c>
      <c r="AG200" t="str">
        <f t="shared" si="30"/>
        <v>A679072</v>
      </c>
      <c r="AH200" t="str">
        <f>IFERROR(VLOOKUP(AG200,AKT!$E$4:$G$350,3,FALSE),"")</f>
        <v>0942</v>
      </c>
    </row>
    <row r="201" spans="1:34">
      <c r="A201" s="44"/>
      <c r="B201" s="39" t="str">
        <f t="shared" si="31"/>
        <v/>
      </c>
      <c r="C201" s="44"/>
      <c r="D201" s="39" t="str">
        <f t="shared" si="32"/>
        <v/>
      </c>
      <c r="E201" s="75"/>
      <c r="F201" s="39" t="str">
        <f t="shared" si="33"/>
        <v/>
      </c>
      <c r="G201" s="39" t="str">
        <f t="shared" si="34"/>
        <v/>
      </c>
      <c r="H201" s="74"/>
      <c r="I201" s="74"/>
      <c r="J201" s="74"/>
      <c r="K201" s="84"/>
      <c r="L201" s="83"/>
      <c r="M201" s="83"/>
      <c r="N201" s="84"/>
      <c r="O201" s="135"/>
      <c r="P201" s="43"/>
      <c r="Q201" t="str">
        <f>IF(C201="","",'OPĆI DIO'!$C$1)</f>
        <v/>
      </c>
      <c r="R201" t="str">
        <f t="shared" si="35"/>
        <v/>
      </c>
      <c r="S201" t="str">
        <f t="shared" si="36"/>
        <v/>
      </c>
      <c r="T201" t="str">
        <f t="shared" si="37"/>
        <v/>
      </c>
      <c r="U201" t="str">
        <f t="shared" si="38"/>
        <v/>
      </c>
      <c r="AE201" t="s">
        <v>1485</v>
      </c>
      <c r="AF201" t="s">
        <v>1486</v>
      </c>
      <c r="AG201" t="str">
        <f t="shared" ref="AG201:AG264" si="39">LEFT(AE201,7)</f>
        <v>A679072</v>
      </c>
      <c r="AH201" t="str">
        <f>IFERROR(VLOOKUP(AG201,AKT!$E$4:$G$350,3,FALSE),"")</f>
        <v>0942</v>
      </c>
    </row>
    <row r="202" spans="1:34">
      <c r="A202" s="44"/>
      <c r="B202" s="39" t="str">
        <f t="shared" si="31"/>
        <v/>
      </c>
      <c r="C202" s="44"/>
      <c r="D202" s="39" t="str">
        <f t="shared" si="32"/>
        <v/>
      </c>
      <c r="E202" s="75"/>
      <c r="F202" s="39" t="str">
        <f t="shared" si="33"/>
        <v/>
      </c>
      <c r="G202" s="39" t="str">
        <f t="shared" si="34"/>
        <v/>
      </c>
      <c r="H202" s="74"/>
      <c r="I202" s="74"/>
      <c r="J202" s="74"/>
      <c r="K202" s="84"/>
      <c r="L202" s="83"/>
      <c r="M202" s="83"/>
      <c r="N202" s="84"/>
      <c r="O202" s="135"/>
      <c r="P202" s="43"/>
      <c r="Q202" t="str">
        <f>IF(C202="","",'OPĆI DIO'!$C$1)</f>
        <v/>
      </c>
      <c r="R202" t="str">
        <f t="shared" si="35"/>
        <v/>
      </c>
      <c r="S202" t="str">
        <f t="shared" si="36"/>
        <v/>
      </c>
      <c r="T202" t="str">
        <f t="shared" si="37"/>
        <v/>
      </c>
      <c r="U202" t="str">
        <f t="shared" si="38"/>
        <v/>
      </c>
      <c r="AE202" t="s">
        <v>1487</v>
      </c>
      <c r="AF202" t="s">
        <v>1488</v>
      </c>
      <c r="AG202" t="str">
        <f t="shared" si="39"/>
        <v>A679072</v>
      </c>
      <c r="AH202" t="str">
        <f>IFERROR(VLOOKUP(AG202,AKT!$E$4:$G$350,3,FALSE),"")</f>
        <v>0942</v>
      </c>
    </row>
    <row r="203" spans="1:34">
      <c r="A203" s="44"/>
      <c r="B203" s="39" t="str">
        <f t="shared" si="31"/>
        <v/>
      </c>
      <c r="C203" s="44"/>
      <c r="D203" s="39" t="str">
        <f t="shared" si="32"/>
        <v/>
      </c>
      <c r="E203" s="75"/>
      <c r="F203" s="39" t="str">
        <f t="shared" si="33"/>
        <v/>
      </c>
      <c r="G203" s="39" t="str">
        <f t="shared" si="34"/>
        <v/>
      </c>
      <c r="H203" s="74"/>
      <c r="I203" s="74"/>
      <c r="J203" s="74"/>
      <c r="K203" s="84"/>
      <c r="L203" s="83"/>
      <c r="M203" s="83"/>
      <c r="N203" s="84"/>
      <c r="O203" s="135"/>
      <c r="P203" s="43"/>
      <c r="Q203" t="str">
        <f>IF(C203="","",'OPĆI DIO'!$C$1)</f>
        <v/>
      </c>
      <c r="R203" t="str">
        <f t="shared" si="35"/>
        <v/>
      </c>
      <c r="S203" t="str">
        <f t="shared" si="36"/>
        <v/>
      </c>
      <c r="T203" t="str">
        <f t="shared" si="37"/>
        <v/>
      </c>
      <c r="U203" t="str">
        <f t="shared" si="38"/>
        <v/>
      </c>
      <c r="AE203" t="s">
        <v>4797</v>
      </c>
      <c r="AF203" t="s">
        <v>4798</v>
      </c>
      <c r="AG203" t="str">
        <f t="shared" si="39"/>
        <v>A679072</v>
      </c>
      <c r="AH203" t="str">
        <f>IFERROR(VLOOKUP(AG203,AKT!$E$4:$G$350,3,FALSE),"")</f>
        <v>0942</v>
      </c>
    </row>
    <row r="204" spans="1:34">
      <c r="A204" s="44"/>
      <c r="B204" s="39" t="str">
        <f t="shared" si="31"/>
        <v/>
      </c>
      <c r="C204" s="44"/>
      <c r="D204" s="39" t="str">
        <f t="shared" si="32"/>
        <v/>
      </c>
      <c r="E204" s="75"/>
      <c r="F204" s="39" t="str">
        <f t="shared" si="33"/>
        <v/>
      </c>
      <c r="G204" s="39" t="str">
        <f t="shared" si="34"/>
        <v/>
      </c>
      <c r="H204" s="74"/>
      <c r="I204" s="74"/>
      <c r="J204" s="74"/>
      <c r="K204" s="84"/>
      <c r="L204" s="83"/>
      <c r="M204" s="83"/>
      <c r="N204" s="84"/>
      <c r="O204" s="135"/>
      <c r="P204" s="43"/>
      <c r="Q204" t="str">
        <f>IF(C204="","",'OPĆI DIO'!$C$1)</f>
        <v/>
      </c>
      <c r="R204" t="str">
        <f t="shared" si="35"/>
        <v/>
      </c>
      <c r="S204" t="str">
        <f t="shared" si="36"/>
        <v/>
      </c>
      <c r="T204" t="str">
        <f t="shared" si="37"/>
        <v/>
      </c>
      <c r="U204" t="str">
        <f t="shared" si="38"/>
        <v/>
      </c>
      <c r="AE204" t="s">
        <v>4799</v>
      </c>
      <c r="AF204" t="s">
        <v>4800</v>
      </c>
      <c r="AG204" t="str">
        <f t="shared" si="39"/>
        <v>A679072</v>
      </c>
      <c r="AH204" t="str">
        <f>IFERROR(VLOOKUP(AG204,AKT!$E$4:$G$350,3,FALSE),"")</f>
        <v>0942</v>
      </c>
    </row>
    <row r="205" spans="1:34">
      <c r="A205" s="44"/>
      <c r="B205" s="39" t="str">
        <f t="shared" si="31"/>
        <v/>
      </c>
      <c r="C205" s="44"/>
      <c r="D205" s="39" t="str">
        <f t="shared" si="32"/>
        <v/>
      </c>
      <c r="E205" s="75"/>
      <c r="F205" s="39" t="str">
        <f t="shared" si="33"/>
        <v/>
      </c>
      <c r="G205" s="39" t="str">
        <f t="shared" si="34"/>
        <v/>
      </c>
      <c r="H205" s="74"/>
      <c r="I205" s="74"/>
      <c r="J205" s="74"/>
      <c r="K205" s="84"/>
      <c r="L205" s="83"/>
      <c r="M205" s="83"/>
      <c r="N205" s="84"/>
      <c r="O205" s="135"/>
      <c r="P205" s="43"/>
      <c r="Q205" t="str">
        <f>IF(C205="","",'OPĆI DIO'!$C$1)</f>
        <v/>
      </c>
      <c r="R205" t="str">
        <f t="shared" si="35"/>
        <v/>
      </c>
      <c r="S205" t="str">
        <f t="shared" si="36"/>
        <v/>
      </c>
      <c r="T205" t="str">
        <f t="shared" si="37"/>
        <v/>
      </c>
      <c r="U205" t="str">
        <f t="shared" si="38"/>
        <v/>
      </c>
      <c r="AE205" t="s">
        <v>4801</v>
      </c>
      <c r="AF205" t="s">
        <v>4802</v>
      </c>
      <c r="AG205" t="str">
        <f t="shared" si="39"/>
        <v>A679072</v>
      </c>
      <c r="AH205" t="str">
        <f>IFERROR(VLOOKUP(AG205,AKT!$E$4:$G$350,3,FALSE),"")</f>
        <v>0942</v>
      </c>
    </row>
    <row r="206" spans="1:34">
      <c r="A206" s="44"/>
      <c r="B206" s="39" t="str">
        <f t="shared" si="31"/>
        <v/>
      </c>
      <c r="C206" s="44"/>
      <c r="D206" s="39" t="str">
        <f t="shared" si="32"/>
        <v/>
      </c>
      <c r="E206" s="75"/>
      <c r="F206" s="39" t="str">
        <f t="shared" si="33"/>
        <v/>
      </c>
      <c r="G206" s="39" t="str">
        <f t="shared" si="34"/>
        <v/>
      </c>
      <c r="H206" s="74"/>
      <c r="I206" s="74"/>
      <c r="J206" s="74"/>
      <c r="K206" s="84"/>
      <c r="L206" s="83"/>
      <c r="M206" s="83"/>
      <c r="N206" s="84"/>
      <c r="O206" s="135"/>
      <c r="P206" s="43"/>
      <c r="Q206" t="str">
        <f>IF(C206="","",'OPĆI DIO'!$C$1)</f>
        <v/>
      </c>
      <c r="R206" t="str">
        <f t="shared" si="35"/>
        <v/>
      </c>
      <c r="S206" t="str">
        <f t="shared" si="36"/>
        <v/>
      </c>
      <c r="T206" t="str">
        <f t="shared" si="37"/>
        <v/>
      </c>
      <c r="U206" t="str">
        <f t="shared" si="38"/>
        <v/>
      </c>
      <c r="AE206" t="s">
        <v>1489</v>
      </c>
      <c r="AF206" t="s">
        <v>1490</v>
      </c>
      <c r="AG206" t="str">
        <f t="shared" si="39"/>
        <v>A679072</v>
      </c>
      <c r="AH206" t="str">
        <f>IFERROR(VLOOKUP(AG206,AKT!$E$4:$G$350,3,FALSE),"")</f>
        <v>0942</v>
      </c>
    </row>
    <row r="207" spans="1:34">
      <c r="A207" s="44"/>
      <c r="B207" s="39" t="str">
        <f t="shared" si="31"/>
        <v/>
      </c>
      <c r="C207" s="44"/>
      <c r="D207" s="39" t="str">
        <f t="shared" si="32"/>
        <v/>
      </c>
      <c r="E207" s="75"/>
      <c r="F207" s="39" t="str">
        <f t="shared" si="33"/>
        <v/>
      </c>
      <c r="G207" s="39" t="str">
        <f t="shared" si="34"/>
        <v/>
      </c>
      <c r="H207" s="74"/>
      <c r="I207" s="74"/>
      <c r="J207" s="74"/>
      <c r="K207" s="84"/>
      <c r="L207" s="83"/>
      <c r="M207" s="83"/>
      <c r="N207" s="84"/>
      <c r="O207" s="135"/>
      <c r="P207" s="43"/>
      <c r="Q207" t="str">
        <f>IF(C207="","",'OPĆI DIO'!$C$1)</f>
        <v/>
      </c>
      <c r="R207" t="str">
        <f t="shared" si="35"/>
        <v/>
      </c>
      <c r="S207" t="str">
        <f t="shared" si="36"/>
        <v/>
      </c>
      <c r="T207" t="str">
        <f t="shared" si="37"/>
        <v/>
      </c>
      <c r="U207" t="str">
        <f t="shared" si="38"/>
        <v/>
      </c>
      <c r="AE207" t="s">
        <v>1491</v>
      </c>
      <c r="AF207" t="s">
        <v>1492</v>
      </c>
      <c r="AG207" t="str">
        <f t="shared" si="39"/>
        <v>A679072</v>
      </c>
      <c r="AH207" t="str">
        <f>IFERROR(VLOOKUP(AG207,AKT!$E$4:$G$350,3,FALSE),"")</f>
        <v>0942</v>
      </c>
    </row>
    <row r="208" spans="1:34">
      <c r="A208" s="44"/>
      <c r="B208" s="39" t="str">
        <f t="shared" si="31"/>
        <v/>
      </c>
      <c r="C208" s="44"/>
      <c r="D208" s="39" t="str">
        <f t="shared" si="32"/>
        <v/>
      </c>
      <c r="E208" s="75"/>
      <c r="F208" s="39" t="str">
        <f t="shared" si="33"/>
        <v/>
      </c>
      <c r="G208" s="39" t="str">
        <f t="shared" si="34"/>
        <v/>
      </c>
      <c r="H208" s="74"/>
      <c r="I208" s="74"/>
      <c r="J208" s="74"/>
      <c r="K208" s="84"/>
      <c r="L208" s="83"/>
      <c r="M208" s="83"/>
      <c r="N208" s="84"/>
      <c r="O208" s="135"/>
      <c r="P208" s="43"/>
      <c r="Q208" t="str">
        <f>IF(C208="","",'OPĆI DIO'!$C$1)</f>
        <v/>
      </c>
      <c r="R208" t="str">
        <f t="shared" si="35"/>
        <v/>
      </c>
      <c r="S208" t="str">
        <f t="shared" si="36"/>
        <v/>
      </c>
      <c r="T208" t="str">
        <f t="shared" si="37"/>
        <v/>
      </c>
      <c r="U208" t="str">
        <f t="shared" si="38"/>
        <v/>
      </c>
      <c r="AE208" t="s">
        <v>1493</v>
      </c>
      <c r="AF208" t="s">
        <v>1494</v>
      </c>
      <c r="AG208" t="str">
        <f t="shared" si="39"/>
        <v>A679072</v>
      </c>
      <c r="AH208" t="str">
        <f>IFERROR(VLOOKUP(AG208,AKT!$E$4:$G$350,3,FALSE),"")</f>
        <v>0942</v>
      </c>
    </row>
    <row r="209" spans="1:34">
      <c r="A209" s="44"/>
      <c r="B209" s="39" t="str">
        <f t="shared" si="31"/>
        <v/>
      </c>
      <c r="C209" s="44"/>
      <c r="D209" s="39" t="str">
        <f t="shared" si="32"/>
        <v/>
      </c>
      <c r="E209" s="75"/>
      <c r="F209" s="39" t="str">
        <f t="shared" si="33"/>
        <v/>
      </c>
      <c r="G209" s="39" t="str">
        <f t="shared" si="34"/>
        <v/>
      </c>
      <c r="H209" s="74"/>
      <c r="I209" s="74"/>
      <c r="J209" s="74"/>
      <c r="K209" s="84"/>
      <c r="L209" s="83"/>
      <c r="M209" s="83"/>
      <c r="N209" s="84"/>
      <c r="O209" s="135"/>
      <c r="P209" s="43"/>
      <c r="Q209" t="str">
        <f>IF(C209="","",'OPĆI DIO'!$C$1)</f>
        <v/>
      </c>
      <c r="R209" t="str">
        <f t="shared" si="35"/>
        <v/>
      </c>
      <c r="S209" t="str">
        <f t="shared" si="36"/>
        <v/>
      </c>
      <c r="T209" t="str">
        <f t="shared" si="37"/>
        <v/>
      </c>
      <c r="U209" t="str">
        <f t="shared" si="38"/>
        <v/>
      </c>
      <c r="AE209" t="s">
        <v>1495</v>
      </c>
      <c r="AF209" t="s">
        <v>1496</v>
      </c>
      <c r="AG209" t="str">
        <f t="shared" si="39"/>
        <v>A679072</v>
      </c>
      <c r="AH209" t="str">
        <f>IFERROR(VLOOKUP(AG209,AKT!$E$4:$G$350,3,FALSE),"")</f>
        <v>0942</v>
      </c>
    </row>
    <row r="210" spans="1:34">
      <c r="A210" s="44"/>
      <c r="B210" s="39" t="str">
        <f t="shared" si="31"/>
        <v/>
      </c>
      <c r="C210" s="44"/>
      <c r="D210" s="39" t="str">
        <f t="shared" si="32"/>
        <v/>
      </c>
      <c r="E210" s="75"/>
      <c r="F210" s="39" t="str">
        <f t="shared" si="33"/>
        <v/>
      </c>
      <c r="G210" s="39" t="str">
        <f t="shared" si="34"/>
        <v/>
      </c>
      <c r="H210" s="74"/>
      <c r="I210" s="74"/>
      <c r="J210" s="74"/>
      <c r="K210" s="84"/>
      <c r="L210" s="83"/>
      <c r="M210" s="83"/>
      <c r="N210" s="84"/>
      <c r="O210" s="135"/>
      <c r="P210" s="43"/>
      <c r="Q210" t="str">
        <f>IF(C210="","",'OPĆI DIO'!$C$1)</f>
        <v/>
      </c>
      <c r="R210" t="str">
        <f t="shared" si="35"/>
        <v/>
      </c>
      <c r="S210" t="str">
        <f t="shared" si="36"/>
        <v/>
      </c>
      <c r="T210" t="str">
        <f t="shared" si="37"/>
        <v/>
      </c>
      <c r="U210" t="str">
        <f t="shared" si="38"/>
        <v/>
      </c>
      <c r="AE210" t="s">
        <v>4803</v>
      </c>
      <c r="AF210" t="s">
        <v>4804</v>
      </c>
      <c r="AG210" t="str">
        <f t="shared" si="39"/>
        <v>A679072</v>
      </c>
      <c r="AH210" t="str">
        <f>IFERROR(VLOOKUP(AG210,AKT!$E$4:$G$350,3,FALSE),"")</f>
        <v>0942</v>
      </c>
    </row>
    <row r="211" spans="1:34">
      <c r="A211" s="44"/>
      <c r="B211" s="39" t="str">
        <f t="shared" si="31"/>
        <v/>
      </c>
      <c r="C211" s="44"/>
      <c r="D211" s="39" t="str">
        <f t="shared" si="32"/>
        <v/>
      </c>
      <c r="E211" s="75"/>
      <c r="F211" s="39" t="str">
        <f t="shared" si="33"/>
        <v/>
      </c>
      <c r="G211" s="39" t="str">
        <f t="shared" si="34"/>
        <v/>
      </c>
      <c r="H211" s="74"/>
      <c r="I211" s="74"/>
      <c r="J211" s="74"/>
      <c r="K211" s="84"/>
      <c r="L211" s="83"/>
      <c r="M211" s="83"/>
      <c r="N211" s="84"/>
      <c r="O211" s="135"/>
      <c r="P211" s="43"/>
      <c r="Q211" t="str">
        <f>IF(C211="","",'OPĆI DIO'!$C$1)</f>
        <v/>
      </c>
      <c r="R211" t="str">
        <f t="shared" si="35"/>
        <v/>
      </c>
      <c r="S211" t="str">
        <f t="shared" si="36"/>
        <v/>
      </c>
      <c r="T211" t="str">
        <f t="shared" si="37"/>
        <v/>
      </c>
      <c r="U211" t="str">
        <f t="shared" si="38"/>
        <v/>
      </c>
      <c r="AE211" t="s">
        <v>4805</v>
      </c>
      <c r="AF211" t="s">
        <v>4595</v>
      </c>
      <c r="AG211" t="str">
        <f t="shared" si="39"/>
        <v>A679072</v>
      </c>
      <c r="AH211" t="str">
        <f>IFERROR(VLOOKUP(AG211,AKT!$E$4:$G$350,3,FALSE),"")</f>
        <v>0942</v>
      </c>
    </row>
    <row r="212" spans="1:34">
      <c r="A212" s="44"/>
      <c r="B212" s="39" t="str">
        <f t="shared" si="31"/>
        <v/>
      </c>
      <c r="C212" s="44"/>
      <c r="D212" s="39" t="str">
        <f t="shared" si="32"/>
        <v/>
      </c>
      <c r="E212" s="75"/>
      <c r="F212" s="39" t="str">
        <f t="shared" si="33"/>
        <v/>
      </c>
      <c r="G212" s="39" t="str">
        <f t="shared" si="34"/>
        <v/>
      </c>
      <c r="H212" s="74"/>
      <c r="I212" s="74"/>
      <c r="J212" s="74"/>
      <c r="K212" s="84"/>
      <c r="L212" s="83"/>
      <c r="M212" s="83"/>
      <c r="N212" s="84"/>
      <c r="O212" s="135"/>
      <c r="P212" s="43"/>
      <c r="Q212" t="str">
        <f>IF(C212="","",'OPĆI DIO'!$C$1)</f>
        <v/>
      </c>
      <c r="R212" t="str">
        <f t="shared" si="35"/>
        <v/>
      </c>
      <c r="S212" t="str">
        <f t="shared" si="36"/>
        <v/>
      </c>
      <c r="T212" t="str">
        <f t="shared" si="37"/>
        <v/>
      </c>
      <c r="U212" t="str">
        <f t="shared" si="38"/>
        <v/>
      </c>
      <c r="AE212" t="s">
        <v>1497</v>
      </c>
      <c r="AF212" t="s">
        <v>1498</v>
      </c>
      <c r="AG212" t="str">
        <f t="shared" si="39"/>
        <v>A679072</v>
      </c>
      <c r="AH212" t="str">
        <f>IFERROR(VLOOKUP(AG212,AKT!$E$4:$G$350,3,FALSE),"")</f>
        <v>0942</v>
      </c>
    </row>
    <row r="213" spans="1:34">
      <c r="A213" s="44"/>
      <c r="B213" s="39" t="str">
        <f t="shared" si="31"/>
        <v/>
      </c>
      <c r="C213" s="44"/>
      <c r="D213" s="39" t="str">
        <f t="shared" si="32"/>
        <v/>
      </c>
      <c r="E213" s="75"/>
      <c r="F213" s="39" t="str">
        <f t="shared" si="33"/>
        <v/>
      </c>
      <c r="G213" s="39" t="str">
        <f t="shared" si="34"/>
        <v/>
      </c>
      <c r="H213" s="74"/>
      <c r="I213" s="74"/>
      <c r="J213" s="74"/>
      <c r="K213" s="84"/>
      <c r="L213" s="83"/>
      <c r="M213" s="83"/>
      <c r="N213" s="84"/>
      <c r="O213" s="135"/>
      <c r="P213" s="43"/>
      <c r="Q213" t="str">
        <f>IF(C213="","",'OPĆI DIO'!$C$1)</f>
        <v/>
      </c>
      <c r="R213" t="str">
        <f t="shared" si="35"/>
        <v/>
      </c>
      <c r="S213" t="str">
        <f t="shared" si="36"/>
        <v/>
      </c>
      <c r="T213" t="str">
        <f t="shared" si="37"/>
        <v/>
      </c>
      <c r="U213" t="str">
        <f t="shared" si="38"/>
        <v/>
      </c>
      <c r="AE213" t="s">
        <v>1499</v>
      </c>
      <c r="AF213" t="s">
        <v>1500</v>
      </c>
      <c r="AG213" t="str">
        <f t="shared" si="39"/>
        <v>A679072</v>
      </c>
      <c r="AH213" t="str">
        <f>IFERROR(VLOOKUP(AG213,AKT!$E$4:$G$350,3,FALSE),"")</f>
        <v>0942</v>
      </c>
    </row>
    <row r="214" spans="1:34">
      <c r="A214" s="44"/>
      <c r="B214" s="39" t="str">
        <f t="shared" si="31"/>
        <v/>
      </c>
      <c r="C214" s="44"/>
      <c r="D214" s="39" t="str">
        <f t="shared" si="32"/>
        <v/>
      </c>
      <c r="E214" s="75"/>
      <c r="F214" s="39" t="str">
        <f t="shared" si="33"/>
        <v/>
      </c>
      <c r="G214" s="39" t="str">
        <f t="shared" si="34"/>
        <v/>
      </c>
      <c r="H214" s="74"/>
      <c r="I214" s="74"/>
      <c r="J214" s="74"/>
      <c r="K214" s="84"/>
      <c r="L214" s="83"/>
      <c r="M214" s="83"/>
      <c r="N214" s="84"/>
      <c r="O214" s="135"/>
      <c r="P214" s="43"/>
      <c r="Q214" t="str">
        <f>IF(C214="","",'OPĆI DIO'!$C$1)</f>
        <v/>
      </c>
      <c r="R214" t="str">
        <f t="shared" si="35"/>
        <v/>
      </c>
      <c r="S214" t="str">
        <f t="shared" si="36"/>
        <v/>
      </c>
      <c r="T214" t="str">
        <f t="shared" si="37"/>
        <v/>
      </c>
      <c r="U214" t="str">
        <f t="shared" si="38"/>
        <v/>
      </c>
      <c r="AE214" t="s">
        <v>1501</v>
      </c>
      <c r="AF214" t="s">
        <v>1502</v>
      </c>
      <c r="AG214" t="str">
        <f t="shared" si="39"/>
        <v>A679072</v>
      </c>
      <c r="AH214" t="str">
        <f>IFERROR(VLOOKUP(AG214,AKT!$E$4:$G$350,3,FALSE),"")</f>
        <v>0942</v>
      </c>
    </row>
    <row r="215" spans="1:34">
      <c r="A215" s="44"/>
      <c r="B215" s="39" t="str">
        <f t="shared" si="31"/>
        <v/>
      </c>
      <c r="C215" s="44"/>
      <c r="D215" s="39" t="str">
        <f t="shared" si="32"/>
        <v/>
      </c>
      <c r="E215" s="75"/>
      <c r="F215" s="39" t="str">
        <f t="shared" si="33"/>
        <v/>
      </c>
      <c r="G215" s="39" t="str">
        <f t="shared" si="34"/>
        <v/>
      </c>
      <c r="H215" s="74"/>
      <c r="I215" s="74"/>
      <c r="J215" s="74"/>
      <c r="K215" s="84"/>
      <c r="L215" s="83"/>
      <c r="M215" s="83"/>
      <c r="N215" s="84"/>
      <c r="O215" s="135"/>
      <c r="P215" s="43"/>
      <c r="Q215" t="str">
        <f>IF(C215="","",'OPĆI DIO'!$C$1)</f>
        <v/>
      </c>
      <c r="R215" t="str">
        <f t="shared" si="35"/>
        <v/>
      </c>
      <c r="S215" t="str">
        <f t="shared" si="36"/>
        <v/>
      </c>
      <c r="T215" t="str">
        <f t="shared" si="37"/>
        <v/>
      </c>
      <c r="U215" t="str">
        <f t="shared" si="38"/>
        <v/>
      </c>
      <c r="AE215" t="s">
        <v>4806</v>
      </c>
      <c r="AF215" t="s">
        <v>4807</v>
      </c>
      <c r="AG215" t="str">
        <f t="shared" si="39"/>
        <v>A679072</v>
      </c>
      <c r="AH215" t="str">
        <f>IFERROR(VLOOKUP(AG215,AKT!$E$4:$G$350,3,FALSE),"")</f>
        <v>0942</v>
      </c>
    </row>
    <row r="216" spans="1:34">
      <c r="A216" s="44"/>
      <c r="B216" s="39" t="str">
        <f t="shared" si="31"/>
        <v/>
      </c>
      <c r="C216" s="44"/>
      <c r="D216" s="39" t="str">
        <f t="shared" si="32"/>
        <v/>
      </c>
      <c r="E216" s="75"/>
      <c r="F216" s="39" t="str">
        <f t="shared" si="33"/>
        <v/>
      </c>
      <c r="G216" s="39" t="str">
        <f t="shared" si="34"/>
        <v/>
      </c>
      <c r="H216" s="74"/>
      <c r="I216" s="74"/>
      <c r="J216" s="74"/>
      <c r="K216" s="84"/>
      <c r="L216" s="83"/>
      <c r="M216" s="83"/>
      <c r="N216" s="84"/>
      <c r="O216" s="135"/>
      <c r="P216" s="43"/>
      <c r="Q216" t="str">
        <f>IF(C216="","",'OPĆI DIO'!$C$1)</f>
        <v/>
      </c>
      <c r="R216" t="str">
        <f t="shared" si="35"/>
        <v/>
      </c>
      <c r="S216" t="str">
        <f t="shared" si="36"/>
        <v/>
      </c>
      <c r="T216" t="str">
        <f t="shared" si="37"/>
        <v/>
      </c>
      <c r="U216" t="str">
        <f t="shared" si="38"/>
        <v/>
      </c>
      <c r="AE216" t="s">
        <v>4808</v>
      </c>
      <c r="AF216" t="s">
        <v>4809</v>
      </c>
      <c r="AG216" t="str">
        <f t="shared" si="39"/>
        <v>A679072</v>
      </c>
      <c r="AH216" t="str">
        <f>IFERROR(VLOOKUP(AG216,AKT!$E$4:$G$350,3,FALSE),"")</f>
        <v>0942</v>
      </c>
    </row>
    <row r="217" spans="1:34">
      <c r="A217" s="44"/>
      <c r="B217" s="39" t="str">
        <f t="shared" si="31"/>
        <v/>
      </c>
      <c r="C217" s="44"/>
      <c r="D217" s="39" t="str">
        <f t="shared" si="32"/>
        <v/>
      </c>
      <c r="E217" s="75"/>
      <c r="F217" s="39" t="str">
        <f t="shared" si="33"/>
        <v/>
      </c>
      <c r="G217" s="39" t="str">
        <f t="shared" si="34"/>
        <v/>
      </c>
      <c r="H217" s="74"/>
      <c r="I217" s="74"/>
      <c r="J217" s="74"/>
      <c r="K217" s="84"/>
      <c r="L217" s="83"/>
      <c r="M217" s="83"/>
      <c r="N217" s="84"/>
      <c r="O217" s="135"/>
      <c r="P217" s="43"/>
      <c r="Q217" t="str">
        <f>IF(C217="","",'OPĆI DIO'!$C$1)</f>
        <v/>
      </c>
      <c r="R217" t="str">
        <f t="shared" si="35"/>
        <v/>
      </c>
      <c r="S217" t="str">
        <f t="shared" si="36"/>
        <v/>
      </c>
      <c r="T217" t="str">
        <f t="shared" si="37"/>
        <v/>
      </c>
      <c r="U217" t="str">
        <f t="shared" si="38"/>
        <v/>
      </c>
      <c r="AE217" t="s">
        <v>4810</v>
      </c>
      <c r="AF217" t="s">
        <v>4811</v>
      </c>
      <c r="AG217" t="str">
        <f t="shared" si="39"/>
        <v>A679072</v>
      </c>
      <c r="AH217" t="str">
        <f>IFERROR(VLOOKUP(AG217,AKT!$E$4:$G$350,3,FALSE),"")</f>
        <v>0942</v>
      </c>
    </row>
    <row r="218" spans="1:34">
      <c r="A218" s="44"/>
      <c r="B218" s="39" t="str">
        <f t="shared" si="31"/>
        <v/>
      </c>
      <c r="C218" s="44"/>
      <c r="D218" s="39" t="str">
        <f t="shared" si="32"/>
        <v/>
      </c>
      <c r="E218" s="75"/>
      <c r="F218" s="39" t="str">
        <f t="shared" si="33"/>
        <v/>
      </c>
      <c r="G218" s="39" t="str">
        <f t="shared" si="34"/>
        <v/>
      </c>
      <c r="H218" s="74"/>
      <c r="I218" s="74"/>
      <c r="J218" s="74"/>
      <c r="K218" s="84"/>
      <c r="L218" s="83"/>
      <c r="M218" s="83"/>
      <c r="N218" s="84"/>
      <c r="O218" s="135"/>
      <c r="P218" s="43"/>
      <c r="Q218" t="str">
        <f>IF(C218="","",'OPĆI DIO'!$C$1)</f>
        <v/>
      </c>
      <c r="R218" t="str">
        <f t="shared" si="35"/>
        <v/>
      </c>
      <c r="S218" t="str">
        <f t="shared" si="36"/>
        <v/>
      </c>
      <c r="T218" t="str">
        <f t="shared" si="37"/>
        <v/>
      </c>
      <c r="U218" t="str">
        <f t="shared" si="38"/>
        <v/>
      </c>
      <c r="AE218" t="s">
        <v>1503</v>
      </c>
      <c r="AF218" t="s">
        <v>1504</v>
      </c>
      <c r="AG218" t="str">
        <f t="shared" si="39"/>
        <v>A679072</v>
      </c>
      <c r="AH218" t="str">
        <f>IFERROR(VLOOKUP(AG218,AKT!$E$4:$G$350,3,FALSE),"")</f>
        <v>0942</v>
      </c>
    </row>
    <row r="219" spans="1:34">
      <c r="A219" s="44"/>
      <c r="B219" s="39" t="str">
        <f t="shared" si="31"/>
        <v/>
      </c>
      <c r="C219" s="44"/>
      <c r="D219" s="39" t="str">
        <f t="shared" si="32"/>
        <v/>
      </c>
      <c r="E219" s="75"/>
      <c r="F219" s="39" t="str">
        <f t="shared" si="33"/>
        <v/>
      </c>
      <c r="G219" s="39" t="str">
        <f t="shared" si="34"/>
        <v/>
      </c>
      <c r="H219" s="74"/>
      <c r="I219" s="74"/>
      <c r="J219" s="74"/>
      <c r="K219" s="84"/>
      <c r="L219" s="83"/>
      <c r="M219" s="83"/>
      <c r="N219" s="84"/>
      <c r="O219" s="135"/>
      <c r="P219" s="43"/>
      <c r="Q219" t="str">
        <f>IF(C219="","",'OPĆI DIO'!$C$1)</f>
        <v/>
      </c>
      <c r="R219" t="str">
        <f t="shared" si="35"/>
        <v/>
      </c>
      <c r="S219" t="str">
        <f t="shared" si="36"/>
        <v/>
      </c>
      <c r="T219" t="str">
        <f t="shared" si="37"/>
        <v/>
      </c>
      <c r="U219" t="str">
        <f t="shared" si="38"/>
        <v/>
      </c>
      <c r="AE219" t="s">
        <v>1505</v>
      </c>
      <c r="AF219" t="s">
        <v>1506</v>
      </c>
      <c r="AG219" t="str">
        <f t="shared" si="39"/>
        <v>A679072</v>
      </c>
      <c r="AH219" t="str">
        <f>IFERROR(VLOOKUP(AG219,AKT!$E$4:$G$350,3,FALSE),"")</f>
        <v>0942</v>
      </c>
    </row>
    <row r="220" spans="1:34">
      <c r="A220" s="44"/>
      <c r="B220" s="39" t="str">
        <f t="shared" si="31"/>
        <v/>
      </c>
      <c r="C220" s="44"/>
      <c r="D220" s="39" t="str">
        <f t="shared" si="32"/>
        <v/>
      </c>
      <c r="E220" s="75"/>
      <c r="F220" s="39" t="str">
        <f t="shared" si="33"/>
        <v/>
      </c>
      <c r="G220" s="39" t="str">
        <f t="shared" si="34"/>
        <v/>
      </c>
      <c r="H220" s="74"/>
      <c r="I220" s="74"/>
      <c r="J220" s="74"/>
      <c r="K220" s="84"/>
      <c r="L220" s="83"/>
      <c r="M220" s="83"/>
      <c r="N220" s="84"/>
      <c r="O220" s="135"/>
      <c r="P220" s="43"/>
      <c r="Q220" t="str">
        <f>IF(C220="","",'OPĆI DIO'!$C$1)</f>
        <v/>
      </c>
      <c r="R220" t="str">
        <f t="shared" si="35"/>
        <v/>
      </c>
      <c r="S220" t="str">
        <f t="shared" si="36"/>
        <v/>
      </c>
      <c r="T220" t="str">
        <f t="shared" si="37"/>
        <v/>
      </c>
      <c r="U220" t="str">
        <f t="shared" si="38"/>
        <v/>
      </c>
      <c r="AE220" t="s">
        <v>1507</v>
      </c>
      <c r="AF220" t="s">
        <v>1508</v>
      </c>
      <c r="AG220" t="str">
        <f t="shared" si="39"/>
        <v>A679072</v>
      </c>
      <c r="AH220" t="str">
        <f>IFERROR(VLOOKUP(AG220,AKT!$E$4:$G$350,3,FALSE),"")</f>
        <v>0942</v>
      </c>
    </row>
    <row r="221" spans="1:34">
      <c r="A221" s="44"/>
      <c r="B221" s="39" t="str">
        <f t="shared" si="31"/>
        <v/>
      </c>
      <c r="C221" s="44"/>
      <c r="D221" s="39" t="str">
        <f t="shared" si="32"/>
        <v/>
      </c>
      <c r="E221" s="75"/>
      <c r="F221" s="39" t="str">
        <f t="shared" si="33"/>
        <v/>
      </c>
      <c r="G221" s="39" t="str">
        <f t="shared" si="34"/>
        <v/>
      </c>
      <c r="H221" s="74"/>
      <c r="I221" s="74"/>
      <c r="J221" s="74"/>
      <c r="K221" s="84"/>
      <c r="L221" s="83"/>
      <c r="M221" s="83"/>
      <c r="N221" s="84"/>
      <c r="O221" s="135"/>
      <c r="P221" s="43"/>
      <c r="Q221" t="str">
        <f>IF(C221="","",'OPĆI DIO'!$C$1)</f>
        <v/>
      </c>
      <c r="R221" t="str">
        <f t="shared" si="35"/>
        <v/>
      </c>
      <c r="S221" t="str">
        <f t="shared" si="36"/>
        <v/>
      </c>
      <c r="T221" t="str">
        <f t="shared" si="37"/>
        <v/>
      </c>
      <c r="U221" t="str">
        <f t="shared" si="38"/>
        <v/>
      </c>
      <c r="AE221" t="s">
        <v>1509</v>
      </c>
      <c r="AF221" t="s">
        <v>1510</v>
      </c>
      <c r="AG221" t="str">
        <f t="shared" si="39"/>
        <v>A679072</v>
      </c>
      <c r="AH221" t="str">
        <f>IFERROR(VLOOKUP(AG221,AKT!$E$4:$G$350,3,FALSE),"")</f>
        <v>0942</v>
      </c>
    </row>
    <row r="222" spans="1:34">
      <c r="A222" s="44"/>
      <c r="B222" s="39" t="str">
        <f t="shared" si="31"/>
        <v/>
      </c>
      <c r="C222" s="44"/>
      <c r="D222" s="39" t="str">
        <f t="shared" si="32"/>
        <v/>
      </c>
      <c r="E222" s="75"/>
      <c r="F222" s="39" t="str">
        <f t="shared" si="33"/>
        <v/>
      </c>
      <c r="G222" s="39" t="str">
        <f t="shared" si="34"/>
        <v/>
      </c>
      <c r="H222" s="74"/>
      <c r="I222" s="74"/>
      <c r="J222" s="74"/>
      <c r="K222" s="84"/>
      <c r="L222" s="83"/>
      <c r="M222" s="83"/>
      <c r="N222" s="84"/>
      <c r="O222" s="135"/>
      <c r="P222" s="43"/>
      <c r="Q222" t="str">
        <f>IF(C222="","",'OPĆI DIO'!$C$1)</f>
        <v/>
      </c>
      <c r="R222" t="str">
        <f t="shared" si="35"/>
        <v/>
      </c>
      <c r="S222" t="str">
        <f t="shared" si="36"/>
        <v/>
      </c>
      <c r="T222" t="str">
        <f t="shared" si="37"/>
        <v/>
      </c>
      <c r="U222" t="str">
        <f t="shared" si="38"/>
        <v/>
      </c>
      <c r="AE222" t="s">
        <v>4812</v>
      </c>
      <c r="AF222" t="s">
        <v>4813</v>
      </c>
      <c r="AG222" t="str">
        <f t="shared" si="39"/>
        <v>A679072</v>
      </c>
      <c r="AH222" t="str">
        <f>IFERROR(VLOOKUP(AG222,AKT!$E$4:$G$350,3,FALSE),"")</f>
        <v>0942</v>
      </c>
    </row>
    <row r="223" spans="1:34">
      <c r="A223" s="44"/>
      <c r="B223" s="39" t="str">
        <f t="shared" si="31"/>
        <v/>
      </c>
      <c r="C223" s="44"/>
      <c r="D223" s="39" t="str">
        <f t="shared" si="32"/>
        <v/>
      </c>
      <c r="E223" s="75"/>
      <c r="F223" s="39" t="str">
        <f t="shared" si="33"/>
        <v/>
      </c>
      <c r="G223" s="39" t="str">
        <f t="shared" si="34"/>
        <v/>
      </c>
      <c r="H223" s="74"/>
      <c r="I223" s="74"/>
      <c r="J223" s="74"/>
      <c r="K223" s="84"/>
      <c r="L223" s="83"/>
      <c r="M223" s="83"/>
      <c r="N223" s="84"/>
      <c r="O223" s="135"/>
      <c r="P223" s="43"/>
      <c r="Q223" t="str">
        <f>IF(C223="","",'OPĆI DIO'!$C$1)</f>
        <v/>
      </c>
      <c r="R223" t="str">
        <f t="shared" si="35"/>
        <v/>
      </c>
      <c r="S223" t="str">
        <f t="shared" si="36"/>
        <v/>
      </c>
      <c r="T223" t="str">
        <f t="shared" si="37"/>
        <v/>
      </c>
      <c r="U223" t="str">
        <f t="shared" si="38"/>
        <v/>
      </c>
      <c r="AE223" t="s">
        <v>4814</v>
      </c>
      <c r="AF223" t="s">
        <v>4815</v>
      </c>
      <c r="AG223" t="str">
        <f t="shared" si="39"/>
        <v>A679072</v>
      </c>
      <c r="AH223" t="str">
        <f>IFERROR(VLOOKUP(AG223,AKT!$E$4:$G$350,3,FALSE),"")</f>
        <v>0942</v>
      </c>
    </row>
    <row r="224" spans="1:34">
      <c r="A224" s="44"/>
      <c r="B224" s="39" t="str">
        <f t="shared" si="31"/>
        <v/>
      </c>
      <c r="C224" s="44"/>
      <c r="D224" s="39" t="str">
        <f t="shared" si="32"/>
        <v/>
      </c>
      <c r="E224" s="75"/>
      <c r="F224" s="39" t="str">
        <f t="shared" si="33"/>
        <v/>
      </c>
      <c r="G224" s="39" t="str">
        <f t="shared" si="34"/>
        <v/>
      </c>
      <c r="H224" s="74"/>
      <c r="I224" s="74"/>
      <c r="J224" s="74"/>
      <c r="K224" s="84"/>
      <c r="L224" s="83"/>
      <c r="M224" s="83"/>
      <c r="N224" s="84"/>
      <c r="O224" s="135"/>
      <c r="P224" s="43"/>
      <c r="Q224" t="str">
        <f>IF(C224="","",'OPĆI DIO'!$C$1)</f>
        <v/>
      </c>
      <c r="R224" t="str">
        <f t="shared" si="35"/>
        <v/>
      </c>
      <c r="S224" t="str">
        <f t="shared" si="36"/>
        <v/>
      </c>
      <c r="T224" t="str">
        <f t="shared" si="37"/>
        <v/>
      </c>
      <c r="U224" t="str">
        <f t="shared" si="38"/>
        <v/>
      </c>
      <c r="AE224" t="s">
        <v>1511</v>
      </c>
      <c r="AF224" t="s">
        <v>1512</v>
      </c>
      <c r="AG224" t="str">
        <f t="shared" si="39"/>
        <v>A679072</v>
      </c>
      <c r="AH224" t="str">
        <f>IFERROR(VLOOKUP(AG224,AKT!$E$4:$G$350,3,FALSE),"")</f>
        <v>0942</v>
      </c>
    </row>
    <row r="225" spans="1:34">
      <c r="A225" s="44"/>
      <c r="B225" s="39" t="str">
        <f t="shared" si="31"/>
        <v/>
      </c>
      <c r="C225" s="44"/>
      <c r="D225" s="39" t="str">
        <f t="shared" si="32"/>
        <v/>
      </c>
      <c r="E225" s="75"/>
      <c r="F225" s="39" t="str">
        <f t="shared" si="33"/>
        <v/>
      </c>
      <c r="G225" s="39" t="str">
        <f t="shared" si="34"/>
        <v/>
      </c>
      <c r="H225" s="74"/>
      <c r="I225" s="74"/>
      <c r="J225" s="74"/>
      <c r="K225" s="84"/>
      <c r="L225" s="83"/>
      <c r="M225" s="83"/>
      <c r="N225" s="84"/>
      <c r="O225" s="135"/>
      <c r="P225" s="43"/>
      <c r="Q225" t="str">
        <f>IF(C225="","",'OPĆI DIO'!$C$1)</f>
        <v/>
      </c>
      <c r="R225" t="str">
        <f t="shared" si="35"/>
        <v/>
      </c>
      <c r="S225" t="str">
        <f t="shared" si="36"/>
        <v/>
      </c>
      <c r="T225" t="str">
        <f t="shared" si="37"/>
        <v/>
      </c>
      <c r="U225" t="str">
        <f t="shared" si="38"/>
        <v/>
      </c>
      <c r="AE225" t="s">
        <v>1513</v>
      </c>
      <c r="AF225" t="s">
        <v>1514</v>
      </c>
      <c r="AG225" t="str">
        <f t="shared" si="39"/>
        <v>A679072</v>
      </c>
      <c r="AH225" t="str">
        <f>IFERROR(VLOOKUP(AG225,AKT!$E$4:$G$350,3,FALSE),"")</f>
        <v>0942</v>
      </c>
    </row>
    <row r="226" spans="1:34">
      <c r="A226" s="44"/>
      <c r="B226" s="39" t="str">
        <f t="shared" si="31"/>
        <v/>
      </c>
      <c r="C226" s="44"/>
      <c r="D226" s="39" t="str">
        <f t="shared" si="32"/>
        <v/>
      </c>
      <c r="E226" s="75"/>
      <c r="F226" s="39" t="str">
        <f t="shared" si="33"/>
        <v/>
      </c>
      <c r="G226" s="39" t="str">
        <f t="shared" si="34"/>
        <v/>
      </c>
      <c r="H226" s="74"/>
      <c r="I226" s="74"/>
      <c r="J226" s="74"/>
      <c r="K226" s="84"/>
      <c r="L226" s="83"/>
      <c r="M226" s="83"/>
      <c r="N226" s="84"/>
      <c r="O226" s="135"/>
      <c r="P226" s="43"/>
      <c r="Q226" t="str">
        <f>IF(C226="","",'OPĆI DIO'!$C$1)</f>
        <v/>
      </c>
      <c r="R226" t="str">
        <f t="shared" si="35"/>
        <v/>
      </c>
      <c r="S226" t="str">
        <f t="shared" si="36"/>
        <v/>
      </c>
      <c r="T226" t="str">
        <f t="shared" si="37"/>
        <v/>
      </c>
      <c r="U226" t="str">
        <f t="shared" si="38"/>
        <v/>
      </c>
      <c r="AE226" t="s">
        <v>1515</v>
      </c>
      <c r="AF226" t="s">
        <v>1516</v>
      </c>
      <c r="AG226" t="str">
        <f t="shared" si="39"/>
        <v>A679072</v>
      </c>
      <c r="AH226" t="str">
        <f>IFERROR(VLOOKUP(AG226,AKT!$E$4:$G$350,3,FALSE),"")</f>
        <v>0942</v>
      </c>
    </row>
    <row r="227" spans="1:34">
      <c r="A227" s="44"/>
      <c r="B227" s="39" t="str">
        <f t="shared" si="31"/>
        <v/>
      </c>
      <c r="C227" s="44"/>
      <c r="D227" s="39" t="str">
        <f t="shared" si="32"/>
        <v/>
      </c>
      <c r="E227" s="75"/>
      <c r="F227" s="39" t="str">
        <f t="shared" si="33"/>
        <v/>
      </c>
      <c r="G227" s="39" t="str">
        <f t="shared" si="34"/>
        <v/>
      </c>
      <c r="H227" s="74"/>
      <c r="I227" s="74"/>
      <c r="J227" s="74"/>
      <c r="K227" s="84"/>
      <c r="L227" s="83"/>
      <c r="M227" s="83"/>
      <c r="N227" s="84"/>
      <c r="O227" s="135"/>
      <c r="P227" s="43"/>
      <c r="Q227" t="str">
        <f>IF(C227="","",'OPĆI DIO'!$C$1)</f>
        <v/>
      </c>
      <c r="R227" t="str">
        <f t="shared" si="35"/>
        <v/>
      </c>
      <c r="S227" t="str">
        <f t="shared" si="36"/>
        <v/>
      </c>
      <c r="T227" t="str">
        <f t="shared" si="37"/>
        <v/>
      </c>
      <c r="U227" t="str">
        <f t="shared" si="38"/>
        <v/>
      </c>
      <c r="AE227" t="s">
        <v>4816</v>
      </c>
      <c r="AF227" t="s">
        <v>4817</v>
      </c>
      <c r="AG227" t="str">
        <f t="shared" si="39"/>
        <v>A679072</v>
      </c>
      <c r="AH227" t="str">
        <f>IFERROR(VLOOKUP(AG227,AKT!$E$4:$G$350,3,FALSE),"")</f>
        <v>0942</v>
      </c>
    </row>
    <row r="228" spans="1:34">
      <c r="A228" s="44"/>
      <c r="B228" s="39" t="str">
        <f t="shared" si="31"/>
        <v/>
      </c>
      <c r="C228" s="44"/>
      <c r="D228" s="39" t="str">
        <f t="shared" si="32"/>
        <v/>
      </c>
      <c r="E228" s="75"/>
      <c r="F228" s="39" t="str">
        <f t="shared" si="33"/>
        <v/>
      </c>
      <c r="G228" s="39" t="str">
        <f t="shared" si="34"/>
        <v/>
      </c>
      <c r="H228" s="74"/>
      <c r="I228" s="74"/>
      <c r="J228" s="74"/>
      <c r="K228" s="84"/>
      <c r="L228" s="83"/>
      <c r="M228" s="83"/>
      <c r="N228" s="84"/>
      <c r="O228" s="135"/>
      <c r="P228" s="43"/>
      <c r="Q228" t="str">
        <f>IF(C228="","",'OPĆI DIO'!$C$1)</f>
        <v/>
      </c>
      <c r="R228" t="str">
        <f t="shared" si="35"/>
        <v/>
      </c>
      <c r="S228" t="str">
        <f t="shared" si="36"/>
        <v/>
      </c>
      <c r="T228" t="str">
        <f t="shared" si="37"/>
        <v/>
      </c>
      <c r="U228" t="str">
        <f t="shared" si="38"/>
        <v/>
      </c>
      <c r="AE228" t="s">
        <v>1517</v>
      </c>
      <c r="AF228" t="s">
        <v>1518</v>
      </c>
      <c r="AG228" t="str">
        <f t="shared" si="39"/>
        <v>A679072</v>
      </c>
      <c r="AH228" t="str">
        <f>IFERROR(VLOOKUP(AG228,AKT!$E$4:$G$350,3,FALSE),"")</f>
        <v>0942</v>
      </c>
    </row>
    <row r="229" spans="1:34">
      <c r="A229" s="44"/>
      <c r="B229" s="39" t="str">
        <f t="shared" si="31"/>
        <v/>
      </c>
      <c r="C229" s="44"/>
      <c r="D229" s="39" t="str">
        <f t="shared" si="32"/>
        <v/>
      </c>
      <c r="E229" s="75"/>
      <c r="F229" s="39" t="str">
        <f t="shared" si="33"/>
        <v/>
      </c>
      <c r="G229" s="39" t="str">
        <f t="shared" si="34"/>
        <v/>
      </c>
      <c r="H229" s="74"/>
      <c r="I229" s="74"/>
      <c r="J229" s="74"/>
      <c r="K229" s="84"/>
      <c r="L229" s="83"/>
      <c r="M229" s="83"/>
      <c r="N229" s="84"/>
      <c r="O229" s="135"/>
      <c r="P229" s="43"/>
      <c r="Q229" t="str">
        <f>IF(C229="","",'OPĆI DIO'!$C$1)</f>
        <v/>
      </c>
      <c r="R229" t="str">
        <f t="shared" si="35"/>
        <v/>
      </c>
      <c r="S229" t="str">
        <f t="shared" si="36"/>
        <v/>
      </c>
      <c r="T229" t="str">
        <f t="shared" si="37"/>
        <v/>
      </c>
      <c r="U229" t="str">
        <f t="shared" si="38"/>
        <v/>
      </c>
      <c r="AE229" t="s">
        <v>1519</v>
      </c>
      <c r="AF229" t="s">
        <v>1520</v>
      </c>
      <c r="AG229" t="str">
        <f t="shared" si="39"/>
        <v>A679072</v>
      </c>
      <c r="AH229" t="str">
        <f>IFERROR(VLOOKUP(AG229,AKT!$E$4:$G$350,3,FALSE),"")</f>
        <v>0942</v>
      </c>
    </row>
    <row r="230" spans="1:34">
      <c r="A230" s="44"/>
      <c r="B230" s="39" t="str">
        <f t="shared" si="31"/>
        <v/>
      </c>
      <c r="C230" s="44"/>
      <c r="D230" s="39" t="str">
        <f t="shared" si="32"/>
        <v/>
      </c>
      <c r="E230" s="75"/>
      <c r="F230" s="39" t="str">
        <f t="shared" si="33"/>
        <v/>
      </c>
      <c r="G230" s="39" t="str">
        <f t="shared" si="34"/>
        <v/>
      </c>
      <c r="H230" s="74"/>
      <c r="I230" s="74"/>
      <c r="J230" s="74"/>
      <c r="K230" s="84"/>
      <c r="L230" s="83"/>
      <c r="M230" s="83"/>
      <c r="N230" s="84"/>
      <c r="O230" s="135"/>
      <c r="P230" s="43"/>
      <c r="Q230" t="str">
        <f>IF(C230="","",'OPĆI DIO'!$C$1)</f>
        <v/>
      </c>
      <c r="R230" t="str">
        <f t="shared" si="35"/>
        <v/>
      </c>
      <c r="S230" t="str">
        <f t="shared" si="36"/>
        <v/>
      </c>
      <c r="T230" t="str">
        <f t="shared" si="37"/>
        <v/>
      </c>
      <c r="U230" t="str">
        <f t="shared" si="38"/>
        <v/>
      </c>
      <c r="AE230" t="s">
        <v>1521</v>
      </c>
      <c r="AF230" t="s">
        <v>1522</v>
      </c>
      <c r="AG230" t="str">
        <f t="shared" si="39"/>
        <v>A679072</v>
      </c>
      <c r="AH230" t="str">
        <f>IFERROR(VLOOKUP(AG230,AKT!$E$4:$G$350,3,FALSE),"")</f>
        <v>0942</v>
      </c>
    </row>
    <row r="231" spans="1:34">
      <c r="A231" s="44"/>
      <c r="B231" s="39" t="str">
        <f t="shared" si="31"/>
        <v/>
      </c>
      <c r="C231" s="44"/>
      <c r="D231" s="39" t="str">
        <f t="shared" si="32"/>
        <v/>
      </c>
      <c r="E231" s="75"/>
      <c r="F231" s="39" t="str">
        <f t="shared" si="33"/>
        <v/>
      </c>
      <c r="G231" s="39" t="str">
        <f t="shared" si="34"/>
        <v/>
      </c>
      <c r="H231" s="74"/>
      <c r="I231" s="74"/>
      <c r="J231" s="74"/>
      <c r="K231" s="84"/>
      <c r="L231" s="83"/>
      <c r="M231" s="83"/>
      <c r="N231" s="84"/>
      <c r="O231" s="135"/>
      <c r="P231" s="43"/>
      <c r="Q231" t="str">
        <f>IF(C231="","",'OPĆI DIO'!$C$1)</f>
        <v/>
      </c>
      <c r="R231" t="str">
        <f t="shared" si="35"/>
        <v/>
      </c>
      <c r="S231" t="str">
        <f t="shared" si="36"/>
        <v/>
      </c>
      <c r="T231" t="str">
        <f t="shared" si="37"/>
        <v/>
      </c>
      <c r="U231" t="str">
        <f t="shared" si="38"/>
        <v/>
      </c>
      <c r="AE231" t="s">
        <v>1523</v>
      </c>
      <c r="AF231" t="s">
        <v>1524</v>
      </c>
      <c r="AG231" t="str">
        <f t="shared" si="39"/>
        <v>A679072</v>
      </c>
      <c r="AH231" t="str">
        <f>IFERROR(VLOOKUP(AG231,AKT!$E$4:$G$350,3,FALSE),"")</f>
        <v>0942</v>
      </c>
    </row>
    <row r="232" spans="1:34">
      <c r="A232" s="44"/>
      <c r="B232" s="39" t="str">
        <f t="shared" si="31"/>
        <v/>
      </c>
      <c r="C232" s="44"/>
      <c r="D232" s="39" t="str">
        <f t="shared" si="32"/>
        <v/>
      </c>
      <c r="E232" s="75"/>
      <c r="F232" s="39" t="str">
        <f t="shared" si="33"/>
        <v/>
      </c>
      <c r="G232" s="39" t="str">
        <f t="shared" si="34"/>
        <v/>
      </c>
      <c r="H232" s="74"/>
      <c r="I232" s="74"/>
      <c r="J232" s="74"/>
      <c r="K232" s="84"/>
      <c r="L232" s="83"/>
      <c r="M232" s="83"/>
      <c r="N232" s="84"/>
      <c r="O232" s="135"/>
      <c r="P232" s="43"/>
      <c r="Q232" t="str">
        <f>IF(C232="","",'OPĆI DIO'!$C$1)</f>
        <v/>
      </c>
      <c r="R232" t="str">
        <f t="shared" si="35"/>
        <v/>
      </c>
      <c r="S232" t="str">
        <f t="shared" si="36"/>
        <v/>
      </c>
      <c r="T232" t="str">
        <f t="shared" si="37"/>
        <v/>
      </c>
      <c r="U232" t="str">
        <f t="shared" si="38"/>
        <v/>
      </c>
      <c r="AE232" t="s">
        <v>4818</v>
      </c>
      <c r="AF232" t="s">
        <v>4819</v>
      </c>
      <c r="AG232" t="str">
        <f t="shared" si="39"/>
        <v>A679072</v>
      </c>
      <c r="AH232" t="str">
        <f>IFERROR(VLOOKUP(AG232,AKT!$E$4:$G$350,3,FALSE),"")</f>
        <v>0942</v>
      </c>
    </row>
    <row r="233" spans="1:34">
      <c r="A233" s="44"/>
      <c r="B233" s="39" t="str">
        <f t="shared" si="31"/>
        <v/>
      </c>
      <c r="C233" s="44"/>
      <c r="D233" s="39" t="str">
        <f t="shared" si="32"/>
        <v/>
      </c>
      <c r="E233" s="75"/>
      <c r="F233" s="39" t="str">
        <f t="shared" si="33"/>
        <v/>
      </c>
      <c r="G233" s="39" t="str">
        <f t="shared" si="34"/>
        <v/>
      </c>
      <c r="H233" s="74"/>
      <c r="I233" s="74"/>
      <c r="J233" s="74"/>
      <c r="K233" s="84"/>
      <c r="L233" s="83"/>
      <c r="M233" s="83"/>
      <c r="N233" s="84"/>
      <c r="O233" s="135"/>
      <c r="P233" s="43"/>
      <c r="Q233" t="str">
        <f>IF(C233="","",'OPĆI DIO'!$C$1)</f>
        <v/>
      </c>
      <c r="R233" t="str">
        <f t="shared" si="35"/>
        <v/>
      </c>
      <c r="S233" t="str">
        <f t="shared" si="36"/>
        <v/>
      </c>
      <c r="T233" t="str">
        <f t="shared" si="37"/>
        <v/>
      </c>
      <c r="U233" t="str">
        <f t="shared" si="38"/>
        <v/>
      </c>
      <c r="AE233" t="s">
        <v>4820</v>
      </c>
      <c r="AF233" t="s">
        <v>4821</v>
      </c>
      <c r="AG233" t="str">
        <f t="shared" si="39"/>
        <v>A679072</v>
      </c>
      <c r="AH233" t="str">
        <f>IFERROR(VLOOKUP(AG233,AKT!$E$4:$G$350,3,FALSE),"")</f>
        <v>0942</v>
      </c>
    </row>
    <row r="234" spans="1:34">
      <c r="A234" s="44"/>
      <c r="B234" s="39" t="str">
        <f t="shared" si="31"/>
        <v/>
      </c>
      <c r="C234" s="44"/>
      <c r="D234" s="39" t="str">
        <f t="shared" si="32"/>
        <v/>
      </c>
      <c r="E234" s="75"/>
      <c r="F234" s="39" t="str">
        <f t="shared" si="33"/>
        <v/>
      </c>
      <c r="G234" s="39" t="str">
        <f t="shared" si="34"/>
        <v/>
      </c>
      <c r="H234" s="74"/>
      <c r="I234" s="74"/>
      <c r="J234" s="74"/>
      <c r="K234" s="84"/>
      <c r="L234" s="83"/>
      <c r="M234" s="83"/>
      <c r="N234" s="84"/>
      <c r="O234" s="135"/>
      <c r="P234" s="43"/>
      <c r="Q234" t="str">
        <f>IF(C234="","",'OPĆI DIO'!$C$1)</f>
        <v/>
      </c>
      <c r="R234" t="str">
        <f t="shared" si="35"/>
        <v/>
      </c>
      <c r="S234" t="str">
        <f t="shared" si="36"/>
        <v/>
      </c>
      <c r="T234" t="str">
        <f t="shared" si="37"/>
        <v/>
      </c>
      <c r="U234" t="str">
        <f t="shared" si="38"/>
        <v/>
      </c>
      <c r="AE234" t="s">
        <v>1525</v>
      </c>
      <c r="AF234" t="s">
        <v>1526</v>
      </c>
      <c r="AG234" t="str">
        <f t="shared" si="39"/>
        <v>A679072</v>
      </c>
      <c r="AH234" t="str">
        <f>IFERROR(VLOOKUP(AG234,AKT!$E$4:$G$350,3,FALSE),"")</f>
        <v>0942</v>
      </c>
    </row>
    <row r="235" spans="1:34">
      <c r="A235" s="44"/>
      <c r="B235" s="39" t="str">
        <f t="shared" si="31"/>
        <v/>
      </c>
      <c r="C235" s="44"/>
      <c r="D235" s="39" t="str">
        <f t="shared" si="32"/>
        <v/>
      </c>
      <c r="E235" s="75"/>
      <c r="F235" s="39" t="str">
        <f t="shared" si="33"/>
        <v/>
      </c>
      <c r="G235" s="39" t="str">
        <f t="shared" si="34"/>
        <v/>
      </c>
      <c r="H235" s="74"/>
      <c r="I235" s="74"/>
      <c r="J235" s="74"/>
      <c r="K235" s="84"/>
      <c r="L235" s="83"/>
      <c r="M235" s="83"/>
      <c r="N235" s="84"/>
      <c r="O235" s="135"/>
      <c r="P235" s="43"/>
      <c r="Q235" t="str">
        <f>IF(C235="","",'OPĆI DIO'!$C$1)</f>
        <v/>
      </c>
      <c r="R235" t="str">
        <f t="shared" si="35"/>
        <v/>
      </c>
      <c r="S235" t="str">
        <f t="shared" si="36"/>
        <v/>
      </c>
      <c r="T235" t="str">
        <f t="shared" si="37"/>
        <v/>
      </c>
      <c r="U235" t="str">
        <f t="shared" si="38"/>
        <v/>
      </c>
      <c r="AE235" t="s">
        <v>1527</v>
      </c>
      <c r="AF235" t="s">
        <v>1528</v>
      </c>
      <c r="AG235" t="str">
        <f t="shared" si="39"/>
        <v>A679072</v>
      </c>
      <c r="AH235" t="str">
        <f>IFERROR(VLOOKUP(AG235,AKT!$E$4:$G$350,3,FALSE),"")</f>
        <v>0942</v>
      </c>
    </row>
    <row r="236" spans="1:34">
      <c r="A236" s="44"/>
      <c r="B236" s="39" t="str">
        <f t="shared" si="31"/>
        <v/>
      </c>
      <c r="C236" s="44"/>
      <c r="D236" s="39" t="str">
        <f t="shared" si="32"/>
        <v/>
      </c>
      <c r="E236" s="75"/>
      <c r="F236" s="39" t="str">
        <f t="shared" si="33"/>
        <v/>
      </c>
      <c r="G236" s="39" t="str">
        <f t="shared" si="34"/>
        <v/>
      </c>
      <c r="H236" s="74"/>
      <c r="I236" s="74"/>
      <c r="J236" s="74"/>
      <c r="K236" s="84"/>
      <c r="L236" s="83"/>
      <c r="M236" s="83"/>
      <c r="N236" s="84"/>
      <c r="O236" s="135"/>
      <c r="P236" s="43"/>
      <c r="Q236" t="str">
        <f>IF(C236="","",'OPĆI DIO'!$C$1)</f>
        <v/>
      </c>
      <c r="R236" t="str">
        <f t="shared" si="35"/>
        <v/>
      </c>
      <c r="S236" t="str">
        <f t="shared" si="36"/>
        <v/>
      </c>
      <c r="T236" t="str">
        <f t="shared" si="37"/>
        <v/>
      </c>
      <c r="U236" t="str">
        <f t="shared" si="38"/>
        <v/>
      </c>
      <c r="AE236" t="s">
        <v>4822</v>
      </c>
      <c r="AF236" t="s">
        <v>4823</v>
      </c>
      <c r="AG236" t="str">
        <f t="shared" si="39"/>
        <v>A679072</v>
      </c>
      <c r="AH236" t="str">
        <f>IFERROR(VLOOKUP(AG236,AKT!$E$4:$G$350,3,FALSE),"")</f>
        <v>0942</v>
      </c>
    </row>
    <row r="237" spans="1:34">
      <c r="A237" s="44"/>
      <c r="B237" s="39" t="str">
        <f t="shared" si="31"/>
        <v/>
      </c>
      <c r="C237" s="44"/>
      <c r="D237" s="39" t="str">
        <f t="shared" si="32"/>
        <v/>
      </c>
      <c r="E237" s="75"/>
      <c r="F237" s="39" t="str">
        <f t="shared" si="33"/>
        <v/>
      </c>
      <c r="G237" s="39" t="str">
        <f t="shared" si="34"/>
        <v/>
      </c>
      <c r="H237" s="74"/>
      <c r="I237" s="74"/>
      <c r="J237" s="74"/>
      <c r="K237" s="84"/>
      <c r="L237" s="83"/>
      <c r="M237" s="83"/>
      <c r="N237" s="84"/>
      <c r="O237" s="135"/>
      <c r="P237" s="43"/>
      <c r="Q237" t="str">
        <f>IF(C237="","",'OPĆI DIO'!$C$1)</f>
        <v/>
      </c>
      <c r="R237" t="str">
        <f t="shared" si="35"/>
        <v/>
      </c>
      <c r="S237" t="str">
        <f t="shared" si="36"/>
        <v/>
      </c>
      <c r="T237" t="str">
        <f t="shared" si="37"/>
        <v/>
      </c>
      <c r="U237" t="str">
        <f t="shared" si="38"/>
        <v/>
      </c>
      <c r="AE237" t="s">
        <v>4824</v>
      </c>
      <c r="AF237" t="s">
        <v>1496</v>
      </c>
      <c r="AG237" t="str">
        <f t="shared" si="39"/>
        <v>A679072</v>
      </c>
      <c r="AH237" t="str">
        <f>IFERROR(VLOOKUP(AG237,AKT!$E$4:$G$350,3,FALSE),"")</f>
        <v>0942</v>
      </c>
    </row>
    <row r="238" spans="1:34">
      <c r="A238" s="44"/>
      <c r="B238" s="39" t="str">
        <f t="shared" si="31"/>
        <v/>
      </c>
      <c r="C238" s="44"/>
      <c r="D238" s="39" t="str">
        <f t="shared" si="32"/>
        <v/>
      </c>
      <c r="E238" s="75"/>
      <c r="F238" s="39" t="str">
        <f t="shared" si="33"/>
        <v/>
      </c>
      <c r="G238" s="39" t="str">
        <f t="shared" si="34"/>
        <v/>
      </c>
      <c r="H238" s="74"/>
      <c r="I238" s="74"/>
      <c r="J238" s="74"/>
      <c r="K238" s="84"/>
      <c r="L238" s="83"/>
      <c r="M238" s="83"/>
      <c r="N238" s="84"/>
      <c r="O238" s="135"/>
      <c r="P238" s="43"/>
      <c r="Q238" t="str">
        <f>IF(C238="","",'OPĆI DIO'!$C$1)</f>
        <v/>
      </c>
      <c r="R238" t="str">
        <f t="shared" si="35"/>
        <v/>
      </c>
      <c r="S238" t="str">
        <f t="shared" si="36"/>
        <v/>
      </c>
      <c r="T238" t="str">
        <f t="shared" si="37"/>
        <v/>
      </c>
      <c r="U238" t="str">
        <f t="shared" si="38"/>
        <v/>
      </c>
      <c r="AE238" t="s">
        <v>1529</v>
      </c>
      <c r="AF238" t="s">
        <v>1530</v>
      </c>
      <c r="AG238" t="str">
        <f t="shared" si="39"/>
        <v>A679072</v>
      </c>
      <c r="AH238" t="str">
        <f>IFERROR(VLOOKUP(AG238,AKT!$E$4:$G$350,3,FALSE),"")</f>
        <v>0942</v>
      </c>
    </row>
    <row r="239" spans="1:34">
      <c r="A239" s="44"/>
      <c r="B239" s="39" t="str">
        <f t="shared" si="31"/>
        <v/>
      </c>
      <c r="C239" s="44"/>
      <c r="D239" s="39" t="str">
        <f t="shared" si="32"/>
        <v/>
      </c>
      <c r="E239" s="75"/>
      <c r="F239" s="39" t="str">
        <f t="shared" si="33"/>
        <v/>
      </c>
      <c r="G239" s="39" t="str">
        <f t="shared" si="34"/>
        <v/>
      </c>
      <c r="H239" s="74"/>
      <c r="I239" s="74"/>
      <c r="J239" s="74"/>
      <c r="K239" s="84"/>
      <c r="L239" s="83"/>
      <c r="M239" s="83"/>
      <c r="N239" s="84"/>
      <c r="O239" s="135"/>
      <c r="P239" s="43"/>
      <c r="Q239" t="str">
        <f>IF(C239="","",'OPĆI DIO'!$C$1)</f>
        <v/>
      </c>
      <c r="R239" t="str">
        <f t="shared" si="35"/>
        <v/>
      </c>
      <c r="S239" t="str">
        <f t="shared" si="36"/>
        <v/>
      </c>
      <c r="T239" t="str">
        <f t="shared" si="37"/>
        <v/>
      </c>
      <c r="U239" t="str">
        <f t="shared" si="38"/>
        <v/>
      </c>
      <c r="AE239" t="s">
        <v>1531</v>
      </c>
      <c r="AF239" t="s">
        <v>1532</v>
      </c>
      <c r="AG239" t="str">
        <f t="shared" si="39"/>
        <v>A679072</v>
      </c>
      <c r="AH239" t="str">
        <f>IFERROR(VLOOKUP(AG239,AKT!$E$4:$G$350,3,FALSE),"")</f>
        <v>0942</v>
      </c>
    </row>
    <row r="240" spans="1:34">
      <c r="A240" s="44"/>
      <c r="B240" s="39" t="str">
        <f t="shared" si="31"/>
        <v/>
      </c>
      <c r="C240" s="44"/>
      <c r="D240" s="39" t="str">
        <f t="shared" si="32"/>
        <v/>
      </c>
      <c r="E240" s="75"/>
      <c r="F240" s="39" t="str">
        <f t="shared" si="33"/>
        <v/>
      </c>
      <c r="G240" s="39" t="str">
        <f t="shared" si="34"/>
        <v/>
      </c>
      <c r="H240" s="74"/>
      <c r="I240" s="74"/>
      <c r="J240" s="74"/>
      <c r="K240" s="84"/>
      <c r="L240" s="83"/>
      <c r="M240" s="83"/>
      <c r="N240" s="84"/>
      <c r="O240" s="135"/>
      <c r="P240" s="43"/>
      <c r="Q240" t="str">
        <f>IF(C240="","",'OPĆI DIO'!$C$1)</f>
        <v/>
      </c>
      <c r="R240" t="str">
        <f t="shared" si="35"/>
        <v/>
      </c>
      <c r="S240" t="str">
        <f t="shared" si="36"/>
        <v/>
      </c>
      <c r="T240" t="str">
        <f t="shared" si="37"/>
        <v/>
      </c>
      <c r="U240" t="str">
        <f t="shared" si="38"/>
        <v/>
      </c>
      <c r="AE240" t="s">
        <v>4825</v>
      </c>
      <c r="AF240" t="s">
        <v>4826</v>
      </c>
      <c r="AG240" t="str">
        <f t="shared" si="39"/>
        <v>A679072</v>
      </c>
      <c r="AH240" t="str">
        <f>IFERROR(VLOOKUP(AG240,AKT!$E$4:$G$350,3,FALSE),"")</f>
        <v>0942</v>
      </c>
    </row>
    <row r="241" spans="1:34">
      <c r="A241" s="44"/>
      <c r="B241" s="39" t="str">
        <f t="shared" si="31"/>
        <v/>
      </c>
      <c r="C241" s="44"/>
      <c r="D241" s="39" t="str">
        <f t="shared" si="32"/>
        <v/>
      </c>
      <c r="E241" s="75"/>
      <c r="F241" s="39" t="str">
        <f t="shared" si="33"/>
        <v/>
      </c>
      <c r="G241" s="39" t="str">
        <f t="shared" si="34"/>
        <v/>
      </c>
      <c r="H241" s="74"/>
      <c r="I241" s="74"/>
      <c r="J241" s="74"/>
      <c r="K241" s="84"/>
      <c r="L241" s="83"/>
      <c r="M241" s="83"/>
      <c r="N241" s="84"/>
      <c r="O241" s="135"/>
      <c r="P241" s="43"/>
      <c r="Q241" t="str">
        <f>IF(C241="","",'OPĆI DIO'!$C$1)</f>
        <v/>
      </c>
      <c r="R241" t="str">
        <f t="shared" si="35"/>
        <v/>
      </c>
      <c r="S241" t="str">
        <f t="shared" si="36"/>
        <v/>
      </c>
      <c r="T241" t="str">
        <f t="shared" si="37"/>
        <v/>
      </c>
      <c r="U241" t="str">
        <f t="shared" si="38"/>
        <v/>
      </c>
      <c r="AE241" t="s">
        <v>1533</v>
      </c>
      <c r="AF241" t="s">
        <v>1534</v>
      </c>
      <c r="AG241" t="str">
        <f t="shared" si="39"/>
        <v>A679072</v>
      </c>
      <c r="AH241" t="str">
        <f>IFERROR(VLOOKUP(AG241,AKT!$E$4:$G$350,3,FALSE),"")</f>
        <v>0942</v>
      </c>
    </row>
    <row r="242" spans="1:34">
      <c r="A242" s="44"/>
      <c r="B242" s="39" t="str">
        <f t="shared" si="31"/>
        <v/>
      </c>
      <c r="C242" s="44"/>
      <c r="D242" s="39" t="str">
        <f t="shared" si="32"/>
        <v/>
      </c>
      <c r="E242" s="75"/>
      <c r="F242" s="39" t="str">
        <f t="shared" si="33"/>
        <v/>
      </c>
      <c r="G242" s="39" t="str">
        <f t="shared" si="34"/>
        <v/>
      </c>
      <c r="H242" s="74"/>
      <c r="I242" s="74"/>
      <c r="J242" s="74"/>
      <c r="K242" s="84"/>
      <c r="L242" s="83"/>
      <c r="M242" s="83"/>
      <c r="N242" s="84"/>
      <c r="O242" s="135"/>
      <c r="P242" s="43"/>
      <c r="Q242" t="str">
        <f>IF(C242="","",'OPĆI DIO'!$C$1)</f>
        <v/>
      </c>
      <c r="R242" t="str">
        <f t="shared" si="35"/>
        <v/>
      </c>
      <c r="S242" t="str">
        <f t="shared" si="36"/>
        <v/>
      </c>
      <c r="T242" t="str">
        <f t="shared" si="37"/>
        <v/>
      </c>
      <c r="U242" t="str">
        <f t="shared" si="38"/>
        <v/>
      </c>
      <c r="AE242" t="s">
        <v>4827</v>
      </c>
      <c r="AF242" t="s">
        <v>4828</v>
      </c>
      <c r="AG242" t="str">
        <f t="shared" si="39"/>
        <v>A679072</v>
      </c>
      <c r="AH242" t="str">
        <f>IFERROR(VLOOKUP(AG242,AKT!$E$4:$G$350,3,FALSE),"")</f>
        <v>0942</v>
      </c>
    </row>
    <row r="243" spans="1:34">
      <c r="A243" s="44"/>
      <c r="B243" s="39" t="str">
        <f t="shared" si="31"/>
        <v/>
      </c>
      <c r="C243" s="44"/>
      <c r="D243" s="39" t="str">
        <f t="shared" si="32"/>
        <v/>
      </c>
      <c r="E243" s="75"/>
      <c r="F243" s="39" t="str">
        <f t="shared" si="33"/>
        <v/>
      </c>
      <c r="G243" s="39" t="str">
        <f t="shared" si="34"/>
        <v/>
      </c>
      <c r="H243" s="74"/>
      <c r="I243" s="74"/>
      <c r="J243" s="74"/>
      <c r="K243" s="84"/>
      <c r="L243" s="83"/>
      <c r="M243" s="83"/>
      <c r="N243" s="84"/>
      <c r="O243" s="135"/>
      <c r="P243" s="43"/>
      <c r="Q243" t="str">
        <f>IF(C243="","",'OPĆI DIO'!$C$1)</f>
        <v/>
      </c>
      <c r="R243" t="str">
        <f t="shared" si="35"/>
        <v/>
      </c>
      <c r="S243" t="str">
        <f t="shared" si="36"/>
        <v/>
      </c>
      <c r="T243" t="str">
        <f t="shared" si="37"/>
        <v/>
      </c>
      <c r="U243" t="str">
        <f t="shared" si="38"/>
        <v/>
      </c>
      <c r="AE243" t="s">
        <v>4829</v>
      </c>
      <c r="AF243" t="s">
        <v>4830</v>
      </c>
      <c r="AG243" t="str">
        <f t="shared" si="39"/>
        <v>A679072</v>
      </c>
      <c r="AH243" t="str">
        <f>IFERROR(VLOOKUP(AG243,AKT!$E$4:$G$350,3,FALSE),"")</f>
        <v>0942</v>
      </c>
    </row>
    <row r="244" spans="1:34">
      <c r="A244" s="44"/>
      <c r="B244" s="39" t="str">
        <f t="shared" si="31"/>
        <v/>
      </c>
      <c r="C244" s="44"/>
      <c r="D244" s="39" t="str">
        <f t="shared" si="32"/>
        <v/>
      </c>
      <c r="E244" s="75"/>
      <c r="F244" s="39" t="str">
        <f t="shared" si="33"/>
        <v/>
      </c>
      <c r="G244" s="39" t="str">
        <f t="shared" si="34"/>
        <v/>
      </c>
      <c r="H244" s="74"/>
      <c r="I244" s="74"/>
      <c r="J244" s="74"/>
      <c r="K244" s="84"/>
      <c r="L244" s="83"/>
      <c r="M244" s="83"/>
      <c r="N244" s="84"/>
      <c r="O244" s="135"/>
      <c r="P244" s="43"/>
      <c r="Q244" t="str">
        <f>IF(C244="","",'OPĆI DIO'!$C$1)</f>
        <v/>
      </c>
      <c r="R244" t="str">
        <f t="shared" si="35"/>
        <v/>
      </c>
      <c r="S244" t="str">
        <f t="shared" si="36"/>
        <v/>
      </c>
      <c r="T244" t="str">
        <f t="shared" si="37"/>
        <v/>
      </c>
      <c r="U244" t="str">
        <f t="shared" si="38"/>
        <v/>
      </c>
      <c r="AE244" t="s">
        <v>4831</v>
      </c>
      <c r="AF244" t="s">
        <v>4832</v>
      </c>
      <c r="AG244" t="str">
        <f t="shared" si="39"/>
        <v>A679072</v>
      </c>
      <c r="AH244" t="str">
        <f>IFERROR(VLOOKUP(AG244,AKT!$E$4:$G$350,3,FALSE),"")</f>
        <v>0942</v>
      </c>
    </row>
    <row r="245" spans="1:34">
      <c r="A245" s="44"/>
      <c r="B245" s="39" t="str">
        <f t="shared" si="31"/>
        <v/>
      </c>
      <c r="C245" s="44"/>
      <c r="D245" s="39" t="str">
        <f t="shared" si="32"/>
        <v/>
      </c>
      <c r="E245" s="75"/>
      <c r="F245" s="39" t="str">
        <f t="shared" si="33"/>
        <v/>
      </c>
      <c r="G245" s="39" t="str">
        <f t="shared" si="34"/>
        <v/>
      </c>
      <c r="H245" s="74"/>
      <c r="I245" s="74"/>
      <c r="J245" s="74"/>
      <c r="K245" s="84"/>
      <c r="L245" s="83"/>
      <c r="M245" s="83"/>
      <c r="N245" s="84"/>
      <c r="O245" s="135"/>
      <c r="P245" s="43"/>
      <c r="Q245" t="str">
        <f>IF(C245="","",'OPĆI DIO'!$C$1)</f>
        <v/>
      </c>
      <c r="R245" t="str">
        <f t="shared" si="35"/>
        <v/>
      </c>
      <c r="S245" t="str">
        <f t="shared" si="36"/>
        <v/>
      </c>
      <c r="T245" t="str">
        <f t="shared" si="37"/>
        <v/>
      </c>
      <c r="U245" t="str">
        <f t="shared" si="38"/>
        <v/>
      </c>
      <c r="AE245" t="s">
        <v>1535</v>
      </c>
      <c r="AF245" t="s">
        <v>1536</v>
      </c>
      <c r="AG245" t="str">
        <f t="shared" si="39"/>
        <v>A679072</v>
      </c>
      <c r="AH245" t="str">
        <f>IFERROR(VLOOKUP(AG245,AKT!$E$4:$G$350,3,FALSE),"")</f>
        <v>0942</v>
      </c>
    </row>
    <row r="246" spans="1:34">
      <c r="A246" s="44"/>
      <c r="B246" s="39" t="str">
        <f t="shared" si="31"/>
        <v/>
      </c>
      <c r="C246" s="44"/>
      <c r="D246" s="39" t="str">
        <f t="shared" si="32"/>
        <v/>
      </c>
      <c r="E246" s="75"/>
      <c r="F246" s="39" t="str">
        <f t="shared" si="33"/>
        <v/>
      </c>
      <c r="G246" s="39" t="str">
        <f t="shared" si="34"/>
        <v/>
      </c>
      <c r="H246" s="74"/>
      <c r="I246" s="74"/>
      <c r="J246" s="74"/>
      <c r="K246" s="84"/>
      <c r="L246" s="83"/>
      <c r="M246" s="83"/>
      <c r="N246" s="84"/>
      <c r="O246" s="135"/>
      <c r="P246" s="43"/>
      <c r="Q246" t="str">
        <f>IF(C246="","",'OPĆI DIO'!$C$1)</f>
        <v/>
      </c>
      <c r="R246" t="str">
        <f t="shared" si="35"/>
        <v/>
      </c>
      <c r="S246" t="str">
        <f t="shared" si="36"/>
        <v/>
      </c>
      <c r="T246" t="str">
        <f t="shared" si="37"/>
        <v/>
      </c>
      <c r="U246" t="str">
        <f t="shared" si="38"/>
        <v/>
      </c>
      <c r="AE246" t="s">
        <v>4833</v>
      </c>
      <c r="AF246" t="s">
        <v>4834</v>
      </c>
      <c r="AG246" t="str">
        <f t="shared" si="39"/>
        <v>A679072</v>
      </c>
      <c r="AH246" t="str">
        <f>IFERROR(VLOOKUP(AG246,AKT!$E$4:$G$350,3,FALSE),"")</f>
        <v>0942</v>
      </c>
    </row>
    <row r="247" spans="1:34">
      <c r="A247" s="44"/>
      <c r="B247" s="39" t="str">
        <f t="shared" si="31"/>
        <v/>
      </c>
      <c r="C247" s="44"/>
      <c r="D247" s="39" t="str">
        <f t="shared" si="32"/>
        <v/>
      </c>
      <c r="E247" s="75"/>
      <c r="F247" s="39" t="str">
        <f t="shared" si="33"/>
        <v/>
      </c>
      <c r="G247" s="39" t="str">
        <f t="shared" si="34"/>
        <v/>
      </c>
      <c r="H247" s="74"/>
      <c r="I247" s="74"/>
      <c r="J247" s="74"/>
      <c r="K247" s="84"/>
      <c r="L247" s="83"/>
      <c r="M247" s="83"/>
      <c r="N247" s="84"/>
      <c r="O247" s="135"/>
      <c r="P247" s="43"/>
      <c r="Q247" t="str">
        <f>IF(C247="","",'OPĆI DIO'!$C$1)</f>
        <v/>
      </c>
      <c r="R247" t="str">
        <f t="shared" si="35"/>
        <v/>
      </c>
      <c r="S247" t="str">
        <f t="shared" si="36"/>
        <v/>
      </c>
      <c r="T247" t="str">
        <f t="shared" si="37"/>
        <v/>
      </c>
      <c r="U247" t="str">
        <f t="shared" si="38"/>
        <v/>
      </c>
      <c r="AE247" t="s">
        <v>4835</v>
      </c>
      <c r="AF247" t="s">
        <v>4836</v>
      </c>
      <c r="AG247" t="str">
        <f t="shared" si="39"/>
        <v>A679072</v>
      </c>
      <c r="AH247" t="str">
        <f>IFERROR(VLOOKUP(AG247,AKT!$E$4:$G$350,3,FALSE),"")</f>
        <v>0942</v>
      </c>
    </row>
    <row r="248" spans="1:34">
      <c r="A248" s="44"/>
      <c r="B248" s="39" t="str">
        <f t="shared" si="31"/>
        <v/>
      </c>
      <c r="C248" s="44"/>
      <c r="D248" s="39" t="str">
        <f t="shared" si="32"/>
        <v/>
      </c>
      <c r="E248" s="75"/>
      <c r="F248" s="39" t="str">
        <f t="shared" si="33"/>
        <v/>
      </c>
      <c r="G248" s="39" t="str">
        <f t="shared" si="34"/>
        <v/>
      </c>
      <c r="H248" s="74"/>
      <c r="I248" s="74"/>
      <c r="J248" s="74"/>
      <c r="K248" s="84"/>
      <c r="L248" s="83"/>
      <c r="M248" s="83"/>
      <c r="N248" s="84"/>
      <c r="O248" s="135"/>
      <c r="P248" s="43"/>
      <c r="Q248" t="str">
        <f>IF(C248="","",'OPĆI DIO'!$C$1)</f>
        <v/>
      </c>
      <c r="R248" t="str">
        <f t="shared" si="35"/>
        <v/>
      </c>
      <c r="S248" t="str">
        <f t="shared" si="36"/>
        <v/>
      </c>
      <c r="T248" t="str">
        <f t="shared" si="37"/>
        <v/>
      </c>
      <c r="U248" t="str">
        <f t="shared" si="38"/>
        <v/>
      </c>
      <c r="AE248" t="s">
        <v>4837</v>
      </c>
      <c r="AF248" t="s">
        <v>4838</v>
      </c>
      <c r="AG248" t="str">
        <f t="shared" si="39"/>
        <v>A679072</v>
      </c>
      <c r="AH248" t="str">
        <f>IFERROR(VLOOKUP(AG248,AKT!$E$4:$G$350,3,FALSE),"")</f>
        <v>0942</v>
      </c>
    </row>
    <row r="249" spans="1:34">
      <c r="A249" s="44"/>
      <c r="B249" s="39" t="str">
        <f t="shared" si="31"/>
        <v/>
      </c>
      <c r="C249" s="44"/>
      <c r="D249" s="39" t="str">
        <f t="shared" si="32"/>
        <v/>
      </c>
      <c r="E249" s="75"/>
      <c r="F249" s="39" t="str">
        <f t="shared" si="33"/>
        <v/>
      </c>
      <c r="G249" s="39" t="str">
        <f t="shared" si="34"/>
        <v/>
      </c>
      <c r="H249" s="74"/>
      <c r="I249" s="74"/>
      <c r="J249" s="74"/>
      <c r="K249" s="84"/>
      <c r="L249" s="83"/>
      <c r="M249" s="83"/>
      <c r="N249" s="84"/>
      <c r="O249" s="135"/>
      <c r="P249" s="43"/>
      <c r="Q249" t="str">
        <f>IF(C249="","",'OPĆI DIO'!$C$1)</f>
        <v/>
      </c>
      <c r="R249" t="str">
        <f t="shared" si="35"/>
        <v/>
      </c>
      <c r="S249" t="str">
        <f t="shared" si="36"/>
        <v/>
      </c>
      <c r="T249" t="str">
        <f t="shared" si="37"/>
        <v/>
      </c>
      <c r="U249" t="str">
        <f t="shared" si="38"/>
        <v/>
      </c>
      <c r="AE249" t="s">
        <v>1537</v>
      </c>
      <c r="AF249" t="s">
        <v>1538</v>
      </c>
      <c r="AG249" t="str">
        <f t="shared" si="39"/>
        <v>A679072</v>
      </c>
      <c r="AH249" t="str">
        <f>IFERROR(VLOOKUP(AG249,AKT!$E$4:$G$350,3,FALSE),"")</f>
        <v>0942</v>
      </c>
    </row>
    <row r="250" spans="1:34">
      <c r="A250" s="44"/>
      <c r="B250" s="39" t="str">
        <f t="shared" si="31"/>
        <v/>
      </c>
      <c r="C250" s="44"/>
      <c r="D250" s="39" t="str">
        <f t="shared" si="32"/>
        <v/>
      </c>
      <c r="E250" s="75"/>
      <c r="F250" s="39" t="str">
        <f t="shared" si="33"/>
        <v/>
      </c>
      <c r="G250" s="39" t="str">
        <f t="shared" si="34"/>
        <v/>
      </c>
      <c r="H250" s="74"/>
      <c r="I250" s="74"/>
      <c r="J250" s="74"/>
      <c r="K250" s="84"/>
      <c r="L250" s="83"/>
      <c r="M250" s="83"/>
      <c r="N250" s="84"/>
      <c r="O250" s="135"/>
      <c r="P250" s="43"/>
      <c r="Q250" t="str">
        <f>IF(C250="","",'OPĆI DIO'!$C$1)</f>
        <v/>
      </c>
      <c r="R250" t="str">
        <f t="shared" si="35"/>
        <v/>
      </c>
      <c r="S250" t="str">
        <f t="shared" si="36"/>
        <v/>
      </c>
      <c r="T250" t="str">
        <f t="shared" si="37"/>
        <v/>
      </c>
      <c r="U250" t="str">
        <f t="shared" si="38"/>
        <v/>
      </c>
      <c r="AE250" t="s">
        <v>4839</v>
      </c>
      <c r="AF250" t="s">
        <v>4840</v>
      </c>
      <c r="AG250" t="str">
        <f t="shared" si="39"/>
        <v>A679072</v>
      </c>
      <c r="AH250" t="str">
        <f>IFERROR(VLOOKUP(AG250,AKT!$E$4:$G$350,3,FALSE),"")</f>
        <v>0942</v>
      </c>
    </row>
    <row r="251" spans="1:34">
      <c r="A251" s="44"/>
      <c r="B251" s="39" t="str">
        <f t="shared" si="31"/>
        <v/>
      </c>
      <c r="C251" s="44"/>
      <c r="D251" s="39" t="str">
        <f t="shared" si="32"/>
        <v/>
      </c>
      <c r="E251" s="75"/>
      <c r="F251" s="39" t="str">
        <f t="shared" si="33"/>
        <v/>
      </c>
      <c r="G251" s="39" t="str">
        <f t="shared" si="34"/>
        <v/>
      </c>
      <c r="H251" s="74"/>
      <c r="I251" s="74"/>
      <c r="J251" s="74"/>
      <c r="K251" s="84"/>
      <c r="L251" s="83"/>
      <c r="M251" s="83"/>
      <c r="N251" s="84"/>
      <c r="O251" s="135"/>
      <c r="P251" s="43"/>
      <c r="Q251" t="str">
        <f>IF(C251="","",'OPĆI DIO'!$C$1)</f>
        <v/>
      </c>
      <c r="R251" t="str">
        <f t="shared" si="35"/>
        <v/>
      </c>
      <c r="S251" t="str">
        <f t="shared" si="36"/>
        <v/>
      </c>
      <c r="T251" t="str">
        <f t="shared" si="37"/>
        <v/>
      </c>
      <c r="U251" t="str">
        <f t="shared" si="38"/>
        <v/>
      </c>
      <c r="AE251" t="s">
        <v>4841</v>
      </c>
      <c r="AF251" t="s">
        <v>4842</v>
      </c>
      <c r="AG251" t="str">
        <f t="shared" si="39"/>
        <v>A679072</v>
      </c>
      <c r="AH251" t="str">
        <f>IFERROR(VLOOKUP(AG251,AKT!$E$4:$G$350,3,FALSE),"")</f>
        <v>0942</v>
      </c>
    </row>
    <row r="252" spans="1:34">
      <c r="A252" s="44"/>
      <c r="B252" s="39" t="str">
        <f t="shared" si="31"/>
        <v/>
      </c>
      <c r="C252" s="44"/>
      <c r="D252" s="39" t="str">
        <f t="shared" si="32"/>
        <v/>
      </c>
      <c r="E252" s="75"/>
      <c r="F252" s="39" t="str">
        <f t="shared" si="33"/>
        <v/>
      </c>
      <c r="G252" s="39" t="str">
        <f t="shared" si="34"/>
        <v/>
      </c>
      <c r="H252" s="74"/>
      <c r="I252" s="74"/>
      <c r="J252" s="74"/>
      <c r="K252" s="84"/>
      <c r="L252" s="83"/>
      <c r="M252" s="83"/>
      <c r="N252" s="84"/>
      <c r="O252" s="135"/>
      <c r="P252" s="43"/>
      <c r="Q252" t="str">
        <f>IF(C252="","",'OPĆI DIO'!$C$1)</f>
        <v/>
      </c>
      <c r="R252" t="str">
        <f t="shared" si="35"/>
        <v/>
      </c>
      <c r="S252" t="str">
        <f t="shared" si="36"/>
        <v/>
      </c>
      <c r="T252" t="str">
        <f t="shared" si="37"/>
        <v/>
      </c>
      <c r="U252" t="str">
        <f t="shared" si="38"/>
        <v/>
      </c>
      <c r="AE252" t="s">
        <v>4843</v>
      </c>
      <c r="AF252" t="s">
        <v>4844</v>
      </c>
      <c r="AG252" t="str">
        <f t="shared" si="39"/>
        <v>A679072</v>
      </c>
      <c r="AH252" t="str">
        <f>IFERROR(VLOOKUP(AG252,AKT!$E$4:$G$350,3,FALSE),"")</f>
        <v>0942</v>
      </c>
    </row>
    <row r="253" spans="1:34">
      <c r="A253" s="44"/>
      <c r="B253" s="39" t="str">
        <f t="shared" si="31"/>
        <v/>
      </c>
      <c r="C253" s="44"/>
      <c r="D253" s="39" t="str">
        <f t="shared" si="32"/>
        <v/>
      </c>
      <c r="E253" s="75"/>
      <c r="F253" s="39" t="str">
        <f t="shared" si="33"/>
        <v/>
      </c>
      <c r="G253" s="39" t="str">
        <f t="shared" si="34"/>
        <v/>
      </c>
      <c r="H253" s="74"/>
      <c r="I253" s="74"/>
      <c r="J253" s="74"/>
      <c r="K253" s="84"/>
      <c r="L253" s="83"/>
      <c r="M253" s="83"/>
      <c r="N253" s="84"/>
      <c r="O253" s="135"/>
      <c r="P253" s="43"/>
      <c r="Q253" t="str">
        <f>IF(C253="","",'OPĆI DIO'!$C$1)</f>
        <v/>
      </c>
      <c r="R253" t="str">
        <f t="shared" si="35"/>
        <v/>
      </c>
      <c r="S253" t="str">
        <f t="shared" si="36"/>
        <v/>
      </c>
      <c r="T253" t="str">
        <f t="shared" si="37"/>
        <v/>
      </c>
      <c r="U253" t="str">
        <f t="shared" si="38"/>
        <v/>
      </c>
      <c r="AE253" t="s">
        <v>4845</v>
      </c>
      <c r="AF253" t="s">
        <v>4846</v>
      </c>
      <c r="AG253" t="str">
        <f t="shared" si="39"/>
        <v>A679072</v>
      </c>
      <c r="AH253" t="str">
        <f>IFERROR(VLOOKUP(AG253,AKT!$E$4:$G$350,3,FALSE),"")</f>
        <v>0942</v>
      </c>
    </row>
    <row r="254" spans="1:34">
      <c r="A254" s="44"/>
      <c r="B254" s="39" t="str">
        <f t="shared" si="31"/>
        <v/>
      </c>
      <c r="C254" s="44"/>
      <c r="D254" s="39" t="str">
        <f t="shared" si="32"/>
        <v/>
      </c>
      <c r="E254" s="75"/>
      <c r="F254" s="39" t="str">
        <f t="shared" si="33"/>
        <v/>
      </c>
      <c r="G254" s="39" t="str">
        <f t="shared" si="34"/>
        <v/>
      </c>
      <c r="H254" s="74"/>
      <c r="I254" s="74"/>
      <c r="J254" s="74"/>
      <c r="K254" s="84"/>
      <c r="L254" s="83"/>
      <c r="M254" s="83"/>
      <c r="N254" s="84"/>
      <c r="O254" s="135"/>
      <c r="P254" s="43"/>
      <c r="Q254" t="str">
        <f>IF(C254="","",'OPĆI DIO'!$C$1)</f>
        <v/>
      </c>
      <c r="R254" t="str">
        <f t="shared" si="35"/>
        <v/>
      </c>
      <c r="S254" t="str">
        <f t="shared" si="36"/>
        <v/>
      </c>
      <c r="T254" t="str">
        <f t="shared" si="37"/>
        <v/>
      </c>
      <c r="U254" t="str">
        <f t="shared" si="38"/>
        <v/>
      </c>
      <c r="AE254" t="s">
        <v>4847</v>
      </c>
      <c r="AF254" t="s">
        <v>4848</v>
      </c>
      <c r="AG254" t="str">
        <f t="shared" si="39"/>
        <v>A679072</v>
      </c>
      <c r="AH254" t="str">
        <f>IFERROR(VLOOKUP(AG254,AKT!$E$4:$G$350,3,FALSE),"")</f>
        <v>0942</v>
      </c>
    </row>
    <row r="255" spans="1:34">
      <c r="A255" s="44"/>
      <c r="B255" s="39" t="str">
        <f t="shared" si="31"/>
        <v/>
      </c>
      <c r="C255" s="44"/>
      <c r="D255" s="39" t="str">
        <f t="shared" si="32"/>
        <v/>
      </c>
      <c r="E255" s="75"/>
      <c r="F255" s="39" t="str">
        <f t="shared" si="33"/>
        <v/>
      </c>
      <c r="G255" s="39" t="str">
        <f t="shared" si="34"/>
        <v/>
      </c>
      <c r="H255" s="74"/>
      <c r="I255" s="74"/>
      <c r="J255" s="74"/>
      <c r="K255" s="84"/>
      <c r="L255" s="83"/>
      <c r="M255" s="83"/>
      <c r="N255" s="84"/>
      <c r="O255" s="135"/>
      <c r="P255" s="43"/>
      <c r="Q255" t="str">
        <f>IF(C255="","",'OPĆI DIO'!$C$1)</f>
        <v/>
      </c>
      <c r="R255" t="str">
        <f t="shared" si="35"/>
        <v/>
      </c>
      <c r="S255" t="str">
        <f t="shared" si="36"/>
        <v/>
      </c>
      <c r="T255" t="str">
        <f t="shared" si="37"/>
        <v/>
      </c>
      <c r="U255" t="str">
        <f t="shared" si="38"/>
        <v/>
      </c>
      <c r="AE255" t="s">
        <v>1539</v>
      </c>
      <c r="AF255" t="s">
        <v>1540</v>
      </c>
      <c r="AG255" t="str">
        <f t="shared" si="39"/>
        <v>A679072</v>
      </c>
      <c r="AH255" t="str">
        <f>IFERROR(VLOOKUP(AG255,AKT!$E$4:$G$350,3,FALSE),"")</f>
        <v>0942</v>
      </c>
    </row>
    <row r="256" spans="1:34">
      <c r="A256" s="44"/>
      <c r="B256" s="39" t="str">
        <f t="shared" si="31"/>
        <v/>
      </c>
      <c r="C256" s="44"/>
      <c r="D256" s="39" t="str">
        <f t="shared" si="32"/>
        <v/>
      </c>
      <c r="E256" s="75"/>
      <c r="F256" s="39" t="str">
        <f t="shared" si="33"/>
        <v/>
      </c>
      <c r="G256" s="39" t="str">
        <f t="shared" si="34"/>
        <v/>
      </c>
      <c r="H256" s="74"/>
      <c r="I256" s="74"/>
      <c r="J256" s="74"/>
      <c r="K256" s="84"/>
      <c r="L256" s="83"/>
      <c r="M256" s="83"/>
      <c r="N256" s="84"/>
      <c r="O256" s="135"/>
      <c r="P256" s="43"/>
      <c r="Q256" t="str">
        <f>IF(C256="","",'OPĆI DIO'!$C$1)</f>
        <v/>
      </c>
      <c r="R256" t="str">
        <f t="shared" si="35"/>
        <v/>
      </c>
      <c r="S256" t="str">
        <f t="shared" si="36"/>
        <v/>
      </c>
      <c r="T256" t="str">
        <f t="shared" si="37"/>
        <v/>
      </c>
      <c r="U256" t="str">
        <f t="shared" si="38"/>
        <v/>
      </c>
      <c r="AE256" t="s">
        <v>1541</v>
      </c>
      <c r="AF256" t="s">
        <v>1542</v>
      </c>
      <c r="AG256" t="str">
        <f t="shared" si="39"/>
        <v>A679072</v>
      </c>
      <c r="AH256" t="str">
        <f>IFERROR(VLOOKUP(AG256,AKT!$E$4:$G$350,3,FALSE),"")</f>
        <v>0942</v>
      </c>
    </row>
    <row r="257" spans="1:34">
      <c r="A257" s="44"/>
      <c r="B257" s="39" t="str">
        <f t="shared" si="31"/>
        <v/>
      </c>
      <c r="C257" s="44"/>
      <c r="D257" s="39" t="str">
        <f t="shared" si="32"/>
        <v/>
      </c>
      <c r="E257" s="75"/>
      <c r="F257" s="39" t="str">
        <f t="shared" si="33"/>
        <v/>
      </c>
      <c r="G257" s="39" t="str">
        <f t="shared" si="34"/>
        <v/>
      </c>
      <c r="H257" s="74"/>
      <c r="I257" s="74"/>
      <c r="J257" s="74"/>
      <c r="K257" s="84"/>
      <c r="L257" s="83"/>
      <c r="M257" s="83"/>
      <c r="N257" s="84"/>
      <c r="O257" s="135"/>
      <c r="P257" s="43"/>
      <c r="Q257" t="str">
        <f>IF(C257="","",'OPĆI DIO'!$C$1)</f>
        <v/>
      </c>
      <c r="R257" t="str">
        <f t="shared" si="35"/>
        <v/>
      </c>
      <c r="S257" t="str">
        <f t="shared" si="36"/>
        <v/>
      </c>
      <c r="T257" t="str">
        <f t="shared" si="37"/>
        <v/>
      </c>
      <c r="U257" t="str">
        <f t="shared" si="38"/>
        <v/>
      </c>
      <c r="AE257" t="s">
        <v>1543</v>
      </c>
      <c r="AF257" t="s">
        <v>1544</v>
      </c>
      <c r="AG257" t="str">
        <f t="shared" si="39"/>
        <v>A679072</v>
      </c>
      <c r="AH257" t="str">
        <f>IFERROR(VLOOKUP(AG257,AKT!$E$4:$G$350,3,FALSE),"")</f>
        <v>0942</v>
      </c>
    </row>
    <row r="258" spans="1:34">
      <c r="A258" s="44"/>
      <c r="B258" s="39" t="str">
        <f t="shared" si="31"/>
        <v/>
      </c>
      <c r="C258" s="44"/>
      <c r="D258" s="39" t="str">
        <f t="shared" si="32"/>
        <v/>
      </c>
      <c r="E258" s="75"/>
      <c r="F258" s="39" t="str">
        <f t="shared" si="33"/>
        <v/>
      </c>
      <c r="G258" s="39" t="str">
        <f t="shared" si="34"/>
        <v/>
      </c>
      <c r="H258" s="74"/>
      <c r="I258" s="74"/>
      <c r="J258" s="74"/>
      <c r="K258" s="84"/>
      <c r="L258" s="83"/>
      <c r="M258" s="83"/>
      <c r="N258" s="84"/>
      <c r="O258" s="135"/>
      <c r="P258" s="43"/>
      <c r="Q258" t="str">
        <f>IF(C258="","",'OPĆI DIO'!$C$1)</f>
        <v/>
      </c>
      <c r="R258" t="str">
        <f t="shared" si="35"/>
        <v/>
      </c>
      <c r="S258" t="str">
        <f t="shared" si="36"/>
        <v/>
      </c>
      <c r="T258" t="str">
        <f t="shared" si="37"/>
        <v/>
      </c>
      <c r="U258" t="str">
        <f t="shared" si="38"/>
        <v/>
      </c>
      <c r="AE258" t="s">
        <v>4849</v>
      </c>
      <c r="AF258" t="s">
        <v>4850</v>
      </c>
      <c r="AG258" t="str">
        <f t="shared" si="39"/>
        <v>A679072</v>
      </c>
      <c r="AH258" t="str">
        <f>IFERROR(VLOOKUP(AG258,AKT!$E$4:$G$350,3,FALSE),"")</f>
        <v>0942</v>
      </c>
    </row>
    <row r="259" spans="1:34">
      <c r="A259" s="44"/>
      <c r="B259" s="39" t="str">
        <f t="shared" si="31"/>
        <v/>
      </c>
      <c r="C259" s="44"/>
      <c r="D259" s="39" t="str">
        <f t="shared" si="32"/>
        <v/>
      </c>
      <c r="E259" s="75"/>
      <c r="F259" s="39" t="str">
        <f t="shared" si="33"/>
        <v/>
      </c>
      <c r="G259" s="39" t="str">
        <f t="shared" si="34"/>
        <v/>
      </c>
      <c r="H259" s="74"/>
      <c r="I259" s="74"/>
      <c r="J259" s="74"/>
      <c r="K259" s="84"/>
      <c r="L259" s="83"/>
      <c r="M259" s="83"/>
      <c r="N259" s="84"/>
      <c r="O259" s="135"/>
      <c r="P259" s="43"/>
      <c r="Q259" t="str">
        <f>IF(C259="","",'OPĆI DIO'!$C$1)</f>
        <v/>
      </c>
      <c r="R259" t="str">
        <f t="shared" si="35"/>
        <v/>
      </c>
      <c r="S259" t="str">
        <f t="shared" si="36"/>
        <v/>
      </c>
      <c r="T259" t="str">
        <f t="shared" si="37"/>
        <v/>
      </c>
      <c r="U259" t="str">
        <f t="shared" si="38"/>
        <v/>
      </c>
      <c r="AE259" t="s">
        <v>4851</v>
      </c>
      <c r="AF259" t="s">
        <v>4852</v>
      </c>
      <c r="AG259" t="str">
        <f t="shared" si="39"/>
        <v>A679072</v>
      </c>
      <c r="AH259" t="str">
        <f>IFERROR(VLOOKUP(AG259,AKT!$E$4:$G$350,3,FALSE),"")</f>
        <v>0942</v>
      </c>
    </row>
    <row r="260" spans="1:34">
      <c r="A260" s="44"/>
      <c r="B260" s="39" t="str">
        <f t="shared" ref="B260:B323" si="40">IFERROR(VLOOKUP(A260,$V$6:$W$23,2,FALSE),"")</f>
        <v/>
      </c>
      <c r="C260" s="44"/>
      <c r="D260" s="39" t="str">
        <f t="shared" ref="D260:D323" si="41">IFERROR(VLOOKUP(C260,$Y$5:$AA$129,2,FALSE),"")</f>
        <v/>
      </c>
      <c r="E260" s="75"/>
      <c r="F260" s="39" t="str">
        <f t="shared" ref="F260:F323" si="42">IFERROR(VLOOKUP(E260,$AE$6:$AF$1763,2,FALSE),"")</f>
        <v/>
      </c>
      <c r="G260" s="39" t="str">
        <f t="shared" ref="G260:G323" si="43">IFERROR(VLOOKUP(E260,$AE$6:$AH$1763,4,FALSE),"")</f>
        <v/>
      </c>
      <c r="H260" s="74"/>
      <c r="I260" s="74"/>
      <c r="J260" s="74"/>
      <c r="K260" s="84"/>
      <c r="L260" s="83"/>
      <c r="M260" s="83"/>
      <c r="N260" s="84"/>
      <c r="O260" s="135"/>
      <c r="P260" s="43"/>
      <c r="Q260" t="str">
        <f>IF(C260="","",'OPĆI DIO'!$C$1)</f>
        <v/>
      </c>
      <c r="R260" t="str">
        <f t="shared" ref="R260:R323" si="44">LEFT(C260,3)</f>
        <v/>
      </c>
      <c r="S260" t="str">
        <f t="shared" ref="S260:S323" si="45">LEFT(C260,2)</f>
        <v/>
      </c>
      <c r="T260" t="str">
        <f t="shared" ref="T260:T323" si="46">IF(U260="5",0,MID(G260,2,2))</f>
        <v/>
      </c>
      <c r="U260" t="str">
        <f t="shared" ref="U260:U323" si="47">LEFT(C260,1)</f>
        <v/>
      </c>
      <c r="AE260" t="s">
        <v>1545</v>
      </c>
      <c r="AF260" t="s">
        <v>1546</v>
      </c>
      <c r="AG260" t="str">
        <f t="shared" si="39"/>
        <v>A679072</v>
      </c>
      <c r="AH260" t="str">
        <f>IFERROR(VLOOKUP(AG260,AKT!$E$4:$G$350,3,FALSE),"")</f>
        <v>0942</v>
      </c>
    </row>
    <row r="261" spans="1:34">
      <c r="A261" s="44"/>
      <c r="B261" s="39" t="str">
        <f t="shared" si="40"/>
        <v/>
      </c>
      <c r="C261" s="44"/>
      <c r="D261" s="39" t="str">
        <f t="shared" si="41"/>
        <v/>
      </c>
      <c r="E261" s="75"/>
      <c r="F261" s="39" t="str">
        <f t="shared" si="42"/>
        <v/>
      </c>
      <c r="G261" s="39" t="str">
        <f t="shared" si="43"/>
        <v/>
      </c>
      <c r="H261" s="74"/>
      <c r="I261" s="74"/>
      <c r="J261" s="74"/>
      <c r="K261" s="84"/>
      <c r="L261" s="83"/>
      <c r="M261" s="83"/>
      <c r="N261" s="84"/>
      <c r="O261" s="135"/>
      <c r="P261" s="43"/>
      <c r="Q261" t="str">
        <f>IF(C261="","",'OPĆI DIO'!$C$1)</f>
        <v/>
      </c>
      <c r="R261" t="str">
        <f t="shared" si="44"/>
        <v/>
      </c>
      <c r="S261" t="str">
        <f t="shared" si="45"/>
        <v/>
      </c>
      <c r="T261" t="str">
        <f t="shared" si="46"/>
        <v/>
      </c>
      <c r="U261" t="str">
        <f t="shared" si="47"/>
        <v/>
      </c>
      <c r="AE261" t="s">
        <v>1547</v>
      </c>
      <c r="AF261" t="s">
        <v>1548</v>
      </c>
      <c r="AG261" t="str">
        <f t="shared" si="39"/>
        <v>A679072</v>
      </c>
      <c r="AH261" t="str">
        <f>IFERROR(VLOOKUP(AG261,AKT!$E$4:$G$350,3,FALSE),"")</f>
        <v>0942</v>
      </c>
    </row>
    <row r="262" spans="1:34">
      <c r="A262" s="44"/>
      <c r="B262" s="39" t="str">
        <f t="shared" si="40"/>
        <v/>
      </c>
      <c r="C262" s="44"/>
      <c r="D262" s="39" t="str">
        <f t="shared" si="41"/>
        <v/>
      </c>
      <c r="E262" s="75"/>
      <c r="F262" s="39" t="str">
        <f t="shared" si="42"/>
        <v/>
      </c>
      <c r="G262" s="39" t="str">
        <f t="shared" si="43"/>
        <v/>
      </c>
      <c r="H262" s="74"/>
      <c r="I262" s="74"/>
      <c r="J262" s="74"/>
      <c r="K262" s="84"/>
      <c r="L262" s="83"/>
      <c r="M262" s="83"/>
      <c r="N262" s="84"/>
      <c r="O262" s="135"/>
      <c r="P262" s="43"/>
      <c r="Q262" t="str">
        <f>IF(C262="","",'OPĆI DIO'!$C$1)</f>
        <v/>
      </c>
      <c r="R262" t="str">
        <f t="shared" si="44"/>
        <v/>
      </c>
      <c r="S262" t="str">
        <f t="shared" si="45"/>
        <v/>
      </c>
      <c r="T262" t="str">
        <f t="shared" si="46"/>
        <v/>
      </c>
      <c r="U262" t="str">
        <f t="shared" si="47"/>
        <v/>
      </c>
      <c r="AE262" t="s">
        <v>1549</v>
      </c>
      <c r="AF262" t="s">
        <v>1550</v>
      </c>
      <c r="AG262" t="str">
        <f t="shared" si="39"/>
        <v>A679072</v>
      </c>
      <c r="AH262" t="str">
        <f>IFERROR(VLOOKUP(AG262,AKT!$E$4:$G$350,3,FALSE),"")</f>
        <v>0942</v>
      </c>
    </row>
    <row r="263" spans="1:34">
      <c r="A263" s="44"/>
      <c r="B263" s="39" t="str">
        <f t="shared" si="40"/>
        <v/>
      </c>
      <c r="C263" s="44"/>
      <c r="D263" s="39" t="str">
        <f t="shared" si="41"/>
        <v/>
      </c>
      <c r="E263" s="75"/>
      <c r="F263" s="39" t="str">
        <f t="shared" si="42"/>
        <v/>
      </c>
      <c r="G263" s="39" t="str">
        <f t="shared" si="43"/>
        <v/>
      </c>
      <c r="H263" s="74"/>
      <c r="I263" s="74"/>
      <c r="J263" s="74"/>
      <c r="K263" s="84"/>
      <c r="L263" s="83"/>
      <c r="M263" s="83"/>
      <c r="N263" s="84"/>
      <c r="O263" s="135"/>
      <c r="P263" s="43"/>
      <c r="Q263" t="str">
        <f>IF(C263="","",'OPĆI DIO'!$C$1)</f>
        <v/>
      </c>
      <c r="R263" t="str">
        <f t="shared" si="44"/>
        <v/>
      </c>
      <c r="S263" t="str">
        <f t="shared" si="45"/>
        <v/>
      </c>
      <c r="T263" t="str">
        <f t="shared" si="46"/>
        <v/>
      </c>
      <c r="U263" t="str">
        <f t="shared" si="47"/>
        <v/>
      </c>
      <c r="AE263" t="s">
        <v>4853</v>
      </c>
      <c r="AF263" t="s">
        <v>4854</v>
      </c>
      <c r="AG263" t="str">
        <f t="shared" si="39"/>
        <v>A679072</v>
      </c>
      <c r="AH263" t="str">
        <f>IFERROR(VLOOKUP(AG263,AKT!$E$4:$G$350,3,FALSE),"")</f>
        <v>0942</v>
      </c>
    </row>
    <row r="264" spans="1:34">
      <c r="A264" s="44"/>
      <c r="B264" s="39" t="str">
        <f t="shared" si="40"/>
        <v/>
      </c>
      <c r="C264" s="44"/>
      <c r="D264" s="39" t="str">
        <f t="shared" si="41"/>
        <v/>
      </c>
      <c r="E264" s="75"/>
      <c r="F264" s="39" t="str">
        <f t="shared" si="42"/>
        <v/>
      </c>
      <c r="G264" s="39" t="str">
        <f t="shared" si="43"/>
        <v/>
      </c>
      <c r="H264" s="74"/>
      <c r="I264" s="74"/>
      <c r="J264" s="74"/>
      <c r="K264" s="84"/>
      <c r="L264" s="83"/>
      <c r="M264" s="83"/>
      <c r="N264" s="84"/>
      <c r="O264" s="135"/>
      <c r="P264" s="43"/>
      <c r="Q264" t="str">
        <f>IF(C264="","",'OPĆI DIO'!$C$1)</f>
        <v/>
      </c>
      <c r="R264" t="str">
        <f t="shared" si="44"/>
        <v/>
      </c>
      <c r="S264" t="str">
        <f t="shared" si="45"/>
        <v/>
      </c>
      <c r="T264" t="str">
        <f t="shared" si="46"/>
        <v/>
      </c>
      <c r="U264" t="str">
        <f t="shared" si="47"/>
        <v/>
      </c>
      <c r="AE264" t="s">
        <v>4855</v>
      </c>
      <c r="AF264" t="s">
        <v>4856</v>
      </c>
      <c r="AG264" t="str">
        <f t="shared" si="39"/>
        <v>A679072</v>
      </c>
      <c r="AH264" t="str">
        <f>IFERROR(VLOOKUP(AG264,AKT!$E$4:$G$350,3,FALSE),"")</f>
        <v>0942</v>
      </c>
    </row>
    <row r="265" spans="1:34">
      <c r="A265" s="44"/>
      <c r="B265" s="39" t="str">
        <f t="shared" si="40"/>
        <v/>
      </c>
      <c r="C265" s="44"/>
      <c r="D265" s="39" t="str">
        <f t="shared" si="41"/>
        <v/>
      </c>
      <c r="E265" s="75"/>
      <c r="F265" s="39" t="str">
        <f t="shared" si="42"/>
        <v/>
      </c>
      <c r="G265" s="39" t="str">
        <f t="shared" si="43"/>
        <v/>
      </c>
      <c r="H265" s="74"/>
      <c r="I265" s="74"/>
      <c r="J265" s="74"/>
      <c r="K265" s="84"/>
      <c r="L265" s="83"/>
      <c r="M265" s="83"/>
      <c r="N265" s="84"/>
      <c r="O265" s="135"/>
      <c r="P265" s="43"/>
      <c r="Q265" t="str">
        <f>IF(C265="","",'OPĆI DIO'!$C$1)</f>
        <v/>
      </c>
      <c r="R265" t="str">
        <f t="shared" si="44"/>
        <v/>
      </c>
      <c r="S265" t="str">
        <f t="shared" si="45"/>
        <v/>
      </c>
      <c r="T265" t="str">
        <f t="shared" si="46"/>
        <v/>
      </c>
      <c r="U265" t="str">
        <f t="shared" si="47"/>
        <v/>
      </c>
      <c r="AE265" t="s">
        <v>1551</v>
      </c>
      <c r="AF265" t="s">
        <v>1552</v>
      </c>
      <c r="AG265" t="str">
        <f t="shared" ref="AG265:AG328" si="48">LEFT(AE265,7)</f>
        <v>A679072</v>
      </c>
      <c r="AH265" t="str">
        <f>IFERROR(VLOOKUP(AG265,AKT!$E$4:$G$350,3,FALSE),"")</f>
        <v>0942</v>
      </c>
    </row>
    <row r="266" spans="1:34">
      <c r="A266" s="44"/>
      <c r="B266" s="39" t="str">
        <f t="shared" si="40"/>
        <v/>
      </c>
      <c r="C266" s="44"/>
      <c r="D266" s="39" t="str">
        <f t="shared" si="41"/>
        <v/>
      </c>
      <c r="E266" s="75"/>
      <c r="F266" s="39" t="str">
        <f t="shared" si="42"/>
        <v/>
      </c>
      <c r="G266" s="39" t="str">
        <f t="shared" si="43"/>
        <v/>
      </c>
      <c r="H266" s="74"/>
      <c r="I266" s="74"/>
      <c r="J266" s="74"/>
      <c r="K266" s="84"/>
      <c r="L266" s="83"/>
      <c r="M266" s="83"/>
      <c r="N266" s="84"/>
      <c r="O266" s="135"/>
      <c r="P266" s="43"/>
      <c r="Q266" t="str">
        <f>IF(C266="","",'OPĆI DIO'!$C$1)</f>
        <v/>
      </c>
      <c r="R266" t="str">
        <f t="shared" si="44"/>
        <v/>
      </c>
      <c r="S266" t="str">
        <f t="shared" si="45"/>
        <v/>
      </c>
      <c r="T266" t="str">
        <f t="shared" si="46"/>
        <v/>
      </c>
      <c r="U266" t="str">
        <f t="shared" si="47"/>
        <v/>
      </c>
      <c r="AE266" t="s">
        <v>4857</v>
      </c>
      <c r="AF266" t="s">
        <v>4858</v>
      </c>
      <c r="AG266" t="str">
        <f t="shared" si="48"/>
        <v>A679072</v>
      </c>
      <c r="AH266" t="str">
        <f>IFERROR(VLOOKUP(AG266,AKT!$E$4:$G$350,3,FALSE),"")</f>
        <v>0942</v>
      </c>
    </row>
    <row r="267" spans="1:34">
      <c r="A267" s="44"/>
      <c r="B267" s="39" t="str">
        <f t="shared" si="40"/>
        <v/>
      </c>
      <c r="C267" s="44"/>
      <c r="D267" s="39" t="str">
        <f t="shared" si="41"/>
        <v/>
      </c>
      <c r="E267" s="75"/>
      <c r="F267" s="39" t="str">
        <f t="shared" si="42"/>
        <v/>
      </c>
      <c r="G267" s="39" t="str">
        <f t="shared" si="43"/>
        <v/>
      </c>
      <c r="H267" s="74"/>
      <c r="I267" s="74"/>
      <c r="J267" s="74"/>
      <c r="K267" s="84"/>
      <c r="L267" s="83"/>
      <c r="M267" s="83"/>
      <c r="N267" s="84"/>
      <c r="O267" s="135"/>
      <c r="P267" s="43"/>
      <c r="Q267" t="str">
        <f>IF(C267="","",'OPĆI DIO'!$C$1)</f>
        <v/>
      </c>
      <c r="R267" t="str">
        <f t="shared" si="44"/>
        <v/>
      </c>
      <c r="S267" t="str">
        <f t="shared" si="45"/>
        <v/>
      </c>
      <c r="T267" t="str">
        <f t="shared" si="46"/>
        <v/>
      </c>
      <c r="U267" t="str">
        <f t="shared" si="47"/>
        <v/>
      </c>
      <c r="AE267" t="s">
        <v>4859</v>
      </c>
      <c r="AF267" t="s">
        <v>4860</v>
      </c>
      <c r="AG267" t="str">
        <f t="shared" si="48"/>
        <v>A679072</v>
      </c>
      <c r="AH267" t="str">
        <f>IFERROR(VLOOKUP(AG267,AKT!$E$4:$G$350,3,FALSE),"")</f>
        <v>0942</v>
      </c>
    </row>
    <row r="268" spans="1:34">
      <c r="A268" s="44"/>
      <c r="B268" s="39" t="str">
        <f t="shared" si="40"/>
        <v/>
      </c>
      <c r="C268" s="44"/>
      <c r="D268" s="39" t="str">
        <f t="shared" si="41"/>
        <v/>
      </c>
      <c r="E268" s="75"/>
      <c r="F268" s="39" t="str">
        <f t="shared" si="42"/>
        <v/>
      </c>
      <c r="G268" s="39" t="str">
        <f t="shared" si="43"/>
        <v/>
      </c>
      <c r="H268" s="74"/>
      <c r="I268" s="74"/>
      <c r="J268" s="74"/>
      <c r="K268" s="84"/>
      <c r="L268" s="83"/>
      <c r="M268" s="83"/>
      <c r="N268" s="84"/>
      <c r="O268" s="135"/>
      <c r="P268" s="43"/>
      <c r="Q268" t="str">
        <f>IF(C268="","",'OPĆI DIO'!$C$1)</f>
        <v/>
      </c>
      <c r="R268" t="str">
        <f t="shared" si="44"/>
        <v/>
      </c>
      <c r="S268" t="str">
        <f t="shared" si="45"/>
        <v/>
      </c>
      <c r="T268" t="str">
        <f t="shared" si="46"/>
        <v/>
      </c>
      <c r="U268" t="str">
        <f t="shared" si="47"/>
        <v/>
      </c>
      <c r="AE268" t="s">
        <v>1887</v>
      </c>
      <c r="AF268" t="s">
        <v>1888</v>
      </c>
      <c r="AG268" t="str">
        <f t="shared" si="48"/>
        <v>A679072</v>
      </c>
      <c r="AH268" t="str">
        <f>IFERROR(VLOOKUP(AG268,AKT!$E$4:$G$350,3,FALSE),"")</f>
        <v>0942</v>
      </c>
    </row>
    <row r="269" spans="1:34">
      <c r="A269" s="44"/>
      <c r="B269" s="39" t="str">
        <f t="shared" si="40"/>
        <v/>
      </c>
      <c r="C269" s="44"/>
      <c r="D269" s="39" t="str">
        <f t="shared" si="41"/>
        <v/>
      </c>
      <c r="E269" s="75"/>
      <c r="F269" s="39" t="str">
        <f t="shared" si="42"/>
        <v/>
      </c>
      <c r="G269" s="39" t="str">
        <f t="shared" si="43"/>
        <v/>
      </c>
      <c r="H269" s="74"/>
      <c r="I269" s="74"/>
      <c r="J269" s="74"/>
      <c r="K269" s="84"/>
      <c r="L269" s="83"/>
      <c r="M269" s="83"/>
      <c r="N269" s="84"/>
      <c r="O269" s="135"/>
      <c r="P269" s="43"/>
      <c r="Q269" t="str">
        <f>IF(C269="","",'OPĆI DIO'!$C$1)</f>
        <v/>
      </c>
      <c r="R269" t="str">
        <f t="shared" si="44"/>
        <v/>
      </c>
      <c r="S269" t="str">
        <f t="shared" si="45"/>
        <v/>
      </c>
      <c r="T269" t="str">
        <f t="shared" si="46"/>
        <v/>
      </c>
      <c r="U269" t="str">
        <f t="shared" si="47"/>
        <v/>
      </c>
      <c r="AE269" t="s">
        <v>4861</v>
      </c>
      <c r="AF269" t="s">
        <v>4862</v>
      </c>
      <c r="AG269" t="str">
        <f t="shared" si="48"/>
        <v>A679072</v>
      </c>
      <c r="AH269" t="str">
        <f>IFERROR(VLOOKUP(AG269,AKT!$E$4:$G$350,3,FALSE),"")</f>
        <v>0942</v>
      </c>
    </row>
    <row r="270" spans="1:34">
      <c r="A270" s="44"/>
      <c r="B270" s="39" t="str">
        <f t="shared" si="40"/>
        <v/>
      </c>
      <c r="C270" s="44"/>
      <c r="D270" s="39" t="str">
        <f t="shared" si="41"/>
        <v/>
      </c>
      <c r="E270" s="75"/>
      <c r="F270" s="39" t="str">
        <f t="shared" si="42"/>
        <v/>
      </c>
      <c r="G270" s="39" t="str">
        <f t="shared" si="43"/>
        <v/>
      </c>
      <c r="H270" s="74"/>
      <c r="I270" s="74"/>
      <c r="J270" s="74"/>
      <c r="K270" s="84"/>
      <c r="L270" s="83"/>
      <c r="M270" s="83"/>
      <c r="N270" s="84"/>
      <c r="O270" s="135"/>
      <c r="P270" s="43"/>
      <c r="Q270" t="str">
        <f>IF(C270="","",'OPĆI DIO'!$C$1)</f>
        <v/>
      </c>
      <c r="R270" t="str">
        <f t="shared" si="44"/>
        <v/>
      </c>
      <c r="S270" t="str">
        <f t="shared" si="45"/>
        <v/>
      </c>
      <c r="T270" t="str">
        <f t="shared" si="46"/>
        <v/>
      </c>
      <c r="U270" t="str">
        <f t="shared" si="47"/>
        <v/>
      </c>
      <c r="AE270" t="s">
        <v>1889</v>
      </c>
      <c r="AF270" t="s">
        <v>1890</v>
      </c>
      <c r="AG270" t="str">
        <f t="shared" si="48"/>
        <v>A679072</v>
      </c>
      <c r="AH270" t="str">
        <f>IFERROR(VLOOKUP(AG270,AKT!$E$4:$G$350,3,FALSE),"")</f>
        <v>0942</v>
      </c>
    </row>
    <row r="271" spans="1:34">
      <c r="A271" s="44"/>
      <c r="B271" s="39" t="str">
        <f t="shared" si="40"/>
        <v/>
      </c>
      <c r="C271" s="44"/>
      <c r="D271" s="39" t="str">
        <f t="shared" si="41"/>
        <v/>
      </c>
      <c r="E271" s="75"/>
      <c r="F271" s="39" t="str">
        <f t="shared" si="42"/>
        <v/>
      </c>
      <c r="G271" s="39" t="str">
        <f t="shared" si="43"/>
        <v/>
      </c>
      <c r="H271" s="74"/>
      <c r="I271" s="74"/>
      <c r="J271" s="74"/>
      <c r="K271" s="84"/>
      <c r="L271" s="83"/>
      <c r="M271" s="83"/>
      <c r="N271" s="84"/>
      <c r="O271" s="135"/>
      <c r="P271" s="43"/>
      <c r="Q271" t="str">
        <f>IF(C271="","",'OPĆI DIO'!$C$1)</f>
        <v/>
      </c>
      <c r="R271" t="str">
        <f t="shared" si="44"/>
        <v/>
      </c>
      <c r="S271" t="str">
        <f t="shared" si="45"/>
        <v/>
      </c>
      <c r="T271" t="str">
        <f t="shared" si="46"/>
        <v/>
      </c>
      <c r="U271" t="str">
        <f t="shared" si="47"/>
        <v/>
      </c>
      <c r="AE271" t="s">
        <v>1891</v>
      </c>
      <c r="AF271" t="s">
        <v>1892</v>
      </c>
      <c r="AG271" t="str">
        <f t="shared" si="48"/>
        <v>A679072</v>
      </c>
      <c r="AH271" t="str">
        <f>IFERROR(VLOOKUP(AG271,AKT!$E$4:$G$350,3,FALSE),"")</f>
        <v>0942</v>
      </c>
    </row>
    <row r="272" spans="1:34">
      <c r="A272" s="44"/>
      <c r="B272" s="39" t="str">
        <f t="shared" si="40"/>
        <v/>
      </c>
      <c r="C272" s="44"/>
      <c r="D272" s="39" t="str">
        <f t="shared" si="41"/>
        <v/>
      </c>
      <c r="E272" s="75"/>
      <c r="F272" s="39" t="str">
        <f t="shared" si="42"/>
        <v/>
      </c>
      <c r="G272" s="39" t="str">
        <f t="shared" si="43"/>
        <v/>
      </c>
      <c r="H272" s="74"/>
      <c r="I272" s="74"/>
      <c r="J272" s="74"/>
      <c r="K272" s="84"/>
      <c r="L272" s="83"/>
      <c r="M272" s="83"/>
      <c r="N272" s="84"/>
      <c r="O272" s="135"/>
      <c r="P272" s="43"/>
      <c r="Q272" t="str">
        <f>IF(C272="","",'OPĆI DIO'!$C$1)</f>
        <v/>
      </c>
      <c r="R272" t="str">
        <f t="shared" si="44"/>
        <v/>
      </c>
      <c r="S272" t="str">
        <f t="shared" si="45"/>
        <v/>
      </c>
      <c r="T272" t="str">
        <f t="shared" si="46"/>
        <v/>
      </c>
      <c r="U272" t="str">
        <f t="shared" si="47"/>
        <v/>
      </c>
      <c r="AE272" t="s">
        <v>1893</v>
      </c>
      <c r="AF272" t="s">
        <v>1894</v>
      </c>
      <c r="AG272" t="str">
        <f t="shared" si="48"/>
        <v>A679072</v>
      </c>
      <c r="AH272" t="str">
        <f>IFERROR(VLOOKUP(AG272,AKT!$E$4:$G$350,3,FALSE),"")</f>
        <v>0942</v>
      </c>
    </row>
    <row r="273" spans="1:34">
      <c r="A273" s="44"/>
      <c r="B273" s="39" t="str">
        <f t="shared" si="40"/>
        <v/>
      </c>
      <c r="C273" s="44"/>
      <c r="D273" s="39" t="str">
        <f t="shared" si="41"/>
        <v/>
      </c>
      <c r="E273" s="75"/>
      <c r="F273" s="39" t="str">
        <f t="shared" si="42"/>
        <v/>
      </c>
      <c r="G273" s="39" t="str">
        <f t="shared" si="43"/>
        <v/>
      </c>
      <c r="H273" s="74"/>
      <c r="I273" s="74"/>
      <c r="J273" s="74"/>
      <c r="K273" s="84"/>
      <c r="L273" s="83"/>
      <c r="M273" s="83"/>
      <c r="N273" s="84"/>
      <c r="O273" s="135"/>
      <c r="P273" s="43"/>
      <c r="Q273" t="str">
        <f>IF(C273="","",'OPĆI DIO'!$C$1)</f>
        <v/>
      </c>
      <c r="R273" t="str">
        <f t="shared" si="44"/>
        <v/>
      </c>
      <c r="S273" t="str">
        <f t="shared" si="45"/>
        <v/>
      </c>
      <c r="T273" t="str">
        <f t="shared" si="46"/>
        <v/>
      </c>
      <c r="U273" t="str">
        <f t="shared" si="47"/>
        <v/>
      </c>
      <c r="AE273" t="s">
        <v>1895</v>
      </c>
      <c r="AF273" t="s">
        <v>1896</v>
      </c>
      <c r="AG273" t="str">
        <f t="shared" si="48"/>
        <v>A679072</v>
      </c>
      <c r="AH273" t="str">
        <f>IFERROR(VLOOKUP(AG273,AKT!$E$4:$G$350,3,FALSE),"")</f>
        <v>0942</v>
      </c>
    </row>
    <row r="274" spans="1:34">
      <c r="A274" s="44"/>
      <c r="B274" s="39" t="str">
        <f t="shared" si="40"/>
        <v/>
      </c>
      <c r="C274" s="44"/>
      <c r="D274" s="39" t="str">
        <f t="shared" si="41"/>
        <v/>
      </c>
      <c r="E274" s="75"/>
      <c r="F274" s="39" t="str">
        <f t="shared" si="42"/>
        <v/>
      </c>
      <c r="G274" s="39" t="str">
        <f t="shared" si="43"/>
        <v/>
      </c>
      <c r="H274" s="74"/>
      <c r="I274" s="74"/>
      <c r="J274" s="74"/>
      <c r="K274" s="84"/>
      <c r="L274" s="83"/>
      <c r="M274" s="83"/>
      <c r="N274" s="84"/>
      <c r="O274" s="135"/>
      <c r="P274" s="43"/>
      <c r="Q274" t="str">
        <f>IF(C274="","",'OPĆI DIO'!$C$1)</f>
        <v/>
      </c>
      <c r="R274" t="str">
        <f t="shared" si="44"/>
        <v/>
      </c>
      <c r="S274" t="str">
        <f t="shared" si="45"/>
        <v/>
      </c>
      <c r="T274" t="str">
        <f t="shared" si="46"/>
        <v/>
      </c>
      <c r="U274" t="str">
        <f t="shared" si="47"/>
        <v/>
      </c>
      <c r="AE274" t="s">
        <v>1897</v>
      </c>
      <c r="AF274" t="s">
        <v>1746</v>
      </c>
      <c r="AG274" t="str">
        <f t="shared" si="48"/>
        <v>A679072</v>
      </c>
      <c r="AH274" t="str">
        <f>IFERROR(VLOOKUP(AG274,AKT!$E$4:$G$350,3,FALSE),"")</f>
        <v>0942</v>
      </c>
    </row>
    <row r="275" spans="1:34">
      <c r="A275" s="44"/>
      <c r="B275" s="39" t="str">
        <f t="shared" si="40"/>
        <v/>
      </c>
      <c r="C275" s="44"/>
      <c r="D275" s="39" t="str">
        <f t="shared" si="41"/>
        <v/>
      </c>
      <c r="E275" s="75"/>
      <c r="F275" s="39" t="str">
        <f t="shared" si="42"/>
        <v/>
      </c>
      <c r="G275" s="39" t="str">
        <f t="shared" si="43"/>
        <v/>
      </c>
      <c r="H275" s="74"/>
      <c r="I275" s="74"/>
      <c r="J275" s="74"/>
      <c r="K275" s="84"/>
      <c r="L275" s="83"/>
      <c r="M275" s="83"/>
      <c r="N275" s="84"/>
      <c r="O275" s="135"/>
      <c r="P275" s="43"/>
      <c r="Q275" t="str">
        <f>IF(C275="","",'OPĆI DIO'!$C$1)</f>
        <v/>
      </c>
      <c r="R275" t="str">
        <f t="shared" si="44"/>
        <v/>
      </c>
      <c r="S275" t="str">
        <f t="shared" si="45"/>
        <v/>
      </c>
      <c r="T275" t="str">
        <f t="shared" si="46"/>
        <v/>
      </c>
      <c r="U275" t="str">
        <f t="shared" si="47"/>
        <v/>
      </c>
      <c r="AE275" t="s">
        <v>1898</v>
      </c>
      <c r="AF275" t="s">
        <v>1899</v>
      </c>
      <c r="AG275" t="str">
        <f t="shared" si="48"/>
        <v>A679072</v>
      </c>
      <c r="AH275" t="str">
        <f>IFERROR(VLOOKUP(AG275,AKT!$E$4:$G$350,3,FALSE),"")</f>
        <v>0942</v>
      </c>
    </row>
    <row r="276" spans="1:34">
      <c r="A276" s="44"/>
      <c r="B276" s="39" t="str">
        <f t="shared" si="40"/>
        <v/>
      </c>
      <c r="C276" s="44"/>
      <c r="D276" s="39" t="str">
        <f t="shared" si="41"/>
        <v/>
      </c>
      <c r="E276" s="75"/>
      <c r="F276" s="39" t="str">
        <f t="shared" si="42"/>
        <v/>
      </c>
      <c r="G276" s="39" t="str">
        <f t="shared" si="43"/>
        <v/>
      </c>
      <c r="H276" s="74"/>
      <c r="I276" s="74"/>
      <c r="J276" s="74"/>
      <c r="K276" s="84"/>
      <c r="L276" s="83"/>
      <c r="M276" s="83"/>
      <c r="N276" s="84"/>
      <c r="O276" s="135"/>
      <c r="P276" s="43"/>
      <c r="Q276" t="str">
        <f>IF(C276="","",'OPĆI DIO'!$C$1)</f>
        <v/>
      </c>
      <c r="R276" t="str">
        <f t="shared" si="44"/>
        <v/>
      </c>
      <c r="S276" t="str">
        <f t="shared" si="45"/>
        <v/>
      </c>
      <c r="T276" t="str">
        <f t="shared" si="46"/>
        <v/>
      </c>
      <c r="U276" t="str">
        <f t="shared" si="47"/>
        <v/>
      </c>
      <c r="AE276" t="s">
        <v>1900</v>
      </c>
      <c r="AF276" t="s">
        <v>1901</v>
      </c>
      <c r="AG276" t="str">
        <f t="shared" si="48"/>
        <v>A679072</v>
      </c>
      <c r="AH276" t="str">
        <f>IFERROR(VLOOKUP(AG276,AKT!$E$4:$G$350,3,FALSE),"")</f>
        <v>0942</v>
      </c>
    </row>
    <row r="277" spans="1:34">
      <c r="A277" s="44"/>
      <c r="B277" s="39" t="str">
        <f t="shared" si="40"/>
        <v/>
      </c>
      <c r="C277" s="44"/>
      <c r="D277" s="39" t="str">
        <f t="shared" si="41"/>
        <v/>
      </c>
      <c r="E277" s="75"/>
      <c r="F277" s="39" t="str">
        <f t="shared" si="42"/>
        <v/>
      </c>
      <c r="G277" s="39" t="str">
        <f t="shared" si="43"/>
        <v/>
      </c>
      <c r="H277" s="74"/>
      <c r="I277" s="74"/>
      <c r="J277" s="74"/>
      <c r="K277" s="84"/>
      <c r="L277" s="83"/>
      <c r="M277" s="83"/>
      <c r="N277" s="84"/>
      <c r="O277" s="135"/>
      <c r="P277" s="43"/>
      <c r="Q277" t="str">
        <f>IF(C277="","",'OPĆI DIO'!$C$1)</f>
        <v/>
      </c>
      <c r="R277" t="str">
        <f t="shared" si="44"/>
        <v/>
      </c>
      <c r="S277" t="str">
        <f t="shared" si="45"/>
        <v/>
      </c>
      <c r="T277" t="str">
        <f t="shared" si="46"/>
        <v/>
      </c>
      <c r="U277" t="str">
        <f t="shared" si="47"/>
        <v/>
      </c>
      <c r="AE277" t="s">
        <v>4863</v>
      </c>
      <c r="AF277" t="s">
        <v>4864</v>
      </c>
      <c r="AG277" t="str">
        <f t="shared" si="48"/>
        <v>A679072</v>
      </c>
      <c r="AH277" t="str">
        <f>IFERROR(VLOOKUP(AG277,AKT!$E$4:$G$350,3,FALSE),"")</f>
        <v>0942</v>
      </c>
    </row>
    <row r="278" spans="1:34">
      <c r="A278" s="44"/>
      <c r="B278" s="39" t="str">
        <f t="shared" si="40"/>
        <v/>
      </c>
      <c r="C278" s="44"/>
      <c r="D278" s="39" t="str">
        <f t="shared" si="41"/>
        <v/>
      </c>
      <c r="E278" s="75"/>
      <c r="F278" s="39" t="str">
        <f t="shared" si="42"/>
        <v/>
      </c>
      <c r="G278" s="39" t="str">
        <f t="shared" si="43"/>
        <v/>
      </c>
      <c r="H278" s="74"/>
      <c r="I278" s="74"/>
      <c r="J278" s="74"/>
      <c r="K278" s="84"/>
      <c r="L278" s="83"/>
      <c r="M278" s="83"/>
      <c r="N278" s="84"/>
      <c r="O278" s="135"/>
      <c r="P278" s="43"/>
      <c r="Q278" t="str">
        <f>IF(C278="","",'OPĆI DIO'!$C$1)</f>
        <v/>
      </c>
      <c r="R278" t="str">
        <f t="shared" si="44"/>
        <v/>
      </c>
      <c r="S278" t="str">
        <f t="shared" si="45"/>
        <v/>
      </c>
      <c r="T278" t="str">
        <f t="shared" si="46"/>
        <v/>
      </c>
      <c r="U278" t="str">
        <f t="shared" si="47"/>
        <v/>
      </c>
      <c r="AE278" t="s">
        <v>4865</v>
      </c>
      <c r="AF278" t="s">
        <v>4866</v>
      </c>
      <c r="AG278" t="str">
        <f t="shared" si="48"/>
        <v>A679072</v>
      </c>
      <c r="AH278" t="str">
        <f>IFERROR(VLOOKUP(AG278,AKT!$E$4:$G$350,3,FALSE),"")</f>
        <v>0942</v>
      </c>
    </row>
    <row r="279" spans="1:34">
      <c r="A279" s="44"/>
      <c r="B279" s="39" t="str">
        <f t="shared" si="40"/>
        <v/>
      </c>
      <c r="C279" s="44"/>
      <c r="D279" s="39" t="str">
        <f t="shared" si="41"/>
        <v/>
      </c>
      <c r="E279" s="75"/>
      <c r="F279" s="39" t="str">
        <f t="shared" si="42"/>
        <v/>
      </c>
      <c r="G279" s="39" t="str">
        <f t="shared" si="43"/>
        <v/>
      </c>
      <c r="H279" s="74"/>
      <c r="I279" s="74"/>
      <c r="J279" s="74"/>
      <c r="K279" s="84"/>
      <c r="L279" s="83"/>
      <c r="M279" s="83"/>
      <c r="N279" s="84"/>
      <c r="O279" s="135"/>
      <c r="P279" s="43"/>
      <c r="Q279" t="str">
        <f>IF(C279="","",'OPĆI DIO'!$C$1)</f>
        <v/>
      </c>
      <c r="R279" t="str">
        <f t="shared" si="44"/>
        <v/>
      </c>
      <c r="S279" t="str">
        <f t="shared" si="45"/>
        <v/>
      </c>
      <c r="T279" t="str">
        <f t="shared" si="46"/>
        <v/>
      </c>
      <c r="U279" t="str">
        <f t="shared" si="47"/>
        <v/>
      </c>
      <c r="AE279" t="s">
        <v>1902</v>
      </c>
      <c r="AF279" t="s">
        <v>1903</v>
      </c>
      <c r="AG279" t="str">
        <f t="shared" si="48"/>
        <v>A679072</v>
      </c>
      <c r="AH279" t="str">
        <f>IFERROR(VLOOKUP(AG279,AKT!$E$4:$G$350,3,FALSE),"")</f>
        <v>0942</v>
      </c>
    </row>
    <row r="280" spans="1:34">
      <c r="A280" s="44"/>
      <c r="B280" s="39" t="str">
        <f t="shared" si="40"/>
        <v/>
      </c>
      <c r="C280" s="44"/>
      <c r="D280" s="39" t="str">
        <f t="shared" si="41"/>
        <v/>
      </c>
      <c r="E280" s="75"/>
      <c r="F280" s="39" t="str">
        <f t="shared" si="42"/>
        <v/>
      </c>
      <c r="G280" s="39" t="str">
        <f t="shared" si="43"/>
        <v/>
      </c>
      <c r="H280" s="74"/>
      <c r="I280" s="74"/>
      <c r="J280" s="74"/>
      <c r="K280" s="84"/>
      <c r="L280" s="83"/>
      <c r="M280" s="83"/>
      <c r="N280" s="84"/>
      <c r="O280" s="135"/>
      <c r="P280" s="43"/>
      <c r="Q280" t="str">
        <f>IF(C280="","",'OPĆI DIO'!$C$1)</f>
        <v/>
      </c>
      <c r="R280" t="str">
        <f t="shared" si="44"/>
        <v/>
      </c>
      <c r="S280" t="str">
        <f t="shared" si="45"/>
        <v/>
      </c>
      <c r="T280" t="str">
        <f t="shared" si="46"/>
        <v/>
      </c>
      <c r="U280" t="str">
        <f t="shared" si="47"/>
        <v/>
      </c>
      <c r="AE280" t="s">
        <v>1904</v>
      </c>
      <c r="AF280" t="s">
        <v>1905</v>
      </c>
      <c r="AG280" t="str">
        <f t="shared" si="48"/>
        <v>A679072</v>
      </c>
      <c r="AH280" t="str">
        <f>IFERROR(VLOOKUP(AG280,AKT!$E$4:$G$350,3,FALSE),"")</f>
        <v>0942</v>
      </c>
    </row>
    <row r="281" spans="1:34">
      <c r="A281" s="44"/>
      <c r="B281" s="39" t="str">
        <f t="shared" si="40"/>
        <v/>
      </c>
      <c r="C281" s="44"/>
      <c r="D281" s="39" t="str">
        <f t="shared" si="41"/>
        <v/>
      </c>
      <c r="E281" s="75"/>
      <c r="F281" s="39" t="str">
        <f t="shared" si="42"/>
        <v/>
      </c>
      <c r="G281" s="39" t="str">
        <f t="shared" si="43"/>
        <v/>
      </c>
      <c r="H281" s="74"/>
      <c r="I281" s="74"/>
      <c r="J281" s="74"/>
      <c r="K281" s="84"/>
      <c r="L281" s="83"/>
      <c r="M281" s="83"/>
      <c r="N281" s="84"/>
      <c r="O281" s="135"/>
      <c r="P281" s="43"/>
      <c r="Q281" t="str">
        <f>IF(C281="","",'OPĆI DIO'!$C$1)</f>
        <v/>
      </c>
      <c r="R281" t="str">
        <f t="shared" si="44"/>
        <v/>
      </c>
      <c r="S281" t="str">
        <f t="shared" si="45"/>
        <v/>
      </c>
      <c r="T281" t="str">
        <f t="shared" si="46"/>
        <v/>
      </c>
      <c r="U281" t="str">
        <f t="shared" si="47"/>
        <v/>
      </c>
      <c r="AE281" t="s">
        <v>1906</v>
      </c>
      <c r="AF281" t="s">
        <v>1907</v>
      </c>
      <c r="AG281" t="str">
        <f t="shared" si="48"/>
        <v>A679072</v>
      </c>
      <c r="AH281" t="str">
        <f>IFERROR(VLOOKUP(AG281,AKT!$E$4:$G$350,3,FALSE),"")</f>
        <v>0942</v>
      </c>
    </row>
    <row r="282" spans="1:34">
      <c r="A282" s="44"/>
      <c r="B282" s="39" t="str">
        <f t="shared" si="40"/>
        <v/>
      </c>
      <c r="C282" s="44"/>
      <c r="D282" s="39" t="str">
        <f t="shared" si="41"/>
        <v/>
      </c>
      <c r="E282" s="75"/>
      <c r="F282" s="39" t="str">
        <f t="shared" si="42"/>
        <v/>
      </c>
      <c r="G282" s="39" t="str">
        <f t="shared" si="43"/>
        <v/>
      </c>
      <c r="H282" s="74"/>
      <c r="I282" s="74"/>
      <c r="J282" s="74"/>
      <c r="K282" s="84"/>
      <c r="L282" s="83"/>
      <c r="M282" s="83"/>
      <c r="N282" s="84"/>
      <c r="O282" s="135"/>
      <c r="P282" s="43"/>
      <c r="Q282" t="str">
        <f>IF(C282="","",'OPĆI DIO'!$C$1)</f>
        <v/>
      </c>
      <c r="R282" t="str">
        <f t="shared" si="44"/>
        <v/>
      </c>
      <c r="S282" t="str">
        <f t="shared" si="45"/>
        <v/>
      </c>
      <c r="T282" t="str">
        <f t="shared" si="46"/>
        <v/>
      </c>
      <c r="U282" t="str">
        <f t="shared" si="47"/>
        <v/>
      </c>
      <c r="AE282" t="s">
        <v>4867</v>
      </c>
      <c r="AF282" t="s">
        <v>4868</v>
      </c>
      <c r="AG282" t="str">
        <f t="shared" si="48"/>
        <v>A679072</v>
      </c>
      <c r="AH282" t="str">
        <f>IFERROR(VLOOKUP(AG282,AKT!$E$4:$G$350,3,FALSE),"")</f>
        <v>0942</v>
      </c>
    </row>
    <row r="283" spans="1:34">
      <c r="A283" s="44"/>
      <c r="B283" s="39" t="str">
        <f t="shared" si="40"/>
        <v/>
      </c>
      <c r="C283" s="44"/>
      <c r="D283" s="39" t="str">
        <f t="shared" si="41"/>
        <v/>
      </c>
      <c r="E283" s="75"/>
      <c r="F283" s="39" t="str">
        <f t="shared" si="42"/>
        <v/>
      </c>
      <c r="G283" s="39" t="str">
        <f t="shared" si="43"/>
        <v/>
      </c>
      <c r="H283" s="74"/>
      <c r="I283" s="74"/>
      <c r="J283" s="74"/>
      <c r="K283" s="84"/>
      <c r="L283" s="83"/>
      <c r="M283" s="83"/>
      <c r="N283" s="84"/>
      <c r="O283" s="135"/>
      <c r="P283" s="43"/>
      <c r="Q283" t="str">
        <f>IF(C283="","",'OPĆI DIO'!$C$1)</f>
        <v/>
      </c>
      <c r="R283" t="str">
        <f t="shared" si="44"/>
        <v/>
      </c>
      <c r="S283" t="str">
        <f t="shared" si="45"/>
        <v/>
      </c>
      <c r="T283" t="str">
        <f t="shared" si="46"/>
        <v/>
      </c>
      <c r="U283" t="str">
        <f t="shared" si="47"/>
        <v/>
      </c>
      <c r="AE283" t="s">
        <v>4869</v>
      </c>
      <c r="AF283" t="s">
        <v>4870</v>
      </c>
      <c r="AG283" t="str">
        <f t="shared" si="48"/>
        <v>A679072</v>
      </c>
      <c r="AH283" t="str">
        <f>IFERROR(VLOOKUP(AG283,AKT!$E$4:$G$350,3,FALSE),"")</f>
        <v>0942</v>
      </c>
    </row>
    <row r="284" spans="1:34">
      <c r="A284" s="44"/>
      <c r="B284" s="39" t="str">
        <f t="shared" si="40"/>
        <v/>
      </c>
      <c r="C284" s="44"/>
      <c r="D284" s="39" t="str">
        <f t="shared" si="41"/>
        <v/>
      </c>
      <c r="E284" s="75"/>
      <c r="F284" s="39" t="str">
        <f t="shared" si="42"/>
        <v/>
      </c>
      <c r="G284" s="39" t="str">
        <f t="shared" si="43"/>
        <v/>
      </c>
      <c r="H284" s="74"/>
      <c r="I284" s="74"/>
      <c r="J284" s="74"/>
      <c r="K284" s="84"/>
      <c r="L284" s="83"/>
      <c r="M284" s="83"/>
      <c r="N284" s="84"/>
      <c r="O284" s="135"/>
      <c r="P284" s="43"/>
      <c r="Q284" t="str">
        <f>IF(C284="","",'OPĆI DIO'!$C$1)</f>
        <v/>
      </c>
      <c r="R284" t="str">
        <f t="shared" si="44"/>
        <v/>
      </c>
      <c r="S284" t="str">
        <f t="shared" si="45"/>
        <v/>
      </c>
      <c r="T284" t="str">
        <f t="shared" si="46"/>
        <v/>
      </c>
      <c r="U284" t="str">
        <f t="shared" si="47"/>
        <v/>
      </c>
      <c r="AE284" t="s">
        <v>1908</v>
      </c>
      <c r="AF284" t="s">
        <v>1909</v>
      </c>
      <c r="AG284" t="str">
        <f t="shared" si="48"/>
        <v>A679072</v>
      </c>
      <c r="AH284" t="str">
        <f>IFERROR(VLOOKUP(AG284,AKT!$E$4:$G$350,3,FALSE),"")</f>
        <v>0942</v>
      </c>
    </row>
    <row r="285" spans="1:34">
      <c r="A285" s="44"/>
      <c r="B285" s="39" t="str">
        <f t="shared" si="40"/>
        <v/>
      </c>
      <c r="C285" s="44"/>
      <c r="D285" s="39" t="str">
        <f t="shared" si="41"/>
        <v/>
      </c>
      <c r="E285" s="75"/>
      <c r="F285" s="39" t="str">
        <f t="shared" si="42"/>
        <v/>
      </c>
      <c r="G285" s="39" t="str">
        <f t="shared" si="43"/>
        <v/>
      </c>
      <c r="H285" s="74"/>
      <c r="I285" s="74"/>
      <c r="J285" s="74"/>
      <c r="K285" s="84"/>
      <c r="L285" s="83"/>
      <c r="M285" s="83"/>
      <c r="N285" s="84"/>
      <c r="O285" s="135"/>
      <c r="P285" s="43"/>
      <c r="Q285" t="str">
        <f>IF(C285="","",'OPĆI DIO'!$C$1)</f>
        <v/>
      </c>
      <c r="R285" t="str">
        <f t="shared" si="44"/>
        <v/>
      </c>
      <c r="S285" t="str">
        <f t="shared" si="45"/>
        <v/>
      </c>
      <c r="T285" t="str">
        <f t="shared" si="46"/>
        <v/>
      </c>
      <c r="U285" t="str">
        <f t="shared" si="47"/>
        <v/>
      </c>
      <c r="AE285" t="s">
        <v>1910</v>
      </c>
      <c r="AF285" t="s">
        <v>1911</v>
      </c>
      <c r="AG285" t="str">
        <f t="shared" si="48"/>
        <v>A679072</v>
      </c>
      <c r="AH285" t="str">
        <f>IFERROR(VLOOKUP(AG285,AKT!$E$4:$G$350,3,FALSE),"")</f>
        <v>0942</v>
      </c>
    </row>
    <row r="286" spans="1:34">
      <c r="A286" s="44"/>
      <c r="B286" s="39" t="str">
        <f t="shared" si="40"/>
        <v/>
      </c>
      <c r="C286" s="44"/>
      <c r="D286" s="39" t="str">
        <f t="shared" si="41"/>
        <v/>
      </c>
      <c r="E286" s="75"/>
      <c r="F286" s="39" t="str">
        <f t="shared" si="42"/>
        <v/>
      </c>
      <c r="G286" s="39" t="str">
        <f t="shared" si="43"/>
        <v/>
      </c>
      <c r="H286" s="74"/>
      <c r="I286" s="74"/>
      <c r="J286" s="74"/>
      <c r="K286" s="84"/>
      <c r="L286" s="83"/>
      <c r="M286" s="83"/>
      <c r="N286" s="84"/>
      <c r="O286" s="135"/>
      <c r="P286" s="43"/>
      <c r="Q286" t="str">
        <f>IF(C286="","",'OPĆI DIO'!$C$1)</f>
        <v/>
      </c>
      <c r="R286" t="str">
        <f t="shared" si="44"/>
        <v/>
      </c>
      <c r="S286" t="str">
        <f t="shared" si="45"/>
        <v/>
      </c>
      <c r="T286" t="str">
        <f t="shared" si="46"/>
        <v/>
      </c>
      <c r="U286" t="str">
        <f t="shared" si="47"/>
        <v/>
      </c>
      <c r="AE286" t="s">
        <v>1912</v>
      </c>
      <c r="AF286" t="s">
        <v>1913</v>
      </c>
      <c r="AG286" t="str">
        <f t="shared" si="48"/>
        <v>A679072</v>
      </c>
      <c r="AH286" t="str">
        <f>IFERROR(VLOOKUP(AG286,AKT!$E$4:$G$350,3,FALSE),"")</f>
        <v>0942</v>
      </c>
    </row>
    <row r="287" spans="1:34">
      <c r="A287" s="44"/>
      <c r="B287" s="39" t="str">
        <f t="shared" si="40"/>
        <v/>
      </c>
      <c r="C287" s="44"/>
      <c r="D287" s="39" t="str">
        <f t="shared" si="41"/>
        <v/>
      </c>
      <c r="E287" s="75"/>
      <c r="F287" s="39" t="str">
        <f t="shared" si="42"/>
        <v/>
      </c>
      <c r="G287" s="39" t="str">
        <f t="shared" si="43"/>
        <v/>
      </c>
      <c r="H287" s="74"/>
      <c r="I287" s="74"/>
      <c r="J287" s="74"/>
      <c r="K287" s="84"/>
      <c r="L287" s="83"/>
      <c r="M287" s="83"/>
      <c r="N287" s="84"/>
      <c r="O287" s="135"/>
      <c r="P287" s="43"/>
      <c r="Q287" t="str">
        <f>IF(C287="","",'OPĆI DIO'!$C$1)</f>
        <v/>
      </c>
      <c r="R287" t="str">
        <f t="shared" si="44"/>
        <v/>
      </c>
      <c r="S287" t="str">
        <f t="shared" si="45"/>
        <v/>
      </c>
      <c r="T287" t="str">
        <f t="shared" si="46"/>
        <v/>
      </c>
      <c r="U287" t="str">
        <f t="shared" si="47"/>
        <v/>
      </c>
      <c r="AE287" t="s">
        <v>4871</v>
      </c>
      <c r="AF287" t="s">
        <v>4872</v>
      </c>
      <c r="AG287" t="str">
        <f t="shared" si="48"/>
        <v>A679072</v>
      </c>
      <c r="AH287" t="str">
        <f>IFERROR(VLOOKUP(AG287,AKT!$E$4:$G$350,3,FALSE),"")</f>
        <v>0942</v>
      </c>
    </row>
    <row r="288" spans="1:34">
      <c r="A288" s="44"/>
      <c r="B288" s="39" t="str">
        <f t="shared" si="40"/>
        <v/>
      </c>
      <c r="C288" s="44"/>
      <c r="D288" s="39" t="str">
        <f t="shared" si="41"/>
        <v/>
      </c>
      <c r="E288" s="75"/>
      <c r="F288" s="39" t="str">
        <f t="shared" si="42"/>
        <v/>
      </c>
      <c r="G288" s="39" t="str">
        <f t="shared" si="43"/>
        <v/>
      </c>
      <c r="H288" s="74"/>
      <c r="I288" s="74"/>
      <c r="J288" s="74"/>
      <c r="K288" s="84"/>
      <c r="L288" s="83"/>
      <c r="M288" s="83"/>
      <c r="N288" s="84"/>
      <c r="O288" s="135"/>
      <c r="P288" s="43"/>
      <c r="Q288" t="str">
        <f>IF(C288="","",'OPĆI DIO'!$C$1)</f>
        <v/>
      </c>
      <c r="R288" t="str">
        <f t="shared" si="44"/>
        <v/>
      </c>
      <c r="S288" t="str">
        <f t="shared" si="45"/>
        <v/>
      </c>
      <c r="T288" t="str">
        <f t="shared" si="46"/>
        <v/>
      </c>
      <c r="U288" t="str">
        <f t="shared" si="47"/>
        <v/>
      </c>
      <c r="AE288" t="s">
        <v>1914</v>
      </c>
      <c r="AF288" t="s">
        <v>1915</v>
      </c>
      <c r="AG288" t="str">
        <f t="shared" si="48"/>
        <v>A679072</v>
      </c>
      <c r="AH288" t="str">
        <f>IFERROR(VLOOKUP(AG288,AKT!$E$4:$G$350,3,FALSE),"")</f>
        <v>0942</v>
      </c>
    </row>
    <row r="289" spans="1:34">
      <c r="A289" s="44"/>
      <c r="B289" s="39" t="str">
        <f t="shared" si="40"/>
        <v/>
      </c>
      <c r="C289" s="44"/>
      <c r="D289" s="39" t="str">
        <f t="shared" si="41"/>
        <v/>
      </c>
      <c r="E289" s="75"/>
      <c r="F289" s="39" t="str">
        <f t="shared" si="42"/>
        <v/>
      </c>
      <c r="G289" s="39" t="str">
        <f t="shared" si="43"/>
        <v/>
      </c>
      <c r="H289" s="74"/>
      <c r="I289" s="74"/>
      <c r="J289" s="74"/>
      <c r="K289" s="84"/>
      <c r="L289" s="83"/>
      <c r="M289" s="83"/>
      <c r="N289" s="84"/>
      <c r="O289" s="135"/>
      <c r="P289" s="43"/>
      <c r="Q289" t="str">
        <f>IF(C289="","",'OPĆI DIO'!$C$1)</f>
        <v/>
      </c>
      <c r="R289" t="str">
        <f t="shared" si="44"/>
        <v/>
      </c>
      <c r="S289" t="str">
        <f t="shared" si="45"/>
        <v/>
      </c>
      <c r="T289" t="str">
        <f t="shared" si="46"/>
        <v/>
      </c>
      <c r="U289" t="str">
        <f t="shared" si="47"/>
        <v/>
      </c>
      <c r="AE289" t="s">
        <v>3132</v>
      </c>
      <c r="AF289" t="s">
        <v>3133</v>
      </c>
      <c r="AG289" t="str">
        <f t="shared" si="48"/>
        <v>A679072</v>
      </c>
      <c r="AH289" t="str">
        <f>IFERROR(VLOOKUP(AG289,AKT!$E$4:$G$350,3,FALSE),"")</f>
        <v>0942</v>
      </c>
    </row>
    <row r="290" spans="1:34">
      <c r="A290" s="44"/>
      <c r="B290" s="39" t="str">
        <f t="shared" si="40"/>
        <v/>
      </c>
      <c r="C290" s="44"/>
      <c r="D290" s="39" t="str">
        <f t="shared" si="41"/>
        <v/>
      </c>
      <c r="E290" s="75"/>
      <c r="F290" s="39" t="str">
        <f t="shared" si="42"/>
        <v/>
      </c>
      <c r="G290" s="39" t="str">
        <f t="shared" si="43"/>
        <v/>
      </c>
      <c r="H290" s="74"/>
      <c r="I290" s="74"/>
      <c r="J290" s="74"/>
      <c r="K290" s="84"/>
      <c r="L290" s="83"/>
      <c r="M290" s="83"/>
      <c r="N290" s="84"/>
      <c r="O290" s="135"/>
      <c r="P290" s="43"/>
      <c r="Q290" t="str">
        <f>IF(C290="","",'OPĆI DIO'!$C$1)</f>
        <v/>
      </c>
      <c r="R290" t="str">
        <f t="shared" si="44"/>
        <v/>
      </c>
      <c r="S290" t="str">
        <f t="shared" si="45"/>
        <v/>
      </c>
      <c r="T290" t="str">
        <f t="shared" si="46"/>
        <v/>
      </c>
      <c r="U290" t="str">
        <f t="shared" si="47"/>
        <v/>
      </c>
      <c r="AE290" t="s">
        <v>3134</v>
      </c>
      <c r="AF290" t="s">
        <v>3135</v>
      </c>
      <c r="AG290" t="str">
        <f t="shared" si="48"/>
        <v>A679072</v>
      </c>
      <c r="AH290" t="str">
        <f>IFERROR(VLOOKUP(AG290,AKT!$E$4:$G$350,3,FALSE),"")</f>
        <v>0942</v>
      </c>
    </row>
    <row r="291" spans="1:34">
      <c r="A291" s="44"/>
      <c r="B291" s="39" t="str">
        <f t="shared" si="40"/>
        <v/>
      </c>
      <c r="C291" s="44"/>
      <c r="D291" s="39" t="str">
        <f t="shared" si="41"/>
        <v/>
      </c>
      <c r="E291" s="75"/>
      <c r="F291" s="39" t="str">
        <f t="shared" si="42"/>
        <v/>
      </c>
      <c r="G291" s="39" t="str">
        <f t="shared" si="43"/>
        <v/>
      </c>
      <c r="H291" s="74"/>
      <c r="I291" s="74"/>
      <c r="J291" s="74"/>
      <c r="K291" s="84"/>
      <c r="L291" s="83"/>
      <c r="M291" s="83"/>
      <c r="N291" s="84"/>
      <c r="O291" s="135"/>
      <c r="P291" s="43"/>
      <c r="Q291" t="str">
        <f>IF(C291="","",'OPĆI DIO'!$C$1)</f>
        <v/>
      </c>
      <c r="R291" t="str">
        <f t="shared" si="44"/>
        <v/>
      </c>
      <c r="S291" t="str">
        <f t="shared" si="45"/>
        <v/>
      </c>
      <c r="T291" t="str">
        <f t="shared" si="46"/>
        <v/>
      </c>
      <c r="U291" t="str">
        <f t="shared" si="47"/>
        <v/>
      </c>
      <c r="AE291" t="s">
        <v>3136</v>
      </c>
      <c r="AF291" t="s">
        <v>3137</v>
      </c>
      <c r="AG291" t="str">
        <f t="shared" si="48"/>
        <v>A679072</v>
      </c>
      <c r="AH291" t="str">
        <f>IFERROR(VLOOKUP(AG291,AKT!$E$4:$G$350,3,FALSE),"")</f>
        <v>0942</v>
      </c>
    </row>
    <row r="292" spans="1:34">
      <c r="A292" s="44"/>
      <c r="B292" s="39" t="str">
        <f t="shared" si="40"/>
        <v/>
      </c>
      <c r="C292" s="44"/>
      <c r="D292" s="39" t="str">
        <f t="shared" si="41"/>
        <v/>
      </c>
      <c r="E292" s="75"/>
      <c r="F292" s="39" t="str">
        <f t="shared" si="42"/>
        <v/>
      </c>
      <c r="G292" s="39" t="str">
        <f t="shared" si="43"/>
        <v/>
      </c>
      <c r="H292" s="74"/>
      <c r="I292" s="74"/>
      <c r="J292" s="74"/>
      <c r="K292" s="84"/>
      <c r="L292" s="83"/>
      <c r="M292" s="83"/>
      <c r="N292" s="84"/>
      <c r="O292" s="135"/>
      <c r="P292" s="43"/>
      <c r="Q292" t="str">
        <f>IF(C292="","",'OPĆI DIO'!$C$1)</f>
        <v/>
      </c>
      <c r="R292" t="str">
        <f t="shared" si="44"/>
        <v/>
      </c>
      <c r="S292" t="str">
        <f t="shared" si="45"/>
        <v/>
      </c>
      <c r="T292" t="str">
        <f t="shared" si="46"/>
        <v/>
      </c>
      <c r="U292" t="str">
        <f t="shared" si="47"/>
        <v/>
      </c>
      <c r="AE292" t="s">
        <v>3138</v>
      </c>
      <c r="AF292" t="s">
        <v>3139</v>
      </c>
      <c r="AG292" t="str">
        <f t="shared" si="48"/>
        <v>A679072</v>
      </c>
      <c r="AH292" t="str">
        <f>IFERROR(VLOOKUP(AG292,AKT!$E$4:$G$350,3,FALSE),"")</f>
        <v>0942</v>
      </c>
    </row>
    <row r="293" spans="1:34">
      <c r="A293" s="44"/>
      <c r="B293" s="39" t="str">
        <f t="shared" si="40"/>
        <v/>
      </c>
      <c r="C293" s="44"/>
      <c r="D293" s="39" t="str">
        <f t="shared" si="41"/>
        <v/>
      </c>
      <c r="E293" s="75"/>
      <c r="F293" s="39" t="str">
        <f t="shared" si="42"/>
        <v/>
      </c>
      <c r="G293" s="39" t="str">
        <f t="shared" si="43"/>
        <v/>
      </c>
      <c r="H293" s="74"/>
      <c r="I293" s="74"/>
      <c r="J293" s="74"/>
      <c r="K293" s="84"/>
      <c r="L293" s="83"/>
      <c r="M293" s="83"/>
      <c r="N293" s="84"/>
      <c r="O293" s="135"/>
      <c r="P293" s="43"/>
      <c r="Q293" t="str">
        <f>IF(C293="","",'OPĆI DIO'!$C$1)</f>
        <v/>
      </c>
      <c r="R293" t="str">
        <f t="shared" si="44"/>
        <v/>
      </c>
      <c r="S293" t="str">
        <f t="shared" si="45"/>
        <v/>
      </c>
      <c r="T293" t="str">
        <f t="shared" si="46"/>
        <v/>
      </c>
      <c r="U293" t="str">
        <f t="shared" si="47"/>
        <v/>
      </c>
      <c r="AE293" t="s">
        <v>3140</v>
      </c>
      <c r="AF293" t="s">
        <v>3141</v>
      </c>
      <c r="AG293" t="str">
        <f t="shared" si="48"/>
        <v>A679072</v>
      </c>
      <c r="AH293" t="str">
        <f>IFERROR(VLOOKUP(AG293,AKT!$E$4:$G$350,3,FALSE),"")</f>
        <v>0942</v>
      </c>
    </row>
    <row r="294" spans="1:34">
      <c r="A294" s="44"/>
      <c r="B294" s="39" t="str">
        <f t="shared" si="40"/>
        <v/>
      </c>
      <c r="C294" s="44"/>
      <c r="D294" s="39" t="str">
        <f t="shared" si="41"/>
        <v/>
      </c>
      <c r="E294" s="75"/>
      <c r="F294" s="39" t="str">
        <f t="shared" si="42"/>
        <v/>
      </c>
      <c r="G294" s="39" t="str">
        <f t="shared" si="43"/>
        <v/>
      </c>
      <c r="H294" s="74"/>
      <c r="I294" s="74"/>
      <c r="J294" s="74"/>
      <c r="K294" s="84"/>
      <c r="L294" s="83"/>
      <c r="M294" s="83"/>
      <c r="N294" s="84"/>
      <c r="O294" s="135"/>
      <c r="P294" s="43"/>
      <c r="Q294" t="str">
        <f>IF(C294="","",'OPĆI DIO'!$C$1)</f>
        <v/>
      </c>
      <c r="R294" t="str">
        <f t="shared" si="44"/>
        <v/>
      </c>
      <c r="S294" t="str">
        <f t="shared" si="45"/>
        <v/>
      </c>
      <c r="T294" t="str">
        <f t="shared" si="46"/>
        <v/>
      </c>
      <c r="U294" t="str">
        <f t="shared" si="47"/>
        <v/>
      </c>
      <c r="AE294" t="s">
        <v>3142</v>
      </c>
      <c r="AF294" t="s">
        <v>3143</v>
      </c>
      <c r="AG294" t="str">
        <f t="shared" si="48"/>
        <v>A679072</v>
      </c>
      <c r="AH294" t="str">
        <f>IFERROR(VLOOKUP(AG294,AKT!$E$4:$G$350,3,FALSE),"")</f>
        <v>0942</v>
      </c>
    </row>
    <row r="295" spans="1:34">
      <c r="A295" s="44"/>
      <c r="B295" s="39" t="str">
        <f t="shared" si="40"/>
        <v/>
      </c>
      <c r="C295" s="44"/>
      <c r="D295" s="39" t="str">
        <f t="shared" si="41"/>
        <v/>
      </c>
      <c r="E295" s="75"/>
      <c r="F295" s="39" t="str">
        <f t="shared" si="42"/>
        <v/>
      </c>
      <c r="G295" s="39" t="str">
        <f t="shared" si="43"/>
        <v/>
      </c>
      <c r="H295" s="74"/>
      <c r="I295" s="74"/>
      <c r="J295" s="74"/>
      <c r="K295" s="84"/>
      <c r="L295" s="83"/>
      <c r="M295" s="83"/>
      <c r="N295" s="84"/>
      <c r="O295" s="135"/>
      <c r="P295" s="43"/>
      <c r="Q295" t="str">
        <f>IF(C295="","",'OPĆI DIO'!$C$1)</f>
        <v/>
      </c>
      <c r="R295" t="str">
        <f t="shared" si="44"/>
        <v/>
      </c>
      <c r="S295" t="str">
        <f t="shared" si="45"/>
        <v/>
      </c>
      <c r="T295" t="str">
        <f t="shared" si="46"/>
        <v/>
      </c>
      <c r="U295" t="str">
        <f t="shared" si="47"/>
        <v/>
      </c>
      <c r="AE295" t="s">
        <v>3144</v>
      </c>
      <c r="AF295" t="s">
        <v>3145</v>
      </c>
      <c r="AG295" t="str">
        <f t="shared" si="48"/>
        <v>A679072</v>
      </c>
      <c r="AH295" t="str">
        <f>IFERROR(VLOOKUP(AG295,AKT!$E$4:$G$350,3,FALSE),"")</f>
        <v>0942</v>
      </c>
    </row>
    <row r="296" spans="1:34">
      <c r="A296" s="44"/>
      <c r="B296" s="39" t="str">
        <f t="shared" si="40"/>
        <v/>
      </c>
      <c r="C296" s="44"/>
      <c r="D296" s="39" t="str">
        <f t="shared" si="41"/>
        <v/>
      </c>
      <c r="E296" s="75"/>
      <c r="F296" s="39" t="str">
        <f t="shared" si="42"/>
        <v/>
      </c>
      <c r="G296" s="39" t="str">
        <f t="shared" si="43"/>
        <v/>
      </c>
      <c r="H296" s="74"/>
      <c r="I296" s="74"/>
      <c r="J296" s="74"/>
      <c r="K296" s="84"/>
      <c r="L296" s="83"/>
      <c r="M296" s="83"/>
      <c r="N296" s="84"/>
      <c r="O296" s="135"/>
      <c r="P296" s="43"/>
      <c r="Q296" t="str">
        <f>IF(C296="","",'OPĆI DIO'!$C$1)</f>
        <v/>
      </c>
      <c r="R296" t="str">
        <f t="shared" si="44"/>
        <v/>
      </c>
      <c r="S296" t="str">
        <f t="shared" si="45"/>
        <v/>
      </c>
      <c r="T296" t="str">
        <f t="shared" si="46"/>
        <v/>
      </c>
      <c r="U296" t="str">
        <f t="shared" si="47"/>
        <v/>
      </c>
      <c r="AE296" t="s">
        <v>3146</v>
      </c>
      <c r="AF296" t="s">
        <v>3147</v>
      </c>
      <c r="AG296" t="str">
        <f t="shared" si="48"/>
        <v>A679072</v>
      </c>
      <c r="AH296" t="str">
        <f>IFERROR(VLOOKUP(AG296,AKT!$E$4:$G$350,3,FALSE),"")</f>
        <v>0942</v>
      </c>
    </row>
    <row r="297" spans="1:34">
      <c r="A297" s="44"/>
      <c r="B297" s="39" t="str">
        <f t="shared" si="40"/>
        <v/>
      </c>
      <c r="C297" s="44"/>
      <c r="D297" s="39" t="str">
        <f t="shared" si="41"/>
        <v/>
      </c>
      <c r="E297" s="75"/>
      <c r="F297" s="39" t="str">
        <f t="shared" si="42"/>
        <v/>
      </c>
      <c r="G297" s="39" t="str">
        <f t="shared" si="43"/>
        <v/>
      </c>
      <c r="H297" s="74"/>
      <c r="I297" s="74"/>
      <c r="J297" s="74"/>
      <c r="K297" s="84"/>
      <c r="L297" s="83"/>
      <c r="M297" s="83"/>
      <c r="N297" s="84"/>
      <c r="O297" s="135"/>
      <c r="P297" s="43"/>
      <c r="Q297" t="str">
        <f>IF(C297="","",'OPĆI DIO'!$C$1)</f>
        <v/>
      </c>
      <c r="R297" t="str">
        <f t="shared" si="44"/>
        <v/>
      </c>
      <c r="S297" t="str">
        <f t="shared" si="45"/>
        <v/>
      </c>
      <c r="T297" t="str">
        <f t="shared" si="46"/>
        <v/>
      </c>
      <c r="U297" t="str">
        <f t="shared" si="47"/>
        <v/>
      </c>
      <c r="AE297" t="s">
        <v>3148</v>
      </c>
      <c r="AF297" t="s">
        <v>3149</v>
      </c>
      <c r="AG297" t="str">
        <f t="shared" si="48"/>
        <v>A679072</v>
      </c>
      <c r="AH297" t="str">
        <f>IFERROR(VLOOKUP(AG297,AKT!$E$4:$G$350,3,FALSE),"")</f>
        <v>0942</v>
      </c>
    </row>
    <row r="298" spans="1:34">
      <c r="A298" s="44"/>
      <c r="B298" s="39" t="str">
        <f t="shared" si="40"/>
        <v/>
      </c>
      <c r="C298" s="44"/>
      <c r="D298" s="39" t="str">
        <f t="shared" si="41"/>
        <v/>
      </c>
      <c r="E298" s="75"/>
      <c r="F298" s="39" t="str">
        <f t="shared" si="42"/>
        <v/>
      </c>
      <c r="G298" s="39" t="str">
        <f t="shared" si="43"/>
        <v/>
      </c>
      <c r="H298" s="74"/>
      <c r="I298" s="74"/>
      <c r="J298" s="74"/>
      <c r="K298" s="84"/>
      <c r="L298" s="83"/>
      <c r="M298" s="83"/>
      <c r="N298" s="84"/>
      <c r="O298" s="135"/>
      <c r="P298" s="43"/>
      <c r="Q298" t="str">
        <f>IF(C298="","",'OPĆI DIO'!$C$1)</f>
        <v/>
      </c>
      <c r="R298" t="str">
        <f t="shared" si="44"/>
        <v/>
      </c>
      <c r="S298" t="str">
        <f t="shared" si="45"/>
        <v/>
      </c>
      <c r="T298" t="str">
        <f t="shared" si="46"/>
        <v/>
      </c>
      <c r="U298" t="str">
        <f t="shared" si="47"/>
        <v/>
      </c>
      <c r="AE298" t="s">
        <v>3150</v>
      </c>
      <c r="AF298" t="s">
        <v>3151</v>
      </c>
      <c r="AG298" t="str">
        <f t="shared" si="48"/>
        <v>A679072</v>
      </c>
      <c r="AH298" t="str">
        <f>IFERROR(VLOOKUP(AG298,AKT!$E$4:$G$350,3,FALSE),"")</f>
        <v>0942</v>
      </c>
    </row>
    <row r="299" spans="1:34">
      <c r="A299" s="44"/>
      <c r="B299" s="39" t="str">
        <f t="shared" si="40"/>
        <v/>
      </c>
      <c r="C299" s="44"/>
      <c r="D299" s="39" t="str">
        <f t="shared" si="41"/>
        <v/>
      </c>
      <c r="E299" s="75"/>
      <c r="F299" s="39" t="str">
        <f t="shared" si="42"/>
        <v/>
      </c>
      <c r="G299" s="39" t="str">
        <f t="shared" si="43"/>
        <v/>
      </c>
      <c r="H299" s="74"/>
      <c r="I299" s="74"/>
      <c r="J299" s="74"/>
      <c r="K299" s="84"/>
      <c r="L299" s="83"/>
      <c r="M299" s="83"/>
      <c r="N299" s="84"/>
      <c r="O299" s="135"/>
      <c r="P299" s="43"/>
      <c r="Q299" t="str">
        <f>IF(C299="","",'OPĆI DIO'!$C$1)</f>
        <v/>
      </c>
      <c r="R299" t="str">
        <f t="shared" si="44"/>
        <v/>
      </c>
      <c r="S299" t="str">
        <f t="shared" si="45"/>
        <v/>
      </c>
      <c r="T299" t="str">
        <f t="shared" si="46"/>
        <v/>
      </c>
      <c r="U299" t="str">
        <f t="shared" si="47"/>
        <v/>
      </c>
      <c r="AE299" t="s">
        <v>3152</v>
      </c>
      <c r="AF299" t="s">
        <v>3153</v>
      </c>
      <c r="AG299" t="str">
        <f t="shared" si="48"/>
        <v>A679072</v>
      </c>
      <c r="AH299" t="str">
        <f>IFERROR(VLOOKUP(AG299,AKT!$E$4:$G$350,3,FALSE),"")</f>
        <v>0942</v>
      </c>
    </row>
    <row r="300" spans="1:34">
      <c r="A300" s="44"/>
      <c r="B300" s="39" t="str">
        <f t="shared" si="40"/>
        <v/>
      </c>
      <c r="C300" s="44"/>
      <c r="D300" s="39" t="str">
        <f t="shared" si="41"/>
        <v/>
      </c>
      <c r="E300" s="75"/>
      <c r="F300" s="39" t="str">
        <f t="shared" si="42"/>
        <v/>
      </c>
      <c r="G300" s="39" t="str">
        <f t="shared" si="43"/>
        <v/>
      </c>
      <c r="H300" s="74"/>
      <c r="I300" s="74"/>
      <c r="J300" s="74"/>
      <c r="K300" s="84"/>
      <c r="L300" s="83"/>
      <c r="M300" s="83"/>
      <c r="N300" s="84"/>
      <c r="O300" s="135"/>
      <c r="P300" s="43"/>
      <c r="Q300" t="str">
        <f>IF(C300="","",'OPĆI DIO'!$C$1)</f>
        <v/>
      </c>
      <c r="R300" t="str">
        <f t="shared" si="44"/>
        <v/>
      </c>
      <c r="S300" t="str">
        <f t="shared" si="45"/>
        <v/>
      </c>
      <c r="T300" t="str">
        <f t="shared" si="46"/>
        <v/>
      </c>
      <c r="U300" t="str">
        <f t="shared" si="47"/>
        <v/>
      </c>
      <c r="AE300" t="s">
        <v>3154</v>
      </c>
      <c r="AF300" t="s">
        <v>3155</v>
      </c>
      <c r="AG300" t="str">
        <f t="shared" si="48"/>
        <v>A679072</v>
      </c>
      <c r="AH300" t="str">
        <f>IFERROR(VLOOKUP(AG300,AKT!$E$4:$G$350,3,FALSE),"")</f>
        <v>0942</v>
      </c>
    </row>
    <row r="301" spans="1:34">
      <c r="A301" s="44"/>
      <c r="B301" s="39" t="str">
        <f t="shared" si="40"/>
        <v/>
      </c>
      <c r="C301" s="44"/>
      <c r="D301" s="39" t="str">
        <f t="shared" si="41"/>
        <v/>
      </c>
      <c r="E301" s="75"/>
      <c r="F301" s="39" t="str">
        <f t="shared" si="42"/>
        <v/>
      </c>
      <c r="G301" s="39" t="str">
        <f t="shared" si="43"/>
        <v/>
      </c>
      <c r="H301" s="74"/>
      <c r="I301" s="74"/>
      <c r="J301" s="74"/>
      <c r="K301" s="84"/>
      <c r="L301" s="83"/>
      <c r="M301" s="83"/>
      <c r="N301" s="84"/>
      <c r="O301" s="135"/>
      <c r="P301" s="43"/>
      <c r="Q301" t="str">
        <f>IF(C301="","",'OPĆI DIO'!$C$1)</f>
        <v/>
      </c>
      <c r="R301" t="str">
        <f t="shared" si="44"/>
        <v/>
      </c>
      <c r="S301" t="str">
        <f t="shared" si="45"/>
        <v/>
      </c>
      <c r="T301" t="str">
        <f t="shared" si="46"/>
        <v/>
      </c>
      <c r="U301" t="str">
        <f t="shared" si="47"/>
        <v/>
      </c>
      <c r="AE301" t="s">
        <v>3156</v>
      </c>
      <c r="AF301" t="s">
        <v>3157</v>
      </c>
      <c r="AG301" t="str">
        <f t="shared" si="48"/>
        <v>A679072</v>
      </c>
      <c r="AH301" t="str">
        <f>IFERROR(VLOOKUP(AG301,AKT!$E$4:$G$350,3,FALSE),"")</f>
        <v>0942</v>
      </c>
    </row>
    <row r="302" spans="1:34">
      <c r="A302" s="44"/>
      <c r="B302" s="39" t="str">
        <f t="shared" si="40"/>
        <v/>
      </c>
      <c r="C302" s="44"/>
      <c r="D302" s="39" t="str">
        <f t="shared" si="41"/>
        <v/>
      </c>
      <c r="E302" s="75"/>
      <c r="F302" s="39" t="str">
        <f t="shared" si="42"/>
        <v/>
      </c>
      <c r="G302" s="39" t="str">
        <f t="shared" si="43"/>
        <v/>
      </c>
      <c r="H302" s="74"/>
      <c r="I302" s="74"/>
      <c r="J302" s="74"/>
      <c r="K302" s="84"/>
      <c r="L302" s="83"/>
      <c r="M302" s="83"/>
      <c r="N302" s="84"/>
      <c r="O302" s="135"/>
      <c r="P302" s="43"/>
      <c r="Q302" t="str">
        <f>IF(C302="","",'OPĆI DIO'!$C$1)</f>
        <v/>
      </c>
      <c r="R302" t="str">
        <f t="shared" si="44"/>
        <v/>
      </c>
      <c r="S302" t="str">
        <f t="shared" si="45"/>
        <v/>
      </c>
      <c r="T302" t="str">
        <f t="shared" si="46"/>
        <v/>
      </c>
      <c r="U302" t="str">
        <f t="shared" si="47"/>
        <v/>
      </c>
      <c r="AE302" t="s">
        <v>3158</v>
      </c>
      <c r="AF302" t="s">
        <v>3159</v>
      </c>
      <c r="AG302" t="str">
        <f t="shared" si="48"/>
        <v>A679072</v>
      </c>
      <c r="AH302" t="str">
        <f>IFERROR(VLOOKUP(AG302,AKT!$E$4:$G$350,3,FALSE),"")</f>
        <v>0942</v>
      </c>
    </row>
    <row r="303" spans="1:34">
      <c r="A303" s="44"/>
      <c r="B303" s="39" t="str">
        <f t="shared" si="40"/>
        <v/>
      </c>
      <c r="C303" s="44"/>
      <c r="D303" s="39" t="str">
        <f t="shared" si="41"/>
        <v/>
      </c>
      <c r="E303" s="75"/>
      <c r="F303" s="39" t="str">
        <f t="shared" si="42"/>
        <v/>
      </c>
      <c r="G303" s="39" t="str">
        <f t="shared" si="43"/>
        <v/>
      </c>
      <c r="H303" s="74"/>
      <c r="I303" s="74"/>
      <c r="J303" s="74"/>
      <c r="K303" s="84"/>
      <c r="L303" s="83"/>
      <c r="M303" s="83"/>
      <c r="N303" s="84"/>
      <c r="O303" s="135"/>
      <c r="P303" s="43"/>
      <c r="Q303" t="str">
        <f>IF(C303="","",'OPĆI DIO'!$C$1)</f>
        <v/>
      </c>
      <c r="R303" t="str">
        <f t="shared" si="44"/>
        <v/>
      </c>
      <c r="S303" t="str">
        <f t="shared" si="45"/>
        <v/>
      </c>
      <c r="T303" t="str">
        <f t="shared" si="46"/>
        <v/>
      </c>
      <c r="U303" t="str">
        <f t="shared" si="47"/>
        <v/>
      </c>
      <c r="AE303" t="s">
        <v>3160</v>
      </c>
      <c r="AF303" t="s">
        <v>3161</v>
      </c>
      <c r="AG303" t="str">
        <f t="shared" si="48"/>
        <v>A679072</v>
      </c>
      <c r="AH303" t="str">
        <f>IFERROR(VLOOKUP(AG303,AKT!$E$4:$G$350,3,FALSE),"")</f>
        <v>0942</v>
      </c>
    </row>
    <row r="304" spans="1:34">
      <c r="A304" s="44"/>
      <c r="B304" s="39" t="str">
        <f t="shared" si="40"/>
        <v/>
      </c>
      <c r="C304" s="44"/>
      <c r="D304" s="39" t="str">
        <f t="shared" si="41"/>
        <v/>
      </c>
      <c r="E304" s="75"/>
      <c r="F304" s="39" t="str">
        <f t="shared" si="42"/>
        <v/>
      </c>
      <c r="G304" s="39" t="str">
        <f t="shared" si="43"/>
        <v/>
      </c>
      <c r="H304" s="74"/>
      <c r="I304" s="74"/>
      <c r="J304" s="74"/>
      <c r="K304" s="84"/>
      <c r="L304" s="83"/>
      <c r="M304" s="83"/>
      <c r="N304" s="84"/>
      <c r="O304" s="135"/>
      <c r="P304" s="43"/>
      <c r="Q304" t="str">
        <f>IF(C304="","",'OPĆI DIO'!$C$1)</f>
        <v/>
      </c>
      <c r="R304" t="str">
        <f t="shared" si="44"/>
        <v/>
      </c>
      <c r="S304" t="str">
        <f t="shared" si="45"/>
        <v/>
      </c>
      <c r="T304" t="str">
        <f t="shared" si="46"/>
        <v/>
      </c>
      <c r="U304" t="str">
        <f t="shared" si="47"/>
        <v/>
      </c>
      <c r="AE304" t="s">
        <v>3162</v>
      </c>
      <c r="AF304" t="s">
        <v>3163</v>
      </c>
      <c r="AG304" t="str">
        <f t="shared" si="48"/>
        <v>A679072</v>
      </c>
      <c r="AH304" t="str">
        <f>IFERROR(VLOOKUP(AG304,AKT!$E$4:$G$350,3,FALSE),"")</f>
        <v>0942</v>
      </c>
    </row>
    <row r="305" spans="1:34">
      <c r="A305" s="44"/>
      <c r="B305" s="39" t="str">
        <f t="shared" si="40"/>
        <v/>
      </c>
      <c r="C305" s="44"/>
      <c r="D305" s="39" t="str">
        <f t="shared" si="41"/>
        <v/>
      </c>
      <c r="E305" s="75"/>
      <c r="F305" s="39" t="str">
        <f t="shared" si="42"/>
        <v/>
      </c>
      <c r="G305" s="39" t="str">
        <f t="shared" si="43"/>
        <v/>
      </c>
      <c r="H305" s="74"/>
      <c r="I305" s="74"/>
      <c r="J305" s="74"/>
      <c r="K305" s="84"/>
      <c r="L305" s="83"/>
      <c r="M305" s="83"/>
      <c r="N305" s="84"/>
      <c r="O305" s="135"/>
      <c r="P305" s="43"/>
      <c r="Q305" t="str">
        <f>IF(C305="","",'OPĆI DIO'!$C$1)</f>
        <v/>
      </c>
      <c r="R305" t="str">
        <f t="shared" si="44"/>
        <v/>
      </c>
      <c r="S305" t="str">
        <f t="shared" si="45"/>
        <v/>
      </c>
      <c r="T305" t="str">
        <f t="shared" si="46"/>
        <v/>
      </c>
      <c r="U305" t="str">
        <f t="shared" si="47"/>
        <v/>
      </c>
      <c r="AE305" t="s">
        <v>3164</v>
      </c>
      <c r="AF305" t="s">
        <v>3165</v>
      </c>
      <c r="AG305" t="str">
        <f t="shared" si="48"/>
        <v>A679072</v>
      </c>
      <c r="AH305" t="str">
        <f>IFERROR(VLOOKUP(AG305,AKT!$E$4:$G$350,3,FALSE),"")</f>
        <v>0942</v>
      </c>
    </row>
    <row r="306" spans="1:34">
      <c r="A306" s="44"/>
      <c r="B306" s="39" t="str">
        <f t="shared" si="40"/>
        <v/>
      </c>
      <c r="C306" s="44"/>
      <c r="D306" s="39" t="str">
        <f t="shared" si="41"/>
        <v/>
      </c>
      <c r="E306" s="75"/>
      <c r="F306" s="39" t="str">
        <f t="shared" si="42"/>
        <v/>
      </c>
      <c r="G306" s="39" t="str">
        <f t="shared" si="43"/>
        <v/>
      </c>
      <c r="H306" s="74"/>
      <c r="I306" s="74"/>
      <c r="J306" s="74"/>
      <c r="K306" s="84"/>
      <c r="L306" s="83"/>
      <c r="M306" s="83"/>
      <c r="N306" s="84"/>
      <c r="O306" s="135"/>
      <c r="P306" s="43"/>
      <c r="Q306" t="str">
        <f>IF(C306="","",'OPĆI DIO'!$C$1)</f>
        <v/>
      </c>
      <c r="R306" t="str">
        <f t="shared" si="44"/>
        <v/>
      </c>
      <c r="S306" t="str">
        <f t="shared" si="45"/>
        <v/>
      </c>
      <c r="T306" t="str">
        <f t="shared" si="46"/>
        <v/>
      </c>
      <c r="U306" t="str">
        <f t="shared" si="47"/>
        <v/>
      </c>
      <c r="AE306" t="s">
        <v>3166</v>
      </c>
      <c r="AF306" t="s">
        <v>3167</v>
      </c>
      <c r="AG306" t="str">
        <f t="shared" si="48"/>
        <v>A679072</v>
      </c>
      <c r="AH306" t="str">
        <f>IFERROR(VLOOKUP(AG306,AKT!$E$4:$G$350,3,FALSE),"")</f>
        <v>0942</v>
      </c>
    </row>
    <row r="307" spans="1:34">
      <c r="A307" s="44"/>
      <c r="B307" s="39" t="str">
        <f t="shared" si="40"/>
        <v/>
      </c>
      <c r="C307" s="44"/>
      <c r="D307" s="39" t="str">
        <f t="shared" si="41"/>
        <v/>
      </c>
      <c r="E307" s="75"/>
      <c r="F307" s="39" t="str">
        <f t="shared" si="42"/>
        <v/>
      </c>
      <c r="G307" s="39" t="str">
        <f t="shared" si="43"/>
        <v/>
      </c>
      <c r="H307" s="74"/>
      <c r="I307" s="74"/>
      <c r="J307" s="74"/>
      <c r="K307" s="84"/>
      <c r="L307" s="83"/>
      <c r="M307" s="83"/>
      <c r="N307" s="84"/>
      <c r="O307" s="135"/>
      <c r="P307" s="43"/>
      <c r="Q307" t="str">
        <f>IF(C307="","",'OPĆI DIO'!$C$1)</f>
        <v/>
      </c>
      <c r="R307" t="str">
        <f t="shared" si="44"/>
        <v/>
      </c>
      <c r="S307" t="str">
        <f t="shared" si="45"/>
        <v/>
      </c>
      <c r="T307" t="str">
        <f t="shared" si="46"/>
        <v/>
      </c>
      <c r="U307" t="str">
        <f t="shared" si="47"/>
        <v/>
      </c>
      <c r="AE307" t="s">
        <v>3168</v>
      </c>
      <c r="AF307" t="s">
        <v>3169</v>
      </c>
      <c r="AG307" t="str">
        <f t="shared" si="48"/>
        <v>A679072</v>
      </c>
      <c r="AH307" t="str">
        <f>IFERROR(VLOOKUP(AG307,AKT!$E$4:$G$350,3,FALSE),"")</f>
        <v>0942</v>
      </c>
    </row>
    <row r="308" spans="1:34">
      <c r="A308" s="44"/>
      <c r="B308" s="39" t="str">
        <f t="shared" si="40"/>
        <v/>
      </c>
      <c r="C308" s="44"/>
      <c r="D308" s="39" t="str">
        <f t="shared" si="41"/>
        <v/>
      </c>
      <c r="E308" s="75"/>
      <c r="F308" s="39" t="str">
        <f t="shared" si="42"/>
        <v/>
      </c>
      <c r="G308" s="39" t="str">
        <f t="shared" si="43"/>
        <v/>
      </c>
      <c r="H308" s="74"/>
      <c r="I308" s="74"/>
      <c r="J308" s="74"/>
      <c r="K308" s="84"/>
      <c r="L308" s="83"/>
      <c r="M308" s="83"/>
      <c r="N308" s="84"/>
      <c r="O308" s="135"/>
      <c r="P308" s="43"/>
      <c r="Q308" t="str">
        <f>IF(C308="","",'OPĆI DIO'!$C$1)</f>
        <v/>
      </c>
      <c r="R308" t="str">
        <f t="shared" si="44"/>
        <v/>
      </c>
      <c r="S308" t="str">
        <f t="shared" si="45"/>
        <v/>
      </c>
      <c r="T308" t="str">
        <f t="shared" si="46"/>
        <v/>
      </c>
      <c r="U308" t="str">
        <f t="shared" si="47"/>
        <v/>
      </c>
      <c r="AE308" t="s">
        <v>3170</v>
      </c>
      <c r="AF308" t="s">
        <v>3171</v>
      </c>
      <c r="AG308" t="str">
        <f t="shared" si="48"/>
        <v>A679072</v>
      </c>
      <c r="AH308" t="str">
        <f>IFERROR(VLOOKUP(AG308,AKT!$E$4:$G$350,3,FALSE),"")</f>
        <v>0942</v>
      </c>
    </row>
    <row r="309" spans="1:34">
      <c r="A309" s="44"/>
      <c r="B309" s="39" t="str">
        <f t="shared" si="40"/>
        <v/>
      </c>
      <c r="C309" s="44"/>
      <c r="D309" s="39" t="str">
        <f t="shared" si="41"/>
        <v/>
      </c>
      <c r="E309" s="75"/>
      <c r="F309" s="39" t="str">
        <f t="shared" si="42"/>
        <v/>
      </c>
      <c r="G309" s="39" t="str">
        <f t="shared" si="43"/>
        <v/>
      </c>
      <c r="H309" s="74"/>
      <c r="I309" s="74"/>
      <c r="J309" s="74"/>
      <c r="K309" s="84"/>
      <c r="L309" s="83"/>
      <c r="M309" s="83"/>
      <c r="N309" s="84"/>
      <c r="O309" s="135"/>
      <c r="P309" s="43"/>
      <c r="Q309" t="str">
        <f>IF(C309="","",'OPĆI DIO'!$C$1)</f>
        <v/>
      </c>
      <c r="R309" t="str">
        <f t="shared" si="44"/>
        <v/>
      </c>
      <c r="S309" t="str">
        <f t="shared" si="45"/>
        <v/>
      </c>
      <c r="T309" t="str">
        <f t="shared" si="46"/>
        <v/>
      </c>
      <c r="U309" t="str">
        <f t="shared" si="47"/>
        <v/>
      </c>
      <c r="AE309" t="s">
        <v>3172</v>
      </c>
      <c r="AF309" t="s">
        <v>3173</v>
      </c>
      <c r="AG309" t="str">
        <f t="shared" si="48"/>
        <v>A679072</v>
      </c>
      <c r="AH309" t="str">
        <f>IFERROR(VLOOKUP(AG309,AKT!$E$4:$G$350,3,FALSE),"")</f>
        <v>0942</v>
      </c>
    </row>
    <row r="310" spans="1:34">
      <c r="A310" s="44"/>
      <c r="B310" s="39" t="str">
        <f t="shared" si="40"/>
        <v/>
      </c>
      <c r="C310" s="44"/>
      <c r="D310" s="39" t="str">
        <f t="shared" si="41"/>
        <v/>
      </c>
      <c r="E310" s="75"/>
      <c r="F310" s="39" t="str">
        <f t="shared" si="42"/>
        <v/>
      </c>
      <c r="G310" s="39" t="str">
        <f t="shared" si="43"/>
        <v/>
      </c>
      <c r="H310" s="74"/>
      <c r="I310" s="74"/>
      <c r="J310" s="74"/>
      <c r="K310" s="84"/>
      <c r="L310" s="83"/>
      <c r="M310" s="83"/>
      <c r="N310" s="84"/>
      <c r="O310" s="135"/>
      <c r="P310" s="43"/>
      <c r="Q310" t="str">
        <f>IF(C310="","",'OPĆI DIO'!$C$1)</f>
        <v/>
      </c>
      <c r="R310" t="str">
        <f t="shared" si="44"/>
        <v/>
      </c>
      <c r="S310" t="str">
        <f t="shared" si="45"/>
        <v/>
      </c>
      <c r="T310" t="str">
        <f t="shared" si="46"/>
        <v/>
      </c>
      <c r="U310" t="str">
        <f t="shared" si="47"/>
        <v/>
      </c>
      <c r="AE310" t="s">
        <v>3174</v>
      </c>
      <c r="AF310" t="s">
        <v>3175</v>
      </c>
      <c r="AG310" t="str">
        <f t="shared" si="48"/>
        <v>A679072</v>
      </c>
      <c r="AH310" t="str">
        <f>IFERROR(VLOOKUP(AG310,AKT!$E$4:$G$350,3,FALSE),"")</f>
        <v>0942</v>
      </c>
    </row>
    <row r="311" spans="1:34">
      <c r="A311" s="44"/>
      <c r="B311" s="39" t="str">
        <f t="shared" si="40"/>
        <v/>
      </c>
      <c r="C311" s="44"/>
      <c r="D311" s="39" t="str">
        <f t="shared" si="41"/>
        <v/>
      </c>
      <c r="E311" s="75"/>
      <c r="F311" s="39" t="str">
        <f t="shared" si="42"/>
        <v/>
      </c>
      <c r="G311" s="39" t="str">
        <f t="shared" si="43"/>
        <v/>
      </c>
      <c r="H311" s="74"/>
      <c r="I311" s="74"/>
      <c r="J311" s="74"/>
      <c r="K311" s="84"/>
      <c r="L311" s="83"/>
      <c r="M311" s="83"/>
      <c r="N311" s="84"/>
      <c r="O311" s="135"/>
      <c r="P311" s="43"/>
      <c r="Q311" t="str">
        <f>IF(C311="","",'OPĆI DIO'!$C$1)</f>
        <v/>
      </c>
      <c r="R311" t="str">
        <f t="shared" si="44"/>
        <v/>
      </c>
      <c r="S311" t="str">
        <f t="shared" si="45"/>
        <v/>
      </c>
      <c r="T311" t="str">
        <f t="shared" si="46"/>
        <v/>
      </c>
      <c r="U311" t="str">
        <f t="shared" si="47"/>
        <v/>
      </c>
      <c r="AE311" t="s">
        <v>3176</v>
      </c>
      <c r="AF311" t="s">
        <v>3177</v>
      </c>
      <c r="AG311" t="str">
        <f t="shared" si="48"/>
        <v>A679072</v>
      </c>
      <c r="AH311" t="str">
        <f>IFERROR(VLOOKUP(AG311,AKT!$E$4:$G$350,3,FALSE),"")</f>
        <v>0942</v>
      </c>
    </row>
    <row r="312" spans="1:34">
      <c r="A312" s="44"/>
      <c r="B312" s="39" t="str">
        <f t="shared" si="40"/>
        <v/>
      </c>
      <c r="C312" s="44"/>
      <c r="D312" s="39" t="str">
        <f t="shared" si="41"/>
        <v/>
      </c>
      <c r="E312" s="75"/>
      <c r="F312" s="39" t="str">
        <f t="shared" si="42"/>
        <v/>
      </c>
      <c r="G312" s="39" t="str">
        <f t="shared" si="43"/>
        <v/>
      </c>
      <c r="H312" s="74"/>
      <c r="I312" s="74"/>
      <c r="J312" s="74"/>
      <c r="K312" s="84"/>
      <c r="L312" s="83"/>
      <c r="M312" s="83"/>
      <c r="N312" s="84"/>
      <c r="O312" s="135"/>
      <c r="P312" s="43"/>
      <c r="Q312" t="str">
        <f>IF(C312="","",'OPĆI DIO'!$C$1)</f>
        <v/>
      </c>
      <c r="R312" t="str">
        <f t="shared" si="44"/>
        <v/>
      </c>
      <c r="S312" t="str">
        <f t="shared" si="45"/>
        <v/>
      </c>
      <c r="T312" t="str">
        <f t="shared" si="46"/>
        <v/>
      </c>
      <c r="U312" t="str">
        <f t="shared" si="47"/>
        <v/>
      </c>
      <c r="AE312" t="s">
        <v>3178</v>
      </c>
      <c r="AF312" t="s">
        <v>3179</v>
      </c>
      <c r="AG312" t="str">
        <f t="shared" si="48"/>
        <v>A679072</v>
      </c>
      <c r="AH312" t="str">
        <f>IFERROR(VLOOKUP(AG312,AKT!$E$4:$G$350,3,FALSE),"")</f>
        <v>0942</v>
      </c>
    </row>
    <row r="313" spans="1:34">
      <c r="A313" s="44"/>
      <c r="B313" s="39" t="str">
        <f t="shared" si="40"/>
        <v/>
      </c>
      <c r="C313" s="44"/>
      <c r="D313" s="39" t="str">
        <f t="shared" si="41"/>
        <v/>
      </c>
      <c r="E313" s="75"/>
      <c r="F313" s="39" t="str">
        <f t="shared" si="42"/>
        <v/>
      </c>
      <c r="G313" s="39" t="str">
        <f t="shared" si="43"/>
        <v/>
      </c>
      <c r="H313" s="74"/>
      <c r="I313" s="74"/>
      <c r="J313" s="74"/>
      <c r="K313" s="84"/>
      <c r="L313" s="83"/>
      <c r="M313" s="83"/>
      <c r="N313" s="84"/>
      <c r="O313" s="135"/>
      <c r="P313" s="43"/>
      <c r="Q313" t="str">
        <f>IF(C313="","",'OPĆI DIO'!$C$1)</f>
        <v/>
      </c>
      <c r="R313" t="str">
        <f t="shared" si="44"/>
        <v/>
      </c>
      <c r="S313" t="str">
        <f t="shared" si="45"/>
        <v/>
      </c>
      <c r="T313" t="str">
        <f t="shared" si="46"/>
        <v/>
      </c>
      <c r="U313" t="str">
        <f t="shared" si="47"/>
        <v/>
      </c>
      <c r="AE313" t="s">
        <v>3180</v>
      </c>
      <c r="AF313" t="s">
        <v>3181</v>
      </c>
      <c r="AG313" t="str">
        <f t="shared" si="48"/>
        <v>A679072</v>
      </c>
      <c r="AH313" t="str">
        <f>IFERROR(VLOOKUP(AG313,AKT!$E$4:$G$350,3,FALSE),"")</f>
        <v>0942</v>
      </c>
    </row>
    <row r="314" spans="1:34">
      <c r="A314" s="44"/>
      <c r="B314" s="39" t="str">
        <f t="shared" si="40"/>
        <v/>
      </c>
      <c r="C314" s="44"/>
      <c r="D314" s="39" t="str">
        <f t="shared" si="41"/>
        <v/>
      </c>
      <c r="E314" s="75"/>
      <c r="F314" s="39" t="str">
        <f t="shared" si="42"/>
        <v/>
      </c>
      <c r="G314" s="39" t="str">
        <f t="shared" si="43"/>
        <v/>
      </c>
      <c r="H314" s="74"/>
      <c r="I314" s="74"/>
      <c r="J314" s="74"/>
      <c r="K314" s="84"/>
      <c r="L314" s="83"/>
      <c r="M314" s="83"/>
      <c r="N314" s="84"/>
      <c r="O314" s="135"/>
      <c r="P314" s="43"/>
      <c r="Q314" t="str">
        <f>IF(C314="","",'OPĆI DIO'!$C$1)</f>
        <v/>
      </c>
      <c r="R314" t="str">
        <f t="shared" si="44"/>
        <v/>
      </c>
      <c r="S314" t="str">
        <f t="shared" si="45"/>
        <v/>
      </c>
      <c r="T314" t="str">
        <f t="shared" si="46"/>
        <v/>
      </c>
      <c r="U314" t="str">
        <f t="shared" si="47"/>
        <v/>
      </c>
      <c r="AE314" t="s">
        <v>3182</v>
      </c>
      <c r="AF314" t="s">
        <v>3183</v>
      </c>
      <c r="AG314" t="str">
        <f t="shared" si="48"/>
        <v>A679072</v>
      </c>
      <c r="AH314" t="str">
        <f>IFERROR(VLOOKUP(AG314,AKT!$E$4:$G$350,3,FALSE),"")</f>
        <v>0942</v>
      </c>
    </row>
    <row r="315" spans="1:34">
      <c r="A315" s="44"/>
      <c r="B315" s="39" t="str">
        <f t="shared" si="40"/>
        <v/>
      </c>
      <c r="C315" s="44"/>
      <c r="D315" s="39" t="str">
        <f t="shared" si="41"/>
        <v/>
      </c>
      <c r="E315" s="75"/>
      <c r="F315" s="39" t="str">
        <f t="shared" si="42"/>
        <v/>
      </c>
      <c r="G315" s="39" t="str">
        <f t="shared" si="43"/>
        <v/>
      </c>
      <c r="H315" s="74"/>
      <c r="I315" s="74"/>
      <c r="J315" s="74"/>
      <c r="K315" s="84"/>
      <c r="L315" s="83"/>
      <c r="M315" s="83"/>
      <c r="N315" s="84"/>
      <c r="O315" s="135"/>
      <c r="P315" s="43"/>
      <c r="Q315" t="str">
        <f>IF(C315="","",'OPĆI DIO'!$C$1)</f>
        <v/>
      </c>
      <c r="R315" t="str">
        <f t="shared" si="44"/>
        <v/>
      </c>
      <c r="S315" t="str">
        <f t="shared" si="45"/>
        <v/>
      </c>
      <c r="T315" t="str">
        <f t="shared" si="46"/>
        <v/>
      </c>
      <c r="U315" t="str">
        <f t="shared" si="47"/>
        <v/>
      </c>
      <c r="AE315" t="s">
        <v>3184</v>
      </c>
      <c r="AF315" t="s">
        <v>3185</v>
      </c>
      <c r="AG315" t="str">
        <f t="shared" si="48"/>
        <v>A679072</v>
      </c>
      <c r="AH315" t="str">
        <f>IFERROR(VLOOKUP(AG315,AKT!$E$4:$G$350,3,FALSE),"")</f>
        <v>0942</v>
      </c>
    </row>
    <row r="316" spans="1:34">
      <c r="A316" s="44"/>
      <c r="B316" s="39" t="str">
        <f t="shared" si="40"/>
        <v/>
      </c>
      <c r="C316" s="44"/>
      <c r="D316" s="39" t="str">
        <f t="shared" si="41"/>
        <v/>
      </c>
      <c r="E316" s="75"/>
      <c r="F316" s="39" t="str">
        <f t="shared" si="42"/>
        <v/>
      </c>
      <c r="G316" s="39" t="str">
        <f t="shared" si="43"/>
        <v/>
      </c>
      <c r="H316" s="74"/>
      <c r="I316" s="74"/>
      <c r="J316" s="74"/>
      <c r="K316" s="84"/>
      <c r="L316" s="83"/>
      <c r="M316" s="83"/>
      <c r="N316" s="84"/>
      <c r="O316" s="135"/>
      <c r="P316" s="43"/>
      <c r="Q316" t="str">
        <f>IF(C316="","",'OPĆI DIO'!$C$1)</f>
        <v/>
      </c>
      <c r="R316" t="str">
        <f t="shared" si="44"/>
        <v/>
      </c>
      <c r="S316" t="str">
        <f t="shared" si="45"/>
        <v/>
      </c>
      <c r="T316" t="str">
        <f t="shared" si="46"/>
        <v/>
      </c>
      <c r="U316" t="str">
        <f t="shared" si="47"/>
        <v/>
      </c>
      <c r="AE316" t="s">
        <v>3186</v>
      </c>
      <c r="AF316" t="s">
        <v>3187</v>
      </c>
      <c r="AG316" t="str">
        <f t="shared" si="48"/>
        <v>A679072</v>
      </c>
      <c r="AH316" t="str">
        <f>IFERROR(VLOOKUP(AG316,AKT!$E$4:$G$350,3,FALSE),"")</f>
        <v>0942</v>
      </c>
    </row>
    <row r="317" spans="1:34">
      <c r="A317" s="44"/>
      <c r="B317" s="39" t="str">
        <f t="shared" si="40"/>
        <v/>
      </c>
      <c r="C317" s="44"/>
      <c r="D317" s="39" t="str">
        <f t="shared" si="41"/>
        <v/>
      </c>
      <c r="E317" s="75"/>
      <c r="F317" s="39" t="str">
        <f t="shared" si="42"/>
        <v/>
      </c>
      <c r="G317" s="39" t="str">
        <f t="shared" si="43"/>
        <v/>
      </c>
      <c r="H317" s="74"/>
      <c r="I317" s="74"/>
      <c r="J317" s="74"/>
      <c r="K317" s="84"/>
      <c r="L317" s="83"/>
      <c r="M317" s="83"/>
      <c r="N317" s="84"/>
      <c r="O317" s="135"/>
      <c r="P317" s="43"/>
      <c r="Q317" t="str">
        <f>IF(C317="","",'OPĆI DIO'!$C$1)</f>
        <v/>
      </c>
      <c r="R317" t="str">
        <f t="shared" si="44"/>
        <v/>
      </c>
      <c r="S317" t="str">
        <f t="shared" si="45"/>
        <v/>
      </c>
      <c r="T317" t="str">
        <f t="shared" si="46"/>
        <v/>
      </c>
      <c r="U317" t="str">
        <f t="shared" si="47"/>
        <v/>
      </c>
      <c r="AE317" t="s">
        <v>4873</v>
      </c>
      <c r="AF317" t="s">
        <v>3207</v>
      </c>
      <c r="AG317" t="str">
        <f t="shared" si="48"/>
        <v>A679072</v>
      </c>
      <c r="AH317" t="str">
        <f>IFERROR(VLOOKUP(AG317,AKT!$E$4:$G$350,3,FALSE),"")</f>
        <v>0942</v>
      </c>
    </row>
    <row r="318" spans="1:34">
      <c r="A318" s="44"/>
      <c r="B318" s="39" t="str">
        <f t="shared" si="40"/>
        <v/>
      </c>
      <c r="C318" s="44"/>
      <c r="D318" s="39" t="str">
        <f t="shared" si="41"/>
        <v/>
      </c>
      <c r="E318" s="75"/>
      <c r="F318" s="39" t="str">
        <f t="shared" si="42"/>
        <v/>
      </c>
      <c r="G318" s="39" t="str">
        <f t="shared" si="43"/>
        <v/>
      </c>
      <c r="H318" s="74"/>
      <c r="I318" s="74"/>
      <c r="J318" s="74"/>
      <c r="K318" s="84"/>
      <c r="L318" s="83"/>
      <c r="M318" s="83"/>
      <c r="N318" s="84"/>
      <c r="O318" s="135"/>
      <c r="P318" s="43"/>
      <c r="Q318" t="str">
        <f>IF(C318="","",'OPĆI DIO'!$C$1)</f>
        <v/>
      </c>
      <c r="R318" t="str">
        <f t="shared" si="44"/>
        <v/>
      </c>
      <c r="S318" t="str">
        <f t="shared" si="45"/>
        <v/>
      </c>
      <c r="T318" t="str">
        <f t="shared" si="46"/>
        <v/>
      </c>
      <c r="U318" t="str">
        <f t="shared" si="47"/>
        <v/>
      </c>
      <c r="AE318" t="s">
        <v>3188</v>
      </c>
      <c r="AF318" t="s">
        <v>3189</v>
      </c>
      <c r="AG318" t="str">
        <f t="shared" si="48"/>
        <v>A679072</v>
      </c>
      <c r="AH318" t="str">
        <f>IFERROR(VLOOKUP(AG318,AKT!$E$4:$G$350,3,FALSE),"")</f>
        <v>0942</v>
      </c>
    </row>
    <row r="319" spans="1:34">
      <c r="A319" s="44"/>
      <c r="B319" s="39" t="str">
        <f t="shared" si="40"/>
        <v/>
      </c>
      <c r="C319" s="44"/>
      <c r="D319" s="39" t="str">
        <f t="shared" si="41"/>
        <v/>
      </c>
      <c r="E319" s="75"/>
      <c r="F319" s="39" t="str">
        <f t="shared" si="42"/>
        <v/>
      </c>
      <c r="G319" s="39" t="str">
        <f t="shared" si="43"/>
        <v/>
      </c>
      <c r="H319" s="74"/>
      <c r="I319" s="74"/>
      <c r="J319" s="74"/>
      <c r="K319" s="84"/>
      <c r="L319" s="83"/>
      <c r="M319" s="83"/>
      <c r="N319" s="84"/>
      <c r="O319" s="135"/>
      <c r="P319" s="43"/>
      <c r="Q319" t="str">
        <f>IF(C319="","",'OPĆI DIO'!$C$1)</f>
        <v/>
      </c>
      <c r="R319" t="str">
        <f t="shared" si="44"/>
        <v/>
      </c>
      <c r="S319" t="str">
        <f t="shared" si="45"/>
        <v/>
      </c>
      <c r="T319" t="str">
        <f t="shared" si="46"/>
        <v/>
      </c>
      <c r="U319" t="str">
        <f t="shared" si="47"/>
        <v/>
      </c>
      <c r="AE319" t="s">
        <v>3190</v>
      </c>
      <c r="AF319" t="s">
        <v>3191</v>
      </c>
      <c r="AG319" t="str">
        <f t="shared" si="48"/>
        <v>A679072</v>
      </c>
      <c r="AH319" t="str">
        <f>IFERROR(VLOOKUP(AG319,AKT!$E$4:$G$350,3,FALSE),"")</f>
        <v>0942</v>
      </c>
    </row>
    <row r="320" spans="1:34">
      <c r="A320" s="44"/>
      <c r="B320" s="39" t="str">
        <f t="shared" si="40"/>
        <v/>
      </c>
      <c r="C320" s="44"/>
      <c r="D320" s="39" t="str">
        <f t="shared" si="41"/>
        <v/>
      </c>
      <c r="E320" s="75"/>
      <c r="F320" s="39" t="str">
        <f t="shared" si="42"/>
        <v/>
      </c>
      <c r="G320" s="39" t="str">
        <f t="shared" si="43"/>
        <v/>
      </c>
      <c r="H320" s="74"/>
      <c r="I320" s="74"/>
      <c r="J320" s="74"/>
      <c r="K320" s="84"/>
      <c r="L320" s="83"/>
      <c r="M320" s="83"/>
      <c r="N320" s="84"/>
      <c r="O320" s="135"/>
      <c r="P320" s="43"/>
      <c r="Q320" t="str">
        <f>IF(C320="","",'OPĆI DIO'!$C$1)</f>
        <v/>
      </c>
      <c r="R320" t="str">
        <f t="shared" si="44"/>
        <v/>
      </c>
      <c r="S320" t="str">
        <f t="shared" si="45"/>
        <v/>
      </c>
      <c r="T320" t="str">
        <f t="shared" si="46"/>
        <v/>
      </c>
      <c r="U320" t="str">
        <f t="shared" si="47"/>
        <v/>
      </c>
      <c r="AE320" t="s">
        <v>3192</v>
      </c>
      <c r="AF320" t="s">
        <v>3193</v>
      </c>
      <c r="AG320" t="str">
        <f t="shared" si="48"/>
        <v>A679072</v>
      </c>
      <c r="AH320" t="str">
        <f>IFERROR(VLOOKUP(AG320,AKT!$E$4:$G$350,3,FALSE),"")</f>
        <v>0942</v>
      </c>
    </row>
    <row r="321" spans="1:34">
      <c r="A321" s="44"/>
      <c r="B321" s="39" t="str">
        <f t="shared" si="40"/>
        <v/>
      </c>
      <c r="C321" s="44"/>
      <c r="D321" s="39" t="str">
        <f t="shared" si="41"/>
        <v/>
      </c>
      <c r="E321" s="75"/>
      <c r="F321" s="39" t="str">
        <f t="shared" si="42"/>
        <v/>
      </c>
      <c r="G321" s="39" t="str">
        <f t="shared" si="43"/>
        <v/>
      </c>
      <c r="H321" s="74"/>
      <c r="I321" s="74"/>
      <c r="J321" s="74"/>
      <c r="K321" s="84"/>
      <c r="L321" s="83"/>
      <c r="M321" s="83"/>
      <c r="N321" s="84"/>
      <c r="O321" s="135"/>
      <c r="P321" s="43"/>
      <c r="Q321" t="str">
        <f>IF(C321="","",'OPĆI DIO'!$C$1)</f>
        <v/>
      </c>
      <c r="R321" t="str">
        <f t="shared" si="44"/>
        <v/>
      </c>
      <c r="S321" t="str">
        <f t="shared" si="45"/>
        <v/>
      </c>
      <c r="T321" t="str">
        <f t="shared" si="46"/>
        <v/>
      </c>
      <c r="U321" t="str">
        <f t="shared" si="47"/>
        <v/>
      </c>
      <c r="AE321" t="s">
        <v>3194</v>
      </c>
      <c r="AF321" t="s">
        <v>3195</v>
      </c>
      <c r="AG321" t="str">
        <f t="shared" si="48"/>
        <v>A679072</v>
      </c>
      <c r="AH321" t="str">
        <f>IFERROR(VLOOKUP(AG321,AKT!$E$4:$G$350,3,FALSE),"")</f>
        <v>0942</v>
      </c>
    </row>
    <row r="322" spans="1:34">
      <c r="A322" s="44"/>
      <c r="B322" s="39" t="str">
        <f t="shared" si="40"/>
        <v/>
      </c>
      <c r="C322" s="44"/>
      <c r="D322" s="39" t="str">
        <f t="shared" si="41"/>
        <v/>
      </c>
      <c r="E322" s="75"/>
      <c r="F322" s="39" t="str">
        <f t="shared" si="42"/>
        <v/>
      </c>
      <c r="G322" s="39" t="str">
        <f t="shared" si="43"/>
        <v/>
      </c>
      <c r="H322" s="74"/>
      <c r="I322" s="74"/>
      <c r="J322" s="74"/>
      <c r="K322" s="84"/>
      <c r="L322" s="83"/>
      <c r="M322" s="83"/>
      <c r="N322" s="84"/>
      <c r="O322" s="135"/>
      <c r="P322" s="43"/>
      <c r="Q322" t="str">
        <f>IF(C322="","",'OPĆI DIO'!$C$1)</f>
        <v/>
      </c>
      <c r="R322" t="str">
        <f t="shared" si="44"/>
        <v/>
      </c>
      <c r="S322" t="str">
        <f t="shared" si="45"/>
        <v/>
      </c>
      <c r="T322" t="str">
        <f t="shared" si="46"/>
        <v/>
      </c>
      <c r="U322" t="str">
        <f t="shared" si="47"/>
        <v/>
      </c>
      <c r="AE322" t="s">
        <v>3196</v>
      </c>
      <c r="AF322" t="s">
        <v>3197</v>
      </c>
      <c r="AG322" t="str">
        <f t="shared" si="48"/>
        <v>A679072</v>
      </c>
      <c r="AH322" t="str">
        <f>IFERROR(VLOOKUP(AG322,AKT!$E$4:$G$350,3,FALSE),"")</f>
        <v>0942</v>
      </c>
    </row>
    <row r="323" spans="1:34">
      <c r="A323" s="44"/>
      <c r="B323" s="39" t="str">
        <f t="shared" si="40"/>
        <v/>
      </c>
      <c r="C323" s="44"/>
      <c r="D323" s="39" t="str">
        <f t="shared" si="41"/>
        <v/>
      </c>
      <c r="E323" s="75"/>
      <c r="F323" s="39" t="str">
        <f t="shared" si="42"/>
        <v/>
      </c>
      <c r="G323" s="39" t="str">
        <f t="shared" si="43"/>
        <v/>
      </c>
      <c r="H323" s="74"/>
      <c r="I323" s="74"/>
      <c r="J323" s="74"/>
      <c r="K323" s="84"/>
      <c r="L323" s="83"/>
      <c r="M323" s="83"/>
      <c r="N323" s="84"/>
      <c r="O323" s="135"/>
      <c r="P323" s="43"/>
      <c r="Q323" t="str">
        <f>IF(C323="","",'OPĆI DIO'!$C$1)</f>
        <v/>
      </c>
      <c r="R323" t="str">
        <f t="shared" si="44"/>
        <v/>
      </c>
      <c r="S323" t="str">
        <f t="shared" si="45"/>
        <v/>
      </c>
      <c r="T323" t="str">
        <f t="shared" si="46"/>
        <v/>
      </c>
      <c r="U323" t="str">
        <f t="shared" si="47"/>
        <v/>
      </c>
      <c r="AE323" t="s">
        <v>3198</v>
      </c>
      <c r="AF323" t="s">
        <v>3199</v>
      </c>
      <c r="AG323" t="str">
        <f t="shared" si="48"/>
        <v>A679072</v>
      </c>
      <c r="AH323" t="str">
        <f>IFERROR(VLOOKUP(AG323,AKT!$E$4:$G$350,3,FALSE),"")</f>
        <v>0942</v>
      </c>
    </row>
    <row r="324" spans="1:34">
      <c r="A324" s="44"/>
      <c r="B324" s="39" t="str">
        <f t="shared" ref="B324:B387" si="49">IFERROR(VLOOKUP(A324,$V$6:$W$23,2,FALSE),"")</f>
        <v/>
      </c>
      <c r="C324" s="44"/>
      <c r="D324" s="39" t="str">
        <f t="shared" ref="D324:D387" si="50">IFERROR(VLOOKUP(C324,$Y$5:$AA$129,2,FALSE),"")</f>
        <v/>
      </c>
      <c r="E324" s="75"/>
      <c r="F324" s="39" t="str">
        <f t="shared" ref="F324:F387" si="51">IFERROR(VLOOKUP(E324,$AE$6:$AF$1763,2,FALSE),"")</f>
        <v/>
      </c>
      <c r="G324" s="39" t="str">
        <f t="shared" ref="G324:G387" si="52">IFERROR(VLOOKUP(E324,$AE$6:$AH$1763,4,FALSE),"")</f>
        <v/>
      </c>
      <c r="H324" s="74"/>
      <c r="I324" s="74"/>
      <c r="J324" s="74"/>
      <c r="K324" s="84"/>
      <c r="L324" s="83"/>
      <c r="M324" s="83"/>
      <c r="N324" s="84"/>
      <c r="O324" s="135"/>
      <c r="P324" s="43"/>
      <c r="Q324" t="str">
        <f>IF(C324="","",'OPĆI DIO'!$C$1)</f>
        <v/>
      </c>
      <c r="R324" t="str">
        <f t="shared" ref="R324:R387" si="53">LEFT(C324,3)</f>
        <v/>
      </c>
      <c r="S324" t="str">
        <f t="shared" ref="S324:S387" si="54">LEFT(C324,2)</f>
        <v/>
      </c>
      <c r="T324" t="str">
        <f t="shared" ref="T324:T387" si="55">IF(U324="5",0,MID(G324,2,2))</f>
        <v/>
      </c>
      <c r="U324" t="str">
        <f t="shared" ref="U324:U387" si="56">LEFT(C324,1)</f>
        <v/>
      </c>
      <c r="AE324" t="s">
        <v>3200</v>
      </c>
      <c r="AF324" t="s">
        <v>3201</v>
      </c>
      <c r="AG324" t="str">
        <f t="shared" si="48"/>
        <v>A679072</v>
      </c>
      <c r="AH324" t="str">
        <f>IFERROR(VLOOKUP(AG324,AKT!$E$4:$G$350,3,FALSE),"")</f>
        <v>0942</v>
      </c>
    </row>
    <row r="325" spans="1:34">
      <c r="A325" s="44"/>
      <c r="B325" s="39" t="str">
        <f t="shared" si="49"/>
        <v/>
      </c>
      <c r="C325" s="44"/>
      <c r="D325" s="39" t="str">
        <f t="shared" si="50"/>
        <v/>
      </c>
      <c r="E325" s="75"/>
      <c r="F325" s="39" t="str">
        <f t="shared" si="51"/>
        <v/>
      </c>
      <c r="G325" s="39" t="str">
        <f t="shared" si="52"/>
        <v/>
      </c>
      <c r="H325" s="74"/>
      <c r="I325" s="74"/>
      <c r="J325" s="74"/>
      <c r="K325" s="84"/>
      <c r="L325" s="83"/>
      <c r="M325" s="83"/>
      <c r="N325" s="84"/>
      <c r="O325" s="135"/>
      <c r="P325" s="43"/>
      <c r="Q325" t="str">
        <f>IF(C325="","",'OPĆI DIO'!$C$1)</f>
        <v/>
      </c>
      <c r="R325" t="str">
        <f t="shared" si="53"/>
        <v/>
      </c>
      <c r="S325" t="str">
        <f t="shared" si="54"/>
        <v/>
      </c>
      <c r="T325" t="str">
        <f t="shared" si="55"/>
        <v/>
      </c>
      <c r="U325" t="str">
        <f t="shared" si="56"/>
        <v/>
      </c>
      <c r="AE325" t="s">
        <v>3202</v>
      </c>
      <c r="AF325" t="s">
        <v>3203</v>
      </c>
      <c r="AG325" t="str">
        <f t="shared" si="48"/>
        <v>A679072</v>
      </c>
      <c r="AH325" t="str">
        <f>IFERROR(VLOOKUP(AG325,AKT!$E$4:$G$350,3,FALSE),"")</f>
        <v>0942</v>
      </c>
    </row>
    <row r="326" spans="1:34">
      <c r="A326" s="44"/>
      <c r="B326" s="39" t="str">
        <f t="shared" si="49"/>
        <v/>
      </c>
      <c r="C326" s="44"/>
      <c r="D326" s="39" t="str">
        <f t="shared" si="50"/>
        <v/>
      </c>
      <c r="E326" s="75"/>
      <c r="F326" s="39" t="str">
        <f t="shared" si="51"/>
        <v/>
      </c>
      <c r="G326" s="39" t="str">
        <f t="shared" si="52"/>
        <v/>
      </c>
      <c r="H326" s="74"/>
      <c r="I326" s="74"/>
      <c r="J326" s="74"/>
      <c r="K326" s="84"/>
      <c r="L326" s="83"/>
      <c r="M326" s="83"/>
      <c r="N326" s="84"/>
      <c r="O326" s="135"/>
      <c r="P326" s="43"/>
      <c r="Q326" t="str">
        <f>IF(C326="","",'OPĆI DIO'!$C$1)</f>
        <v/>
      </c>
      <c r="R326" t="str">
        <f t="shared" si="53"/>
        <v/>
      </c>
      <c r="S326" t="str">
        <f t="shared" si="54"/>
        <v/>
      </c>
      <c r="T326" t="str">
        <f t="shared" si="55"/>
        <v/>
      </c>
      <c r="U326" t="str">
        <f t="shared" si="56"/>
        <v/>
      </c>
      <c r="AE326" t="s">
        <v>3204</v>
      </c>
      <c r="AF326" t="s">
        <v>3205</v>
      </c>
      <c r="AG326" t="str">
        <f t="shared" si="48"/>
        <v>A679072</v>
      </c>
      <c r="AH326" t="str">
        <f>IFERROR(VLOOKUP(AG326,AKT!$E$4:$G$350,3,FALSE),"")</f>
        <v>0942</v>
      </c>
    </row>
    <row r="327" spans="1:34">
      <c r="A327" s="44"/>
      <c r="B327" s="39" t="str">
        <f t="shared" si="49"/>
        <v/>
      </c>
      <c r="C327" s="44"/>
      <c r="D327" s="39" t="str">
        <f t="shared" si="50"/>
        <v/>
      </c>
      <c r="E327" s="75"/>
      <c r="F327" s="39" t="str">
        <f t="shared" si="51"/>
        <v/>
      </c>
      <c r="G327" s="39" t="str">
        <f t="shared" si="52"/>
        <v/>
      </c>
      <c r="H327" s="74"/>
      <c r="I327" s="74"/>
      <c r="J327" s="74"/>
      <c r="K327" s="84"/>
      <c r="L327" s="83"/>
      <c r="M327" s="83"/>
      <c r="N327" s="84"/>
      <c r="O327" s="135"/>
      <c r="P327" s="43"/>
      <c r="Q327" t="str">
        <f>IF(C327="","",'OPĆI DIO'!$C$1)</f>
        <v/>
      </c>
      <c r="R327" t="str">
        <f t="shared" si="53"/>
        <v/>
      </c>
      <c r="S327" t="str">
        <f t="shared" si="54"/>
        <v/>
      </c>
      <c r="T327" t="str">
        <f t="shared" si="55"/>
        <v/>
      </c>
      <c r="U327" t="str">
        <f t="shared" si="56"/>
        <v/>
      </c>
      <c r="AE327" t="s">
        <v>3206</v>
      </c>
      <c r="AF327" t="s">
        <v>3207</v>
      </c>
      <c r="AG327" t="str">
        <f t="shared" si="48"/>
        <v>A679072</v>
      </c>
      <c r="AH327" t="str">
        <f>IFERROR(VLOOKUP(AG327,AKT!$E$4:$G$350,3,FALSE),"")</f>
        <v>0942</v>
      </c>
    </row>
    <row r="328" spans="1:34">
      <c r="A328" s="44"/>
      <c r="B328" s="39" t="str">
        <f t="shared" si="49"/>
        <v/>
      </c>
      <c r="C328" s="44"/>
      <c r="D328" s="39" t="str">
        <f t="shared" si="50"/>
        <v/>
      </c>
      <c r="E328" s="75"/>
      <c r="F328" s="39" t="str">
        <f t="shared" si="51"/>
        <v/>
      </c>
      <c r="G328" s="39" t="str">
        <f t="shared" si="52"/>
        <v/>
      </c>
      <c r="H328" s="74"/>
      <c r="I328" s="74"/>
      <c r="J328" s="74"/>
      <c r="K328" s="84"/>
      <c r="L328" s="83"/>
      <c r="M328" s="83"/>
      <c r="N328" s="84"/>
      <c r="O328" s="135"/>
      <c r="P328" s="43"/>
      <c r="Q328" t="str">
        <f>IF(C328="","",'OPĆI DIO'!$C$1)</f>
        <v/>
      </c>
      <c r="R328" t="str">
        <f t="shared" si="53"/>
        <v/>
      </c>
      <c r="S328" t="str">
        <f t="shared" si="54"/>
        <v/>
      </c>
      <c r="T328" t="str">
        <f t="shared" si="55"/>
        <v/>
      </c>
      <c r="U328" t="str">
        <f t="shared" si="56"/>
        <v/>
      </c>
      <c r="AE328" t="s">
        <v>3208</v>
      </c>
      <c r="AF328" t="s">
        <v>3209</v>
      </c>
      <c r="AG328" t="str">
        <f t="shared" si="48"/>
        <v>A679072</v>
      </c>
      <c r="AH328" t="str">
        <f>IFERROR(VLOOKUP(AG328,AKT!$E$4:$G$350,3,FALSE),"")</f>
        <v>0942</v>
      </c>
    </row>
    <row r="329" spans="1:34">
      <c r="A329" s="44"/>
      <c r="B329" s="39" t="str">
        <f t="shared" si="49"/>
        <v/>
      </c>
      <c r="C329" s="44"/>
      <c r="D329" s="39" t="str">
        <f t="shared" si="50"/>
        <v/>
      </c>
      <c r="E329" s="75"/>
      <c r="F329" s="39" t="str">
        <f t="shared" si="51"/>
        <v/>
      </c>
      <c r="G329" s="39" t="str">
        <f t="shared" si="52"/>
        <v/>
      </c>
      <c r="H329" s="74"/>
      <c r="I329" s="74"/>
      <c r="J329" s="74"/>
      <c r="K329" s="84"/>
      <c r="L329" s="83"/>
      <c r="M329" s="83"/>
      <c r="N329" s="84"/>
      <c r="O329" s="135"/>
      <c r="P329" s="43"/>
      <c r="Q329" t="str">
        <f>IF(C329="","",'OPĆI DIO'!$C$1)</f>
        <v/>
      </c>
      <c r="R329" t="str">
        <f t="shared" si="53"/>
        <v/>
      </c>
      <c r="S329" t="str">
        <f t="shared" si="54"/>
        <v/>
      </c>
      <c r="T329" t="str">
        <f t="shared" si="55"/>
        <v/>
      </c>
      <c r="U329" t="str">
        <f t="shared" si="56"/>
        <v/>
      </c>
      <c r="AE329" t="s">
        <v>4874</v>
      </c>
      <c r="AF329" t="s">
        <v>4875</v>
      </c>
      <c r="AG329" t="str">
        <f t="shared" ref="AG329:AG392" si="57">LEFT(AE329,7)</f>
        <v>A679072</v>
      </c>
      <c r="AH329" t="str">
        <f>IFERROR(VLOOKUP(AG329,AKT!$E$4:$G$350,3,FALSE),"")</f>
        <v>0942</v>
      </c>
    </row>
    <row r="330" spans="1:34">
      <c r="A330" s="44"/>
      <c r="B330" s="39" t="str">
        <f t="shared" si="49"/>
        <v/>
      </c>
      <c r="C330" s="44"/>
      <c r="D330" s="39" t="str">
        <f t="shared" si="50"/>
        <v/>
      </c>
      <c r="E330" s="75"/>
      <c r="F330" s="39" t="str">
        <f t="shared" si="51"/>
        <v/>
      </c>
      <c r="G330" s="39" t="str">
        <f t="shared" si="52"/>
        <v/>
      </c>
      <c r="H330" s="74"/>
      <c r="I330" s="74"/>
      <c r="J330" s="74"/>
      <c r="K330" s="84"/>
      <c r="L330" s="83"/>
      <c r="M330" s="83"/>
      <c r="N330" s="84"/>
      <c r="O330" s="135"/>
      <c r="P330" s="43"/>
      <c r="Q330" t="str">
        <f>IF(C330="","",'OPĆI DIO'!$C$1)</f>
        <v/>
      </c>
      <c r="R330" t="str">
        <f t="shared" si="53"/>
        <v/>
      </c>
      <c r="S330" t="str">
        <f t="shared" si="54"/>
        <v/>
      </c>
      <c r="T330" t="str">
        <f t="shared" si="55"/>
        <v/>
      </c>
      <c r="U330" t="str">
        <f t="shared" si="56"/>
        <v/>
      </c>
      <c r="AE330" t="s">
        <v>4876</v>
      </c>
      <c r="AF330" t="s">
        <v>4877</v>
      </c>
      <c r="AG330" t="str">
        <f t="shared" si="57"/>
        <v>A679072</v>
      </c>
      <c r="AH330" t="str">
        <f>IFERROR(VLOOKUP(AG330,AKT!$E$4:$G$350,3,FALSE),"")</f>
        <v>0942</v>
      </c>
    </row>
    <row r="331" spans="1:34">
      <c r="A331" s="44"/>
      <c r="B331" s="39" t="str">
        <f t="shared" si="49"/>
        <v/>
      </c>
      <c r="C331" s="44"/>
      <c r="D331" s="39" t="str">
        <f t="shared" si="50"/>
        <v/>
      </c>
      <c r="E331" s="75"/>
      <c r="F331" s="39" t="str">
        <f t="shared" si="51"/>
        <v/>
      </c>
      <c r="G331" s="39" t="str">
        <f t="shared" si="52"/>
        <v/>
      </c>
      <c r="H331" s="74"/>
      <c r="I331" s="74"/>
      <c r="J331" s="74"/>
      <c r="K331" s="84"/>
      <c r="L331" s="83"/>
      <c r="M331" s="83"/>
      <c r="N331" s="84"/>
      <c r="O331" s="135"/>
      <c r="P331" s="43"/>
      <c r="Q331" t="str">
        <f>IF(C331="","",'OPĆI DIO'!$C$1)</f>
        <v/>
      </c>
      <c r="R331" t="str">
        <f t="shared" si="53"/>
        <v/>
      </c>
      <c r="S331" t="str">
        <f t="shared" si="54"/>
        <v/>
      </c>
      <c r="T331" t="str">
        <f t="shared" si="55"/>
        <v/>
      </c>
      <c r="U331" t="str">
        <f t="shared" si="56"/>
        <v/>
      </c>
      <c r="AE331" t="s">
        <v>4878</v>
      </c>
      <c r="AF331" t="s">
        <v>4879</v>
      </c>
      <c r="AG331" t="str">
        <f t="shared" si="57"/>
        <v>A679072</v>
      </c>
      <c r="AH331" t="str">
        <f>IFERROR(VLOOKUP(AG331,AKT!$E$4:$G$350,3,FALSE),"")</f>
        <v>0942</v>
      </c>
    </row>
    <row r="332" spans="1:34">
      <c r="A332" s="44"/>
      <c r="B332" s="39" t="str">
        <f t="shared" si="49"/>
        <v/>
      </c>
      <c r="C332" s="44"/>
      <c r="D332" s="39" t="str">
        <f t="shared" si="50"/>
        <v/>
      </c>
      <c r="E332" s="75"/>
      <c r="F332" s="39" t="str">
        <f t="shared" si="51"/>
        <v/>
      </c>
      <c r="G332" s="39" t="str">
        <f t="shared" si="52"/>
        <v/>
      </c>
      <c r="H332" s="74"/>
      <c r="I332" s="74"/>
      <c r="J332" s="74"/>
      <c r="K332" s="84"/>
      <c r="L332" s="83"/>
      <c r="M332" s="83"/>
      <c r="N332" s="84"/>
      <c r="O332" s="135"/>
      <c r="P332" s="43"/>
      <c r="Q332" t="str">
        <f>IF(C332="","",'OPĆI DIO'!$C$1)</f>
        <v/>
      </c>
      <c r="R332" t="str">
        <f t="shared" si="53"/>
        <v/>
      </c>
      <c r="S332" t="str">
        <f t="shared" si="54"/>
        <v/>
      </c>
      <c r="T332" t="str">
        <f t="shared" si="55"/>
        <v/>
      </c>
      <c r="U332" t="str">
        <f t="shared" si="56"/>
        <v/>
      </c>
      <c r="AE332" t="s">
        <v>4880</v>
      </c>
      <c r="AF332" t="s">
        <v>4881</v>
      </c>
      <c r="AG332" t="str">
        <f t="shared" si="57"/>
        <v>A679072</v>
      </c>
      <c r="AH332" t="str">
        <f>IFERROR(VLOOKUP(AG332,AKT!$E$4:$G$350,3,FALSE),"")</f>
        <v>0942</v>
      </c>
    </row>
    <row r="333" spans="1:34">
      <c r="A333" s="44"/>
      <c r="B333" s="39" t="str">
        <f t="shared" si="49"/>
        <v/>
      </c>
      <c r="C333" s="44"/>
      <c r="D333" s="39" t="str">
        <f t="shared" si="50"/>
        <v/>
      </c>
      <c r="E333" s="75"/>
      <c r="F333" s="39" t="str">
        <f t="shared" si="51"/>
        <v/>
      </c>
      <c r="G333" s="39" t="str">
        <f t="shared" si="52"/>
        <v/>
      </c>
      <c r="H333" s="74"/>
      <c r="I333" s="74"/>
      <c r="J333" s="74"/>
      <c r="K333" s="84"/>
      <c r="L333" s="83"/>
      <c r="M333" s="83"/>
      <c r="N333" s="84"/>
      <c r="O333" s="135"/>
      <c r="P333" s="43"/>
      <c r="Q333" t="str">
        <f>IF(C333="","",'OPĆI DIO'!$C$1)</f>
        <v/>
      </c>
      <c r="R333" t="str">
        <f t="shared" si="53"/>
        <v/>
      </c>
      <c r="S333" t="str">
        <f t="shared" si="54"/>
        <v/>
      </c>
      <c r="T333" t="str">
        <f t="shared" si="55"/>
        <v/>
      </c>
      <c r="U333" t="str">
        <f t="shared" si="56"/>
        <v/>
      </c>
      <c r="AE333" t="s">
        <v>4882</v>
      </c>
      <c r="AF333" t="s">
        <v>4883</v>
      </c>
      <c r="AG333" t="str">
        <f t="shared" si="57"/>
        <v>A679072</v>
      </c>
      <c r="AH333" t="str">
        <f>IFERROR(VLOOKUP(AG333,AKT!$E$4:$G$350,3,FALSE),"")</f>
        <v>0942</v>
      </c>
    </row>
    <row r="334" spans="1:34">
      <c r="A334" s="44"/>
      <c r="B334" s="39" t="str">
        <f t="shared" si="49"/>
        <v/>
      </c>
      <c r="C334" s="44"/>
      <c r="D334" s="39" t="str">
        <f t="shared" si="50"/>
        <v/>
      </c>
      <c r="E334" s="75"/>
      <c r="F334" s="39" t="str">
        <f t="shared" si="51"/>
        <v/>
      </c>
      <c r="G334" s="39" t="str">
        <f t="shared" si="52"/>
        <v/>
      </c>
      <c r="H334" s="74"/>
      <c r="I334" s="74"/>
      <c r="J334" s="74"/>
      <c r="K334" s="84"/>
      <c r="L334" s="83"/>
      <c r="M334" s="83"/>
      <c r="N334" s="84"/>
      <c r="O334" s="135"/>
      <c r="P334" s="43"/>
      <c r="Q334" t="str">
        <f>IF(C334="","",'OPĆI DIO'!$C$1)</f>
        <v/>
      </c>
      <c r="R334" t="str">
        <f t="shared" si="53"/>
        <v/>
      </c>
      <c r="S334" t="str">
        <f t="shared" si="54"/>
        <v/>
      </c>
      <c r="T334" t="str">
        <f t="shared" si="55"/>
        <v/>
      </c>
      <c r="U334" t="str">
        <f t="shared" si="56"/>
        <v/>
      </c>
      <c r="AE334" t="s">
        <v>4884</v>
      </c>
      <c r="AF334" t="s">
        <v>4885</v>
      </c>
      <c r="AG334" t="str">
        <f t="shared" si="57"/>
        <v>A679072</v>
      </c>
      <c r="AH334" t="str">
        <f>IFERROR(VLOOKUP(AG334,AKT!$E$4:$G$350,3,FALSE),"")</f>
        <v>0942</v>
      </c>
    </row>
    <row r="335" spans="1:34">
      <c r="A335" s="44"/>
      <c r="B335" s="39" t="str">
        <f t="shared" si="49"/>
        <v/>
      </c>
      <c r="C335" s="44"/>
      <c r="D335" s="39" t="str">
        <f t="shared" si="50"/>
        <v/>
      </c>
      <c r="E335" s="75"/>
      <c r="F335" s="39" t="str">
        <f t="shared" si="51"/>
        <v/>
      </c>
      <c r="G335" s="39" t="str">
        <f t="shared" si="52"/>
        <v/>
      </c>
      <c r="H335" s="74"/>
      <c r="I335" s="74"/>
      <c r="J335" s="74"/>
      <c r="K335" s="84"/>
      <c r="L335" s="83"/>
      <c r="M335" s="83"/>
      <c r="N335" s="84"/>
      <c r="O335" s="135"/>
      <c r="P335" s="43"/>
      <c r="Q335" t="str">
        <f>IF(C335="","",'OPĆI DIO'!$C$1)</f>
        <v/>
      </c>
      <c r="R335" t="str">
        <f t="shared" si="53"/>
        <v/>
      </c>
      <c r="S335" t="str">
        <f t="shared" si="54"/>
        <v/>
      </c>
      <c r="T335" t="str">
        <f t="shared" si="55"/>
        <v/>
      </c>
      <c r="U335" t="str">
        <f t="shared" si="56"/>
        <v/>
      </c>
      <c r="AE335" t="s">
        <v>4886</v>
      </c>
      <c r="AF335" t="s">
        <v>4887</v>
      </c>
      <c r="AG335" t="str">
        <f t="shared" si="57"/>
        <v>A679072</v>
      </c>
      <c r="AH335" t="str">
        <f>IFERROR(VLOOKUP(AG335,AKT!$E$4:$G$350,3,FALSE),"")</f>
        <v>0942</v>
      </c>
    </row>
    <row r="336" spans="1:34">
      <c r="A336" s="44"/>
      <c r="B336" s="39" t="str">
        <f t="shared" si="49"/>
        <v/>
      </c>
      <c r="C336" s="44"/>
      <c r="D336" s="39" t="str">
        <f t="shared" si="50"/>
        <v/>
      </c>
      <c r="E336" s="75"/>
      <c r="F336" s="39" t="str">
        <f t="shared" si="51"/>
        <v/>
      </c>
      <c r="G336" s="39" t="str">
        <f t="shared" si="52"/>
        <v/>
      </c>
      <c r="H336" s="74"/>
      <c r="I336" s="74"/>
      <c r="J336" s="74"/>
      <c r="K336" s="84"/>
      <c r="L336" s="83"/>
      <c r="M336" s="83"/>
      <c r="N336" s="84"/>
      <c r="O336" s="135"/>
      <c r="P336" s="43"/>
      <c r="Q336" t="str">
        <f>IF(C336="","",'OPĆI DIO'!$C$1)</f>
        <v/>
      </c>
      <c r="R336" t="str">
        <f t="shared" si="53"/>
        <v/>
      </c>
      <c r="S336" t="str">
        <f t="shared" si="54"/>
        <v/>
      </c>
      <c r="T336" t="str">
        <f t="shared" si="55"/>
        <v/>
      </c>
      <c r="U336" t="str">
        <f t="shared" si="56"/>
        <v/>
      </c>
      <c r="AE336" t="s">
        <v>4888</v>
      </c>
      <c r="AF336" t="s">
        <v>4889</v>
      </c>
      <c r="AG336" t="str">
        <f t="shared" si="57"/>
        <v>A679072</v>
      </c>
      <c r="AH336" t="str">
        <f>IFERROR(VLOOKUP(AG336,AKT!$E$4:$G$350,3,FALSE),"")</f>
        <v>0942</v>
      </c>
    </row>
    <row r="337" spans="1:34">
      <c r="A337" s="44"/>
      <c r="B337" s="39" t="str">
        <f t="shared" si="49"/>
        <v/>
      </c>
      <c r="C337" s="44"/>
      <c r="D337" s="39" t="str">
        <f t="shared" si="50"/>
        <v/>
      </c>
      <c r="E337" s="75"/>
      <c r="F337" s="39" t="str">
        <f t="shared" si="51"/>
        <v/>
      </c>
      <c r="G337" s="39" t="str">
        <f t="shared" si="52"/>
        <v/>
      </c>
      <c r="H337" s="74"/>
      <c r="I337" s="74"/>
      <c r="J337" s="74"/>
      <c r="K337" s="84"/>
      <c r="L337" s="83"/>
      <c r="M337" s="83"/>
      <c r="N337" s="84"/>
      <c r="O337" s="135"/>
      <c r="P337" s="43"/>
      <c r="Q337" t="str">
        <f>IF(C337="","",'OPĆI DIO'!$C$1)</f>
        <v/>
      </c>
      <c r="R337" t="str">
        <f t="shared" si="53"/>
        <v/>
      </c>
      <c r="S337" t="str">
        <f t="shared" si="54"/>
        <v/>
      </c>
      <c r="T337" t="str">
        <f t="shared" si="55"/>
        <v/>
      </c>
      <c r="U337" t="str">
        <f t="shared" si="56"/>
        <v/>
      </c>
      <c r="AE337" t="s">
        <v>4890</v>
      </c>
      <c r="AF337" t="s">
        <v>3203</v>
      </c>
      <c r="AG337" t="str">
        <f t="shared" si="57"/>
        <v>A679072</v>
      </c>
      <c r="AH337" t="str">
        <f>IFERROR(VLOOKUP(AG337,AKT!$E$4:$G$350,3,FALSE),"")</f>
        <v>0942</v>
      </c>
    </row>
    <row r="338" spans="1:34">
      <c r="A338" s="44"/>
      <c r="B338" s="39" t="str">
        <f t="shared" si="49"/>
        <v/>
      </c>
      <c r="C338" s="44"/>
      <c r="D338" s="39" t="str">
        <f t="shared" si="50"/>
        <v/>
      </c>
      <c r="E338" s="75"/>
      <c r="F338" s="39" t="str">
        <f t="shared" si="51"/>
        <v/>
      </c>
      <c r="G338" s="39" t="str">
        <f t="shared" si="52"/>
        <v/>
      </c>
      <c r="H338" s="74"/>
      <c r="I338" s="74"/>
      <c r="J338" s="74"/>
      <c r="K338" s="84"/>
      <c r="L338" s="83"/>
      <c r="M338" s="83"/>
      <c r="N338" s="84"/>
      <c r="O338" s="135"/>
      <c r="P338" s="43"/>
      <c r="Q338" t="str">
        <f>IF(C338="","",'OPĆI DIO'!$C$1)</f>
        <v/>
      </c>
      <c r="R338" t="str">
        <f t="shared" si="53"/>
        <v/>
      </c>
      <c r="S338" t="str">
        <f t="shared" si="54"/>
        <v/>
      </c>
      <c r="T338" t="str">
        <f t="shared" si="55"/>
        <v/>
      </c>
      <c r="U338" t="str">
        <f t="shared" si="56"/>
        <v/>
      </c>
      <c r="AE338" t="s">
        <v>4891</v>
      </c>
      <c r="AF338" t="s">
        <v>4892</v>
      </c>
      <c r="AG338" t="str">
        <f t="shared" si="57"/>
        <v>A679072</v>
      </c>
      <c r="AH338" t="str">
        <f>IFERROR(VLOOKUP(AG338,AKT!$E$4:$G$350,3,FALSE),"")</f>
        <v>0942</v>
      </c>
    </row>
    <row r="339" spans="1:34">
      <c r="A339" s="44"/>
      <c r="B339" s="39" t="str">
        <f t="shared" si="49"/>
        <v/>
      </c>
      <c r="C339" s="44"/>
      <c r="D339" s="39" t="str">
        <f t="shared" si="50"/>
        <v/>
      </c>
      <c r="E339" s="75"/>
      <c r="F339" s="39" t="str">
        <f t="shared" si="51"/>
        <v/>
      </c>
      <c r="G339" s="39" t="str">
        <f t="shared" si="52"/>
        <v/>
      </c>
      <c r="H339" s="74"/>
      <c r="I339" s="74"/>
      <c r="J339" s="74"/>
      <c r="K339" s="84"/>
      <c r="L339" s="83"/>
      <c r="M339" s="83"/>
      <c r="N339" s="84"/>
      <c r="O339" s="135"/>
      <c r="P339" s="43"/>
      <c r="Q339" t="str">
        <f>IF(C339="","",'OPĆI DIO'!$C$1)</f>
        <v/>
      </c>
      <c r="R339" t="str">
        <f t="shared" si="53"/>
        <v/>
      </c>
      <c r="S339" t="str">
        <f t="shared" si="54"/>
        <v/>
      </c>
      <c r="T339" t="str">
        <f t="shared" si="55"/>
        <v/>
      </c>
      <c r="U339" t="str">
        <f t="shared" si="56"/>
        <v/>
      </c>
      <c r="AE339" t="s">
        <v>4893</v>
      </c>
      <c r="AF339" t="s">
        <v>3199</v>
      </c>
      <c r="AG339" t="str">
        <f t="shared" si="57"/>
        <v>A679072</v>
      </c>
      <c r="AH339" t="str">
        <f>IFERROR(VLOOKUP(AG339,AKT!$E$4:$G$350,3,FALSE),"")</f>
        <v>0942</v>
      </c>
    </row>
    <row r="340" spans="1:34">
      <c r="A340" s="44"/>
      <c r="B340" s="39" t="str">
        <f t="shared" si="49"/>
        <v/>
      </c>
      <c r="C340" s="44"/>
      <c r="D340" s="39" t="str">
        <f t="shared" si="50"/>
        <v/>
      </c>
      <c r="E340" s="75"/>
      <c r="F340" s="39" t="str">
        <f t="shared" si="51"/>
        <v/>
      </c>
      <c r="G340" s="39" t="str">
        <f t="shared" si="52"/>
        <v/>
      </c>
      <c r="H340" s="74"/>
      <c r="I340" s="74"/>
      <c r="J340" s="74"/>
      <c r="K340" s="84"/>
      <c r="L340" s="83"/>
      <c r="M340" s="83"/>
      <c r="N340" s="84"/>
      <c r="O340" s="135"/>
      <c r="P340" s="43"/>
      <c r="Q340" t="str">
        <f>IF(C340="","",'OPĆI DIO'!$C$1)</f>
        <v/>
      </c>
      <c r="R340" t="str">
        <f t="shared" si="53"/>
        <v/>
      </c>
      <c r="S340" t="str">
        <f t="shared" si="54"/>
        <v/>
      </c>
      <c r="T340" t="str">
        <f t="shared" si="55"/>
        <v/>
      </c>
      <c r="U340" t="str">
        <f t="shared" si="56"/>
        <v/>
      </c>
      <c r="AE340" t="s">
        <v>4894</v>
      </c>
      <c r="AF340" t="s">
        <v>4895</v>
      </c>
      <c r="AG340" t="str">
        <f t="shared" si="57"/>
        <v>A679072</v>
      </c>
      <c r="AH340" t="str">
        <f>IFERROR(VLOOKUP(AG340,AKT!$E$4:$G$350,3,FALSE),"")</f>
        <v>0942</v>
      </c>
    </row>
    <row r="341" spans="1:34">
      <c r="A341" s="44"/>
      <c r="B341" s="39" t="str">
        <f t="shared" si="49"/>
        <v/>
      </c>
      <c r="C341" s="44"/>
      <c r="D341" s="39" t="str">
        <f t="shared" si="50"/>
        <v/>
      </c>
      <c r="E341" s="75"/>
      <c r="F341" s="39" t="str">
        <f t="shared" si="51"/>
        <v/>
      </c>
      <c r="G341" s="39" t="str">
        <f t="shared" si="52"/>
        <v/>
      </c>
      <c r="H341" s="74"/>
      <c r="I341" s="74"/>
      <c r="J341" s="74"/>
      <c r="K341" s="84"/>
      <c r="L341" s="83"/>
      <c r="M341" s="83"/>
      <c r="N341" s="84"/>
      <c r="O341" s="135"/>
      <c r="P341" s="43"/>
      <c r="Q341" t="str">
        <f>IF(C341="","",'OPĆI DIO'!$C$1)</f>
        <v/>
      </c>
      <c r="R341" t="str">
        <f t="shared" si="53"/>
        <v/>
      </c>
      <c r="S341" t="str">
        <f t="shared" si="54"/>
        <v/>
      </c>
      <c r="T341" t="str">
        <f t="shared" si="55"/>
        <v/>
      </c>
      <c r="U341" t="str">
        <f t="shared" si="56"/>
        <v/>
      </c>
      <c r="AE341" t="s">
        <v>4896</v>
      </c>
      <c r="AF341" t="s">
        <v>4897</v>
      </c>
      <c r="AG341" t="str">
        <f t="shared" si="57"/>
        <v>A679072</v>
      </c>
      <c r="AH341" t="str">
        <f>IFERROR(VLOOKUP(AG341,AKT!$E$4:$G$350,3,FALSE),"")</f>
        <v>0942</v>
      </c>
    </row>
    <row r="342" spans="1:34">
      <c r="A342" s="44"/>
      <c r="B342" s="39" t="str">
        <f t="shared" si="49"/>
        <v/>
      </c>
      <c r="C342" s="44"/>
      <c r="D342" s="39" t="str">
        <f t="shared" si="50"/>
        <v/>
      </c>
      <c r="E342" s="75"/>
      <c r="F342" s="39" t="str">
        <f t="shared" si="51"/>
        <v/>
      </c>
      <c r="G342" s="39" t="str">
        <f t="shared" si="52"/>
        <v/>
      </c>
      <c r="H342" s="74"/>
      <c r="I342" s="74"/>
      <c r="J342" s="74"/>
      <c r="K342" s="84"/>
      <c r="L342" s="83"/>
      <c r="M342" s="83"/>
      <c r="N342" s="84"/>
      <c r="O342" s="135"/>
      <c r="P342" s="43"/>
      <c r="Q342" t="str">
        <f>IF(C342="","",'OPĆI DIO'!$C$1)</f>
        <v/>
      </c>
      <c r="R342" t="str">
        <f t="shared" si="53"/>
        <v/>
      </c>
      <c r="S342" t="str">
        <f t="shared" si="54"/>
        <v/>
      </c>
      <c r="T342" t="str">
        <f t="shared" si="55"/>
        <v/>
      </c>
      <c r="U342" t="str">
        <f t="shared" si="56"/>
        <v/>
      </c>
      <c r="AE342" t="s">
        <v>4898</v>
      </c>
      <c r="AF342" t="s">
        <v>4899</v>
      </c>
      <c r="AG342" t="str">
        <f t="shared" si="57"/>
        <v>A679072</v>
      </c>
      <c r="AH342" t="str">
        <f>IFERROR(VLOOKUP(AG342,AKT!$E$4:$G$350,3,FALSE),"")</f>
        <v>0942</v>
      </c>
    </row>
    <row r="343" spans="1:34">
      <c r="A343" s="44"/>
      <c r="B343" s="39" t="str">
        <f t="shared" si="49"/>
        <v/>
      </c>
      <c r="C343" s="44"/>
      <c r="D343" s="39" t="str">
        <f t="shared" si="50"/>
        <v/>
      </c>
      <c r="E343" s="75"/>
      <c r="F343" s="39" t="str">
        <f t="shared" si="51"/>
        <v/>
      </c>
      <c r="G343" s="39" t="str">
        <f t="shared" si="52"/>
        <v/>
      </c>
      <c r="H343" s="74"/>
      <c r="I343" s="74"/>
      <c r="J343" s="74"/>
      <c r="K343" s="84"/>
      <c r="L343" s="83"/>
      <c r="M343" s="83"/>
      <c r="N343" s="84"/>
      <c r="O343" s="135"/>
      <c r="P343" s="43"/>
      <c r="Q343" t="str">
        <f>IF(C343="","",'OPĆI DIO'!$C$1)</f>
        <v/>
      </c>
      <c r="R343" t="str">
        <f t="shared" si="53"/>
        <v/>
      </c>
      <c r="S343" t="str">
        <f t="shared" si="54"/>
        <v/>
      </c>
      <c r="T343" t="str">
        <f t="shared" si="55"/>
        <v/>
      </c>
      <c r="U343" t="str">
        <f t="shared" si="56"/>
        <v/>
      </c>
      <c r="AE343" t="s">
        <v>4900</v>
      </c>
      <c r="AF343" t="s">
        <v>4901</v>
      </c>
      <c r="AG343" t="str">
        <f t="shared" si="57"/>
        <v>A679072</v>
      </c>
      <c r="AH343" t="str">
        <f>IFERROR(VLOOKUP(AG343,AKT!$E$4:$G$350,3,FALSE),"")</f>
        <v>0942</v>
      </c>
    </row>
    <row r="344" spans="1:34">
      <c r="A344" s="44"/>
      <c r="B344" s="39" t="str">
        <f t="shared" si="49"/>
        <v/>
      </c>
      <c r="C344" s="44"/>
      <c r="D344" s="39" t="str">
        <f t="shared" si="50"/>
        <v/>
      </c>
      <c r="E344" s="75"/>
      <c r="F344" s="39" t="str">
        <f t="shared" si="51"/>
        <v/>
      </c>
      <c r="G344" s="39" t="str">
        <f t="shared" si="52"/>
        <v/>
      </c>
      <c r="H344" s="74"/>
      <c r="I344" s="74"/>
      <c r="J344" s="74"/>
      <c r="K344" s="84"/>
      <c r="L344" s="83"/>
      <c r="M344" s="83"/>
      <c r="N344" s="84"/>
      <c r="O344" s="135"/>
      <c r="P344" s="43"/>
      <c r="Q344" t="str">
        <f>IF(C344="","",'OPĆI DIO'!$C$1)</f>
        <v/>
      </c>
      <c r="R344" t="str">
        <f t="shared" si="53"/>
        <v/>
      </c>
      <c r="S344" t="str">
        <f t="shared" si="54"/>
        <v/>
      </c>
      <c r="T344" t="str">
        <f t="shared" si="55"/>
        <v/>
      </c>
      <c r="U344" t="str">
        <f t="shared" si="56"/>
        <v/>
      </c>
      <c r="AE344" t="s">
        <v>4902</v>
      </c>
      <c r="AF344" t="s">
        <v>4903</v>
      </c>
      <c r="AG344" t="str">
        <f t="shared" si="57"/>
        <v>A679072</v>
      </c>
      <c r="AH344" t="str">
        <f>IFERROR(VLOOKUP(AG344,AKT!$E$4:$G$350,3,FALSE),"")</f>
        <v>0942</v>
      </c>
    </row>
    <row r="345" spans="1:34">
      <c r="A345" s="44"/>
      <c r="B345" s="39" t="str">
        <f t="shared" si="49"/>
        <v/>
      </c>
      <c r="C345" s="44"/>
      <c r="D345" s="39" t="str">
        <f t="shared" si="50"/>
        <v/>
      </c>
      <c r="E345" s="75"/>
      <c r="F345" s="39" t="str">
        <f t="shared" si="51"/>
        <v/>
      </c>
      <c r="G345" s="39" t="str">
        <f t="shared" si="52"/>
        <v/>
      </c>
      <c r="H345" s="74"/>
      <c r="I345" s="74"/>
      <c r="J345" s="74"/>
      <c r="K345" s="84"/>
      <c r="L345" s="83"/>
      <c r="M345" s="83"/>
      <c r="N345" s="84"/>
      <c r="O345" s="135"/>
      <c r="P345" s="43"/>
      <c r="Q345" t="str">
        <f>IF(C345="","",'OPĆI DIO'!$C$1)</f>
        <v/>
      </c>
      <c r="R345" t="str">
        <f t="shared" si="53"/>
        <v/>
      </c>
      <c r="S345" t="str">
        <f t="shared" si="54"/>
        <v/>
      </c>
      <c r="T345" t="str">
        <f t="shared" si="55"/>
        <v/>
      </c>
      <c r="U345" t="str">
        <f t="shared" si="56"/>
        <v/>
      </c>
      <c r="AE345" t="s">
        <v>4904</v>
      </c>
      <c r="AF345" t="s">
        <v>4905</v>
      </c>
      <c r="AG345" t="str">
        <f t="shared" si="57"/>
        <v>A679072</v>
      </c>
      <c r="AH345" t="str">
        <f>IFERROR(VLOOKUP(AG345,AKT!$E$4:$G$350,3,FALSE),"")</f>
        <v>0942</v>
      </c>
    </row>
    <row r="346" spans="1:34">
      <c r="A346" s="44"/>
      <c r="B346" s="39" t="str">
        <f t="shared" si="49"/>
        <v/>
      </c>
      <c r="C346" s="44"/>
      <c r="D346" s="39" t="str">
        <f t="shared" si="50"/>
        <v/>
      </c>
      <c r="E346" s="75"/>
      <c r="F346" s="39" t="str">
        <f t="shared" si="51"/>
        <v/>
      </c>
      <c r="G346" s="39" t="str">
        <f t="shared" si="52"/>
        <v/>
      </c>
      <c r="H346" s="74"/>
      <c r="I346" s="74"/>
      <c r="J346" s="74"/>
      <c r="K346" s="84"/>
      <c r="L346" s="83"/>
      <c r="M346" s="83"/>
      <c r="N346" s="84"/>
      <c r="O346" s="135"/>
      <c r="P346" s="43"/>
      <c r="Q346" t="str">
        <f>IF(C346="","",'OPĆI DIO'!$C$1)</f>
        <v/>
      </c>
      <c r="R346" t="str">
        <f t="shared" si="53"/>
        <v/>
      </c>
      <c r="S346" t="str">
        <f t="shared" si="54"/>
        <v/>
      </c>
      <c r="T346" t="str">
        <f t="shared" si="55"/>
        <v/>
      </c>
      <c r="U346" t="str">
        <f t="shared" si="56"/>
        <v/>
      </c>
      <c r="AE346" t="s">
        <v>4906</v>
      </c>
      <c r="AF346" t="s">
        <v>4907</v>
      </c>
      <c r="AG346" t="str">
        <f t="shared" si="57"/>
        <v>A679072</v>
      </c>
      <c r="AH346" t="str">
        <f>IFERROR(VLOOKUP(AG346,AKT!$E$4:$G$350,3,FALSE),"")</f>
        <v>0942</v>
      </c>
    </row>
    <row r="347" spans="1:34">
      <c r="A347" s="44"/>
      <c r="B347" s="39" t="str">
        <f t="shared" si="49"/>
        <v/>
      </c>
      <c r="C347" s="44"/>
      <c r="D347" s="39" t="str">
        <f t="shared" si="50"/>
        <v/>
      </c>
      <c r="E347" s="75"/>
      <c r="F347" s="39" t="str">
        <f t="shared" si="51"/>
        <v/>
      </c>
      <c r="G347" s="39" t="str">
        <f t="shared" si="52"/>
        <v/>
      </c>
      <c r="H347" s="74"/>
      <c r="I347" s="74"/>
      <c r="J347" s="74"/>
      <c r="K347" s="84"/>
      <c r="L347" s="83"/>
      <c r="M347" s="83"/>
      <c r="N347" s="84"/>
      <c r="O347" s="135"/>
      <c r="P347" s="43"/>
      <c r="Q347" t="str">
        <f>IF(C347="","",'OPĆI DIO'!$C$1)</f>
        <v/>
      </c>
      <c r="R347" t="str">
        <f t="shared" si="53"/>
        <v/>
      </c>
      <c r="S347" t="str">
        <f t="shared" si="54"/>
        <v/>
      </c>
      <c r="T347" t="str">
        <f t="shared" si="55"/>
        <v/>
      </c>
      <c r="U347" t="str">
        <f t="shared" si="56"/>
        <v/>
      </c>
      <c r="AE347" t="s">
        <v>4908</v>
      </c>
      <c r="AF347" t="s">
        <v>4909</v>
      </c>
      <c r="AG347" t="str">
        <f t="shared" si="57"/>
        <v>A679072</v>
      </c>
      <c r="AH347" t="str">
        <f>IFERROR(VLOOKUP(AG347,AKT!$E$4:$G$350,3,FALSE),"")</f>
        <v>0942</v>
      </c>
    </row>
    <row r="348" spans="1:34">
      <c r="A348" s="44"/>
      <c r="B348" s="39" t="str">
        <f t="shared" si="49"/>
        <v/>
      </c>
      <c r="C348" s="44"/>
      <c r="D348" s="39" t="str">
        <f t="shared" si="50"/>
        <v/>
      </c>
      <c r="E348" s="75"/>
      <c r="F348" s="39" t="str">
        <f t="shared" si="51"/>
        <v/>
      </c>
      <c r="G348" s="39" t="str">
        <f t="shared" si="52"/>
        <v/>
      </c>
      <c r="H348" s="74"/>
      <c r="I348" s="74"/>
      <c r="J348" s="74"/>
      <c r="K348" s="84"/>
      <c r="L348" s="83"/>
      <c r="M348" s="83"/>
      <c r="N348" s="84"/>
      <c r="O348" s="135"/>
      <c r="P348" s="43"/>
      <c r="Q348" t="str">
        <f>IF(C348="","",'OPĆI DIO'!$C$1)</f>
        <v/>
      </c>
      <c r="R348" t="str">
        <f t="shared" si="53"/>
        <v/>
      </c>
      <c r="S348" t="str">
        <f t="shared" si="54"/>
        <v/>
      </c>
      <c r="T348" t="str">
        <f t="shared" si="55"/>
        <v/>
      </c>
      <c r="U348" t="str">
        <f t="shared" si="56"/>
        <v/>
      </c>
      <c r="AE348" t="s">
        <v>4910</v>
      </c>
      <c r="AF348" t="s">
        <v>4911</v>
      </c>
      <c r="AG348" t="str">
        <f t="shared" si="57"/>
        <v>A679072</v>
      </c>
      <c r="AH348" t="str">
        <f>IFERROR(VLOOKUP(AG348,AKT!$E$4:$G$350,3,FALSE),"")</f>
        <v>0942</v>
      </c>
    </row>
    <row r="349" spans="1:34">
      <c r="A349" s="44"/>
      <c r="B349" s="39" t="str">
        <f t="shared" si="49"/>
        <v/>
      </c>
      <c r="C349" s="44"/>
      <c r="D349" s="39" t="str">
        <f t="shared" si="50"/>
        <v/>
      </c>
      <c r="E349" s="75"/>
      <c r="F349" s="39" t="str">
        <f t="shared" si="51"/>
        <v/>
      </c>
      <c r="G349" s="39" t="str">
        <f t="shared" si="52"/>
        <v/>
      </c>
      <c r="H349" s="74"/>
      <c r="I349" s="74"/>
      <c r="J349" s="74"/>
      <c r="K349" s="84"/>
      <c r="L349" s="83"/>
      <c r="M349" s="83"/>
      <c r="N349" s="84"/>
      <c r="O349" s="135"/>
      <c r="P349" s="43"/>
      <c r="Q349" t="str">
        <f>IF(C349="","",'OPĆI DIO'!$C$1)</f>
        <v/>
      </c>
      <c r="R349" t="str">
        <f t="shared" si="53"/>
        <v/>
      </c>
      <c r="S349" t="str">
        <f t="shared" si="54"/>
        <v/>
      </c>
      <c r="T349" t="str">
        <f t="shared" si="55"/>
        <v/>
      </c>
      <c r="U349" t="str">
        <f t="shared" si="56"/>
        <v/>
      </c>
      <c r="AE349" t="s">
        <v>4912</v>
      </c>
      <c r="AF349" t="s">
        <v>4913</v>
      </c>
      <c r="AG349" t="str">
        <f t="shared" si="57"/>
        <v>A679072</v>
      </c>
      <c r="AH349" t="str">
        <f>IFERROR(VLOOKUP(AG349,AKT!$E$4:$G$350,3,FALSE),"")</f>
        <v>0942</v>
      </c>
    </row>
    <row r="350" spans="1:34">
      <c r="A350" s="44"/>
      <c r="B350" s="39" t="str">
        <f t="shared" si="49"/>
        <v/>
      </c>
      <c r="C350" s="44"/>
      <c r="D350" s="39" t="str">
        <f t="shared" si="50"/>
        <v/>
      </c>
      <c r="E350" s="75"/>
      <c r="F350" s="39" t="str">
        <f t="shared" si="51"/>
        <v/>
      </c>
      <c r="G350" s="39" t="str">
        <f t="shared" si="52"/>
        <v/>
      </c>
      <c r="H350" s="74"/>
      <c r="I350" s="74"/>
      <c r="J350" s="74"/>
      <c r="K350" s="84"/>
      <c r="L350" s="83"/>
      <c r="M350" s="83"/>
      <c r="N350" s="84"/>
      <c r="O350" s="135"/>
      <c r="P350" s="43"/>
      <c r="Q350" t="str">
        <f>IF(C350="","",'OPĆI DIO'!$C$1)</f>
        <v/>
      </c>
      <c r="R350" t="str">
        <f t="shared" si="53"/>
        <v/>
      </c>
      <c r="S350" t="str">
        <f t="shared" si="54"/>
        <v/>
      </c>
      <c r="T350" t="str">
        <f t="shared" si="55"/>
        <v/>
      </c>
      <c r="U350" t="str">
        <f t="shared" si="56"/>
        <v/>
      </c>
      <c r="AE350" t="s">
        <v>4914</v>
      </c>
      <c r="AF350" t="s">
        <v>4915</v>
      </c>
      <c r="AG350" t="str">
        <f t="shared" si="57"/>
        <v>A679072</v>
      </c>
      <c r="AH350" t="str">
        <f>IFERROR(VLOOKUP(AG350,AKT!$E$4:$G$350,3,FALSE),"")</f>
        <v>0942</v>
      </c>
    </row>
    <row r="351" spans="1:34">
      <c r="A351" s="44"/>
      <c r="B351" s="39" t="str">
        <f t="shared" si="49"/>
        <v/>
      </c>
      <c r="C351" s="44"/>
      <c r="D351" s="39" t="str">
        <f t="shared" si="50"/>
        <v/>
      </c>
      <c r="E351" s="75"/>
      <c r="F351" s="39" t="str">
        <f t="shared" si="51"/>
        <v/>
      </c>
      <c r="G351" s="39" t="str">
        <f t="shared" si="52"/>
        <v/>
      </c>
      <c r="H351" s="74"/>
      <c r="I351" s="74"/>
      <c r="J351" s="74"/>
      <c r="K351" s="84"/>
      <c r="L351" s="83"/>
      <c r="M351" s="83"/>
      <c r="N351" s="84"/>
      <c r="O351" s="135"/>
      <c r="P351" s="43"/>
      <c r="Q351" t="str">
        <f>IF(C351="","",'OPĆI DIO'!$C$1)</f>
        <v/>
      </c>
      <c r="R351" t="str">
        <f t="shared" si="53"/>
        <v/>
      </c>
      <c r="S351" t="str">
        <f t="shared" si="54"/>
        <v/>
      </c>
      <c r="T351" t="str">
        <f t="shared" si="55"/>
        <v/>
      </c>
      <c r="U351" t="str">
        <f t="shared" si="56"/>
        <v/>
      </c>
      <c r="AE351" t="s">
        <v>4916</v>
      </c>
      <c r="AF351" t="s">
        <v>4917</v>
      </c>
      <c r="AG351" t="str">
        <f t="shared" si="57"/>
        <v>A679072</v>
      </c>
      <c r="AH351" t="str">
        <f>IFERROR(VLOOKUP(AG351,AKT!$E$4:$G$350,3,FALSE),"")</f>
        <v>0942</v>
      </c>
    </row>
    <row r="352" spans="1:34">
      <c r="A352" s="44"/>
      <c r="B352" s="39" t="str">
        <f t="shared" si="49"/>
        <v/>
      </c>
      <c r="C352" s="44"/>
      <c r="D352" s="39" t="str">
        <f t="shared" si="50"/>
        <v/>
      </c>
      <c r="E352" s="75"/>
      <c r="F352" s="39" t="str">
        <f t="shared" si="51"/>
        <v/>
      </c>
      <c r="G352" s="39" t="str">
        <f t="shared" si="52"/>
        <v/>
      </c>
      <c r="H352" s="74"/>
      <c r="I352" s="74"/>
      <c r="J352" s="74"/>
      <c r="K352" s="84"/>
      <c r="L352" s="83"/>
      <c r="M352" s="83"/>
      <c r="N352" s="84"/>
      <c r="O352" s="135"/>
      <c r="P352" s="43"/>
      <c r="Q352" t="str">
        <f>IF(C352="","",'OPĆI DIO'!$C$1)</f>
        <v/>
      </c>
      <c r="R352" t="str">
        <f t="shared" si="53"/>
        <v/>
      </c>
      <c r="S352" t="str">
        <f t="shared" si="54"/>
        <v/>
      </c>
      <c r="T352" t="str">
        <f t="shared" si="55"/>
        <v/>
      </c>
      <c r="U352" t="str">
        <f t="shared" si="56"/>
        <v/>
      </c>
      <c r="AE352" t="s">
        <v>4918</v>
      </c>
      <c r="AF352" t="s">
        <v>4919</v>
      </c>
      <c r="AG352" t="str">
        <f t="shared" si="57"/>
        <v>A679072</v>
      </c>
      <c r="AH352" t="str">
        <f>IFERROR(VLOOKUP(AG352,AKT!$E$4:$G$350,3,FALSE),"")</f>
        <v>0942</v>
      </c>
    </row>
    <row r="353" spans="1:34">
      <c r="A353" s="44"/>
      <c r="B353" s="39" t="str">
        <f t="shared" si="49"/>
        <v/>
      </c>
      <c r="C353" s="44"/>
      <c r="D353" s="39" t="str">
        <f t="shared" si="50"/>
        <v/>
      </c>
      <c r="E353" s="75"/>
      <c r="F353" s="39" t="str">
        <f t="shared" si="51"/>
        <v/>
      </c>
      <c r="G353" s="39" t="str">
        <f t="shared" si="52"/>
        <v/>
      </c>
      <c r="H353" s="74"/>
      <c r="I353" s="74"/>
      <c r="J353" s="74"/>
      <c r="K353" s="84"/>
      <c r="L353" s="83"/>
      <c r="M353" s="83"/>
      <c r="N353" s="84"/>
      <c r="O353" s="135"/>
      <c r="P353" s="43"/>
      <c r="Q353" t="str">
        <f>IF(C353="","",'OPĆI DIO'!$C$1)</f>
        <v/>
      </c>
      <c r="R353" t="str">
        <f t="shared" si="53"/>
        <v/>
      </c>
      <c r="S353" t="str">
        <f t="shared" si="54"/>
        <v/>
      </c>
      <c r="T353" t="str">
        <f t="shared" si="55"/>
        <v/>
      </c>
      <c r="U353" t="str">
        <f t="shared" si="56"/>
        <v/>
      </c>
      <c r="AE353" t="s">
        <v>4920</v>
      </c>
      <c r="AF353" t="s">
        <v>4921</v>
      </c>
      <c r="AG353" t="str">
        <f t="shared" si="57"/>
        <v>A679072</v>
      </c>
      <c r="AH353" t="str">
        <f>IFERROR(VLOOKUP(AG353,AKT!$E$4:$G$350,3,FALSE),"")</f>
        <v>0942</v>
      </c>
    </row>
    <row r="354" spans="1:34">
      <c r="A354" s="44"/>
      <c r="B354" s="39" t="str">
        <f t="shared" si="49"/>
        <v/>
      </c>
      <c r="C354" s="44"/>
      <c r="D354" s="39" t="str">
        <f t="shared" si="50"/>
        <v/>
      </c>
      <c r="E354" s="75"/>
      <c r="F354" s="39" t="str">
        <f t="shared" si="51"/>
        <v/>
      </c>
      <c r="G354" s="39" t="str">
        <f t="shared" si="52"/>
        <v/>
      </c>
      <c r="H354" s="74"/>
      <c r="I354" s="74"/>
      <c r="J354" s="74"/>
      <c r="K354" s="84"/>
      <c r="L354" s="83"/>
      <c r="M354" s="83"/>
      <c r="N354" s="84"/>
      <c r="O354" s="135"/>
      <c r="P354" s="43"/>
      <c r="Q354" t="str">
        <f>IF(C354="","",'OPĆI DIO'!$C$1)</f>
        <v/>
      </c>
      <c r="R354" t="str">
        <f t="shared" si="53"/>
        <v/>
      </c>
      <c r="S354" t="str">
        <f t="shared" si="54"/>
        <v/>
      </c>
      <c r="T354" t="str">
        <f t="shared" si="55"/>
        <v/>
      </c>
      <c r="U354" t="str">
        <f t="shared" si="56"/>
        <v/>
      </c>
      <c r="AE354" t="s">
        <v>4922</v>
      </c>
      <c r="AF354" t="s">
        <v>4923</v>
      </c>
      <c r="AG354" t="str">
        <f t="shared" si="57"/>
        <v>A679072</v>
      </c>
      <c r="AH354" t="str">
        <f>IFERROR(VLOOKUP(AG354,AKT!$E$4:$G$350,3,FALSE),"")</f>
        <v>0942</v>
      </c>
    </row>
    <row r="355" spans="1:34">
      <c r="A355" s="44"/>
      <c r="B355" s="39" t="str">
        <f t="shared" si="49"/>
        <v/>
      </c>
      <c r="C355" s="44"/>
      <c r="D355" s="39" t="str">
        <f t="shared" si="50"/>
        <v/>
      </c>
      <c r="E355" s="75"/>
      <c r="F355" s="39" t="str">
        <f t="shared" si="51"/>
        <v/>
      </c>
      <c r="G355" s="39" t="str">
        <f t="shared" si="52"/>
        <v/>
      </c>
      <c r="H355" s="74"/>
      <c r="I355" s="74"/>
      <c r="J355" s="74"/>
      <c r="K355" s="84"/>
      <c r="L355" s="83"/>
      <c r="M355" s="83"/>
      <c r="N355" s="84"/>
      <c r="O355" s="135"/>
      <c r="P355" s="43"/>
      <c r="Q355" t="str">
        <f>IF(C355="","",'OPĆI DIO'!$C$1)</f>
        <v/>
      </c>
      <c r="R355" t="str">
        <f t="shared" si="53"/>
        <v/>
      </c>
      <c r="S355" t="str">
        <f t="shared" si="54"/>
        <v/>
      </c>
      <c r="T355" t="str">
        <f t="shared" si="55"/>
        <v/>
      </c>
      <c r="U355" t="str">
        <f t="shared" si="56"/>
        <v/>
      </c>
      <c r="AE355" t="s">
        <v>4924</v>
      </c>
      <c r="AF355" t="s">
        <v>4925</v>
      </c>
      <c r="AG355" t="str">
        <f t="shared" si="57"/>
        <v>A679072</v>
      </c>
      <c r="AH355" t="str">
        <f>IFERROR(VLOOKUP(AG355,AKT!$E$4:$G$350,3,FALSE),"")</f>
        <v>0942</v>
      </c>
    </row>
    <row r="356" spans="1:34">
      <c r="A356" s="44"/>
      <c r="B356" s="39" t="str">
        <f t="shared" si="49"/>
        <v/>
      </c>
      <c r="C356" s="44"/>
      <c r="D356" s="39" t="str">
        <f t="shared" si="50"/>
        <v/>
      </c>
      <c r="E356" s="75"/>
      <c r="F356" s="39" t="str">
        <f t="shared" si="51"/>
        <v/>
      </c>
      <c r="G356" s="39" t="str">
        <f t="shared" si="52"/>
        <v/>
      </c>
      <c r="H356" s="74"/>
      <c r="I356" s="74"/>
      <c r="J356" s="74"/>
      <c r="K356" s="84"/>
      <c r="L356" s="83"/>
      <c r="M356" s="83"/>
      <c r="N356" s="84"/>
      <c r="O356" s="135"/>
      <c r="P356" s="43"/>
      <c r="Q356" t="str">
        <f>IF(C356="","",'OPĆI DIO'!$C$1)</f>
        <v/>
      </c>
      <c r="R356" t="str">
        <f t="shared" si="53"/>
        <v/>
      </c>
      <c r="S356" t="str">
        <f t="shared" si="54"/>
        <v/>
      </c>
      <c r="T356" t="str">
        <f t="shared" si="55"/>
        <v/>
      </c>
      <c r="U356" t="str">
        <f t="shared" si="56"/>
        <v/>
      </c>
      <c r="AE356" t="s">
        <v>4926</v>
      </c>
      <c r="AF356" t="s">
        <v>4927</v>
      </c>
      <c r="AG356" t="str">
        <f t="shared" si="57"/>
        <v>A679073</v>
      </c>
      <c r="AH356" t="str">
        <f>IFERROR(VLOOKUP(AG356,AKT!$E$4:$G$350,3,FALSE),"")</f>
        <v>0942</v>
      </c>
    </row>
    <row r="357" spans="1:34">
      <c r="A357" s="44"/>
      <c r="B357" s="39" t="str">
        <f t="shared" si="49"/>
        <v/>
      </c>
      <c r="C357" s="44"/>
      <c r="D357" s="39" t="str">
        <f t="shared" si="50"/>
        <v/>
      </c>
      <c r="E357" s="75"/>
      <c r="F357" s="39" t="str">
        <f t="shared" si="51"/>
        <v/>
      </c>
      <c r="G357" s="39" t="str">
        <f t="shared" si="52"/>
        <v/>
      </c>
      <c r="H357" s="74"/>
      <c r="I357" s="74"/>
      <c r="J357" s="74"/>
      <c r="K357" s="84"/>
      <c r="L357" s="83"/>
      <c r="M357" s="83"/>
      <c r="N357" s="84"/>
      <c r="O357" s="135"/>
      <c r="P357" s="43"/>
      <c r="Q357" t="str">
        <f>IF(C357="","",'OPĆI DIO'!$C$1)</f>
        <v/>
      </c>
      <c r="R357" t="str">
        <f t="shared" si="53"/>
        <v/>
      </c>
      <c r="S357" t="str">
        <f t="shared" si="54"/>
        <v/>
      </c>
      <c r="T357" t="str">
        <f t="shared" si="55"/>
        <v/>
      </c>
      <c r="U357" t="str">
        <f t="shared" si="56"/>
        <v/>
      </c>
      <c r="AE357" t="s">
        <v>4928</v>
      </c>
      <c r="AF357" t="s">
        <v>4929</v>
      </c>
      <c r="AG357" t="str">
        <f t="shared" si="57"/>
        <v>A679073</v>
      </c>
      <c r="AH357" t="str">
        <f>IFERROR(VLOOKUP(AG357,AKT!$E$4:$G$350,3,FALSE),"")</f>
        <v>0942</v>
      </c>
    </row>
    <row r="358" spans="1:34">
      <c r="A358" s="44"/>
      <c r="B358" s="39" t="str">
        <f t="shared" si="49"/>
        <v/>
      </c>
      <c r="C358" s="44"/>
      <c r="D358" s="39" t="str">
        <f t="shared" si="50"/>
        <v/>
      </c>
      <c r="E358" s="75"/>
      <c r="F358" s="39" t="str">
        <f t="shared" si="51"/>
        <v/>
      </c>
      <c r="G358" s="39" t="str">
        <f t="shared" si="52"/>
        <v/>
      </c>
      <c r="H358" s="74"/>
      <c r="I358" s="74"/>
      <c r="J358" s="74"/>
      <c r="K358" s="84"/>
      <c r="L358" s="83"/>
      <c r="M358" s="83"/>
      <c r="N358" s="84"/>
      <c r="O358" s="135"/>
      <c r="P358" s="43"/>
      <c r="Q358" t="str">
        <f>IF(C358="","",'OPĆI DIO'!$C$1)</f>
        <v/>
      </c>
      <c r="R358" t="str">
        <f t="shared" si="53"/>
        <v/>
      </c>
      <c r="S358" t="str">
        <f t="shared" si="54"/>
        <v/>
      </c>
      <c r="T358" t="str">
        <f t="shared" si="55"/>
        <v/>
      </c>
      <c r="U358" t="str">
        <f t="shared" si="56"/>
        <v/>
      </c>
      <c r="AE358" t="s">
        <v>1553</v>
      </c>
      <c r="AF358" t="s">
        <v>1554</v>
      </c>
      <c r="AG358" t="str">
        <f t="shared" si="57"/>
        <v>A679073</v>
      </c>
      <c r="AH358" t="str">
        <f>IFERROR(VLOOKUP(AG358,AKT!$E$4:$G$350,3,FALSE),"")</f>
        <v>0942</v>
      </c>
    </row>
    <row r="359" spans="1:34">
      <c r="A359" s="44"/>
      <c r="B359" s="39" t="str">
        <f t="shared" si="49"/>
        <v/>
      </c>
      <c r="C359" s="44"/>
      <c r="D359" s="39" t="str">
        <f t="shared" si="50"/>
        <v/>
      </c>
      <c r="E359" s="75"/>
      <c r="F359" s="39" t="str">
        <f t="shared" si="51"/>
        <v/>
      </c>
      <c r="G359" s="39" t="str">
        <f t="shared" si="52"/>
        <v/>
      </c>
      <c r="H359" s="74"/>
      <c r="I359" s="74"/>
      <c r="J359" s="74"/>
      <c r="K359" s="84"/>
      <c r="L359" s="83"/>
      <c r="M359" s="83"/>
      <c r="N359" s="84"/>
      <c r="O359" s="135"/>
      <c r="P359" s="43"/>
      <c r="Q359" t="str">
        <f>IF(C359="","",'OPĆI DIO'!$C$1)</f>
        <v/>
      </c>
      <c r="R359" t="str">
        <f t="shared" si="53"/>
        <v/>
      </c>
      <c r="S359" t="str">
        <f t="shared" si="54"/>
        <v/>
      </c>
      <c r="T359" t="str">
        <f t="shared" si="55"/>
        <v/>
      </c>
      <c r="U359" t="str">
        <f t="shared" si="56"/>
        <v/>
      </c>
      <c r="AE359" t="s">
        <v>1555</v>
      </c>
      <c r="AF359" t="s">
        <v>1556</v>
      </c>
      <c r="AG359" t="str">
        <f t="shared" si="57"/>
        <v>A679073</v>
      </c>
      <c r="AH359" t="str">
        <f>IFERROR(VLOOKUP(AG359,AKT!$E$4:$G$350,3,FALSE),"")</f>
        <v>0942</v>
      </c>
    </row>
    <row r="360" spans="1:34">
      <c r="A360" s="44"/>
      <c r="B360" s="39" t="str">
        <f t="shared" si="49"/>
        <v/>
      </c>
      <c r="C360" s="44"/>
      <c r="D360" s="39" t="str">
        <f t="shared" si="50"/>
        <v/>
      </c>
      <c r="E360" s="75"/>
      <c r="F360" s="39" t="str">
        <f t="shared" si="51"/>
        <v/>
      </c>
      <c r="G360" s="39" t="str">
        <f t="shared" si="52"/>
        <v/>
      </c>
      <c r="H360" s="74"/>
      <c r="I360" s="74"/>
      <c r="J360" s="74"/>
      <c r="K360" s="84"/>
      <c r="L360" s="83"/>
      <c r="M360" s="83"/>
      <c r="N360" s="84"/>
      <c r="O360" s="135"/>
      <c r="P360" s="43"/>
      <c r="Q360" t="str">
        <f>IF(C360="","",'OPĆI DIO'!$C$1)</f>
        <v/>
      </c>
      <c r="R360" t="str">
        <f t="shared" si="53"/>
        <v/>
      </c>
      <c r="S360" t="str">
        <f t="shared" si="54"/>
        <v/>
      </c>
      <c r="T360" t="str">
        <f t="shared" si="55"/>
        <v/>
      </c>
      <c r="U360" t="str">
        <f t="shared" si="56"/>
        <v/>
      </c>
      <c r="AE360" t="s">
        <v>1557</v>
      </c>
      <c r="AF360" t="s">
        <v>1558</v>
      </c>
      <c r="AG360" t="str">
        <f t="shared" si="57"/>
        <v>A679073</v>
      </c>
      <c r="AH360" t="str">
        <f>IFERROR(VLOOKUP(AG360,AKT!$E$4:$G$350,3,FALSE),"")</f>
        <v>0942</v>
      </c>
    </row>
    <row r="361" spans="1:34">
      <c r="A361" s="44"/>
      <c r="B361" s="39" t="str">
        <f t="shared" si="49"/>
        <v/>
      </c>
      <c r="C361" s="44"/>
      <c r="D361" s="39" t="str">
        <f t="shared" si="50"/>
        <v/>
      </c>
      <c r="E361" s="75"/>
      <c r="F361" s="39" t="str">
        <f t="shared" si="51"/>
        <v/>
      </c>
      <c r="G361" s="39" t="str">
        <f t="shared" si="52"/>
        <v/>
      </c>
      <c r="H361" s="74"/>
      <c r="I361" s="74"/>
      <c r="J361" s="74"/>
      <c r="K361" s="84"/>
      <c r="L361" s="83"/>
      <c r="M361" s="83"/>
      <c r="N361" s="84"/>
      <c r="O361" s="135"/>
      <c r="P361" s="43"/>
      <c r="Q361" t="str">
        <f>IF(C361="","",'OPĆI DIO'!$C$1)</f>
        <v/>
      </c>
      <c r="R361" t="str">
        <f t="shared" si="53"/>
        <v/>
      </c>
      <c r="S361" t="str">
        <f t="shared" si="54"/>
        <v/>
      </c>
      <c r="T361" t="str">
        <f t="shared" si="55"/>
        <v/>
      </c>
      <c r="U361" t="str">
        <f t="shared" si="56"/>
        <v/>
      </c>
      <c r="AE361" t="s">
        <v>1559</v>
      </c>
      <c r="AF361" t="s">
        <v>1560</v>
      </c>
      <c r="AG361" t="str">
        <f t="shared" si="57"/>
        <v>A679073</v>
      </c>
      <c r="AH361" t="str">
        <f>IFERROR(VLOOKUP(AG361,AKT!$E$4:$G$350,3,FALSE),"")</f>
        <v>0942</v>
      </c>
    </row>
    <row r="362" spans="1:34">
      <c r="A362" s="44"/>
      <c r="B362" s="39" t="str">
        <f t="shared" si="49"/>
        <v/>
      </c>
      <c r="C362" s="44"/>
      <c r="D362" s="39" t="str">
        <f t="shared" si="50"/>
        <v/>
      </c>
      <c r="E362" s="75"/>
      <c r="F362" s="39" t="str">
        <f t="shared" si="51"/>
        <v/>
      </c>
      <c r="G362" s="39" t="str">
        <f t="shared" si="52"/>
        <v/>
      </c>
      <c r="H362" s="74"/>
      <c r="I362" s="74"/>
      <c r="J362" s="74"/>
      <c r="K362" s="84"/>
      <c r="L362" s="83"/>
      <c r="M362" s="83"/>
      <c r="N362" s="84"/>
      <c r="O362" s="135"/>
      <c r="P362" s="43"/>
      <c r="Q362" t="str">
        <f>IF(C362="","",'OPĆI DIO'!$C$1)</f>
        <v/>
      </c>
      <c r="R362" t="str">
        <f t="shared" si="53"/>
        <v/>
      </c>
      <c r="S362" t="str">
        <f t="shared" si="54"/>
        <v/>
      </c>
      <c r="T362" t="str">
        <f t="shared" si="55"/>
        <v/>
      </c>
      <c r="U362" t="str">
        <f t="shared" si="56"/>
        <v/>
      </c>
      <c r="AE362" t="s">
        <v>4930</v>
      </c>
      <c r="AF362" t="s">
        <v>4931</v>
      </c>
      <c r="AG362" t="str">
        <f t="shared" si="57"/>
        <v>A679073</v>
      </c>
      <c r="AH362" t="str">
        <f>IFERROR(VLOOKUP(AG362,AKT!$E$4:$G$350,3,FALSE),"")</f>
        <v>0942</v>
      </c>
    </row>
    <row r="363" spans="1:34">
      <c r="A363" s="44"/>
      <c r="B363" s="39" t="str">
        <f t="shared" si="49"/>
        <v/>
      </c>
      <c r="C363" s="44"/>
      <c r="D363" s="39" t="str">
        <f t="shared" si="50"/>
        <v/>
      </c>
      <c r="E363" s="75"/>
      <c r="F363" s="39" t="str">
        <f t="shared" si="51"/>
        <v/>
      </c>
      <c r="G363" s="39" t="str">
        <f t="shared" si="52"/>
        <v/>
      </c>
      <c r="H363" s="74"/>
      <c r="I363" s="74"/>
      <c r="J363" s="74"/>
      <c r="K363" s="84"/>
      <c r="L363" s="83"/>
      <c r="M363" s="83"/>
      <c r="N363" s="84"/>
      <c r="O363" s="135"/>
      <c r="P363" s="43"/>
      <c r="Q363" t="str">
        <f>IF(C363="","",'OPĆI DIO'!$C$1)</f>
        <v/>
      </c>
      <c r="R363" t="str">
        <f t="shared" si="53"/>
        <v/>
      </c>
      <c r="S363" t="str">
        <f t="shared" si="54"/>
        <v/>
      </c>
      <c r="T363" t="str">
        <f t="shared" si="55"/>
        <v/>
      </c>
      <c r="U363" t="str">
        <f t="shared" si="56"/>
        <v/>
      </c>
      <c r="AE363" t="s">
        <v>4932</v>
      </c>
      <c r="AF363" t="s">
        <v>4933</v>
      </c>
      <c r="AG363" t="str">
        <f t="shared" si="57"/>
        <v>A679073</v>
      </c>
      <c r="AH363" t="str">
        <f>IFERROR(VLOOKUP(AG363,AKT!$E$4:$G$350,3,FALSE),"")</f>
        <v>0942</v>
      </c>
    </row>
    <row r="364" spans="1:34">
      <c r="A364" s="44"/>
      <c r="B364" s="39" t="str">
        <f t="shared" si="49"/>
        <v/>
      </c>
      <c r="C364" s="44"/>
      <c r="D364" s="39" t="str">
        <f t="shared" si="50"/>
        <v/>
      </c>
      <c r="E364" s="75"/>
      <c r="F364" s="39" t="str">
        <f t="shared" si="51"/>
        <v/>
      </c>
      <c r="G364" s="39" t="str">
        <f t="shared" si="52"/>
        <v/>
      </c>
      <c r="H364" s="74"/>
      <c r="I364" s="74"/>
      <c r="J364" s="74"/>
      <c r="K364" s="84"/>
      <c r="L364" s="83"/>
      <c r="M364" s="83"/>
      <c r="N364" s="84"/>
      <c r="O364" s="135"/>
      <c r="P364" s="43"/>
      <c r="Q364" t="str">
        <f>IF(C364="","",'OPĆI DIO'!$C$1)</f>
        <v/>
      </c>
      <c r="R364" t="str">
        <f t="shared" si="53"/>
        <v/>
      </c>
      <c r="S364" t="str">
        <f t="shared" si="54"/>
        <v/>
      </c>
      <c r="T364" t="str">
        <f t="shared" si="55"/>
        <v/>
      </c>
      <c r="U364" t="str">
        <f t="shared" si="56"/>
        <v/>
      </c>
      <c r="AE364" t="s">
        <v>1561</v>
      </c>
      <c r="AF364" t="s">
        <v>1562</v>
      </c>
      <c r="AG364" t="str">
        <f t="shared" si="57"/>
        <v>A679073</v>
      </c>
      <c r="AH364" t="str">
        <f>IFERROR(VLOOKUP(AG364,AKT!$E$4:$G$350,3,FALSE),"")</f>
        <v>0942</v>
      </c>
    </row>
    <row r="365" spans="1:34">
      <c r="A365" s="44"/>
      <c r="B365" s="39" t="str">
        <f t="shared" si="49"/>
        <v/>
      </c>
      <c r="C365" s="44"/>
      <c r="D365" s="39" t="str">
        <f t="shared" si="50"/>
        <v/>
      </c>
      <c r="E365" s="75"/>
      <c r="F365" s="39" t="str">
        <f t="shared" si="51"/>
        <v/>
      </c>
      <c r="G365" s="39" t="str">
        <f t="shared" si="52"/>
        <v/>
      </c>
      <c r="H365" s="74"/>
      <c r="I365" s="74"/>
      <c r="J365" s="74"/>
      <c r="K365" s="84"/>
      <c r="L365" s="83"/>
      <c r="M365" s="83"/>
      <c r="N365" s="84"/>
      <c r="O365" s="135"/>
      <c r="P365" s="43"/>
      <c r="Q365" t="str">
        <f>IF(C365="","",'OPĆI DIO'!$C$1)</f>
        <v/>
      </c>
      <c r="R365" t="str">
        <f t="shared" si="53"/>
        <v/>
      </c>
      <c r="S365" t="str">
        <f t="shared" si="54"/>
        <v/>
      </c>
      <c r="T365" t="str">
        <f t="shared" si="55"/>
        <v/>
      </c>
      <c r="U365" t="str">
        <f t="shared" si="56"/>
        <v/>
      </c>
      <c r="AE365" t="s">
        <v>1563</v>
      </c>
      <c r="AF365" t="s">
        <v>1564</v>
      </c>
      <c r="AG365" t="str">
        <f t="shared" si="57"/>
        <v>A679073</v>
      </c>
      <c r="AH365" t="str">
        <f>IFERROR(VLOOKUP(AG365,AKT!$E$4:$G$350,3,FALSE),"")</f>
        <v>0942</v>
      </c>
    </row>
    <row r="366" spans="1:34">
      <c r="A366" s="44"/>
      <c r="B366" s="39" t="str">
        <f t="shared" si="49"/>
        <v/>
      </c>
      <c r="C366" s="44"/>
      <c r="D366" s="39" t="str">
        <f t="shared" si="50"/>
        <v/>
      </c>
      <c r="E366" s="75"/>
      <c r="F366" s="39" t="str">
        <f t="shared" si="51"/>
        <v/>
      </c>
      <c r="G366" s="39" t="str">
        <f t="shared" si="52"/>
        <v/>
      </c>
      <c r="H366" s="74"/>
      <c r="I366" s="74"/>
      <c r="J366" s="74"/>
      <c r="K366" s="84"/>
      <c r="L366" s="83"/>
      <c r="M366" s="83"/>
      <c r="N366" s="84"/>
      <c r="O366" s="135"/>
      <c r="P366" s="43"/>
      <c r="Q366" t="str">
        <f>IF(C366="","",'OPĆI DIO'!$C$1)</f>
        <v/>
      </c>
      <c r="R366" t="str">
        <f t="shared" si="53"/>
        <v/>
      </c>
      <c r="S366" t="str">
        <f t="shared" si="54"/>
        <v/>
      </c>
      <c r="T366" t="str">
        <f t="shared" si="55"/>
        <v/>
      </c>
      <c r="U366" t="str">
        <f t="shared" si="56"/>
        <v/>
      </c>
      <c r="AE366" t="s">
        <v>4934</v>
      </c>
      <c r="AF366" t="s">
        <v>4935</v>
      </c>
      <c r="AG366" t="str">
        <f t="shared" si="57"/>
        <v>A679073</v>
      </c>
      <c r="AH366" t="str">
        <f>IFERROR(VLOOKUP(AG366,AKT!$E$4:$G$350,3,FALSE),"")</f>
        <v>0942</v>
      </c>
    </row>
    <row r="367" spans="1:34">
      <c r="A367" s="44"/>
      <c r="B367" s="39" t="str">
        <f t="shared" si="49"/>
        <v/>
      </c>
      <c r="C367" s="44"/>
      <c r="D367" s="39" t="str">
        <f t="shared" si="50"/>
        <v/>
      </c>
      <c r="E367" s="75"/>
      <c r="F367" s="39" t="str">
        <f t="shared" si="51"/>
        <v/>
      </c>
      <c r="G367" s="39" t="str">
        <f t="shared" si="52"/>
        <v/>
      </c>
      <c r="H367" s="74"/>
      <c r="I367" s="74"/>
      <c r="J367" s="74"/>
      <c r="K367" s="84"/>
      <c r="L367" s="83"/>
      <c r="M367" s="83"/>
      <c r="N367" s="84"/>
      <c r="O367" s="135"/>
      <c r="P367" s="43"/>
      <c r="Q367" t="str">
        <f>IF(C367="","",'OPĆI DIO'!$C$1)</f>
        <v/>
      </c>
      <c r="R367" t="str">
        <f t="shared" si="53"/>
        <v/>
      </c>
      <c r="S367" t="str">
        <f t="shared" si="54"/>
        <v/>
      </c>
      <c r="T367" t="str">
        <f t="shared" si="55"/>
        <v/>
      </c>
      <c r="U367" t="str">
        <f t="shared" si="56"/>
        <v/>
      </c>
      <c r="AE367" t="s">
        <v>1565</v>
      </c>
      <c r="AF367" t="s">
        <v>1566</v>
      </c>
      <c r="AG367" t="str">
        <f t="shared" si="57"/>
        <v>A679073</v>
      </c>
      <c r="AH367" t="str">
        <f>IFERROR(VLOOKUP(AG367,AKT!$E$4:$G$350,3,FALSE),"")</f>
        <v>0942</v>
      </c>
    </row>
    <row r="368" spans="1:34">
      <c r="A368" s="44"/>
      <c r="B368" s="39" t="str">
        <f t="shared" si="49"/>
        <v/>
      </c>
      <c r="C368" s="44"/>
      <c r="D368" s="39" t="str">
        <f t="shared" si="50"/>
        <v/>
      </c>
      <c r="E368" s="75"/>
      <c r="F368" s="39" t="str">
        <f t="shared" si="51"/>
        <v/>
      </c>
      <c r="G368" s="39" t="str">
        <f t="shared" si="52"/>
        <v/>
      </c>
      <c r="H368" s="74"/>
      <c r="I368" s="74"/>
      <c r="J368" s="74"/>
      <c r="K368" s="84"/>
      <c r="L368" s="83"/>
      <c r="M368" s="83"/>
      <c r="N368" s="84"/>
      <c r="O368" s="135"/>
      <c r="P368" s="43"/>
      <c r="Q368" t="str">
        <f>IF(C368="","",'OPĆI DIO'!$C$1)</f>
        <v/>
      </c>
      <c r="R368" t="str">
        <f t="shared" si="53"/>
        <v/>
      </c>
      <c r="S368" t="str">
        <f t="shared" si="54"/>
        <v/>
      </c>
      <c r="T368" t="str">
        <f t="shared" si="55"/>
        <v/>
      </c>
      <c r="U368" t="str">
        <f t="shared" si="56"/>
        <v/>
      </c>
      <c r="AE368" t="s">
        <v>1567</v>
      </c>
      <c r="AF368" t="s">
        <v>1568</v>
      </c>
      <c r="AG368" t="str">
        <f t="shared" si="57"/>
        <v>A679073</v>
      </c>
      <c r="AH368" t="str">
        <f>IFERROR(VLOOKUP(AG368,AKT!$E$4:$G$350,3,FALSE),"")</f>
        <v>0942</v>
      </c>
    </row>
    <row r="369" spans="1:34">
      <c r="A369" s="44"/>
      <c r="B369" s="39" t="str">
        <f t="shared" si="49"/>
        <v/>
      </c>
      <c r="C369" s="44"/>
      <c r="D369" s="39" t="str">
        <f t="shared" si="50"/>
        <v/>
      </c>
      <c r="E369" s="75"/>
      <c r="F369" s="39" t="str">
        <f t="shared" si="51"/>
        <v/>
      </c>
      <c r="G369" s="39" t="str">
        <f t="shared" si="52"/>
        <v/>
      </c>
      <c r="H369" s="74"/>
      <c r="I369" s="74"/>
      <c r="J369" s="74"/>
      <c r="K369" s="84"/>
      <c r="L369" s="83"/>
      <c r="M369" s="83"/>
      <c r="N369" s="84"/>
      <c r="O369" s="135"/>
      <c r="P369" s="43"/>
      <c r="Q369" t="str">
        <f>IF(C369="","",'OPĆI DIO'!$C$1)</f>
        <v/>
      </c>
      <c r="R369" t="str">
        <f t="shared" si="53"/>
        <v/>
      </c>
      <c r="S369" t="str">
        <f t="shared" si="54"/>
        <v/>
      </c>
      <c r="T369" t="str">
        <f t="shared" si="55"/>
        <v/>
      </c>
      <c r="U369" t="str">
        <f t="shared" si="56"/>
        <v/>
      </c>
      <c r="AE369" t="s">
        <v>1569</v>
      </c>
      <c r="AF369" t="s">
        <v>1570</v>
      </c>
      <c r="AG369" t="str">
        <f t="shared" si="57"/>
        <v>A679073</v>
      </c>
      <c r="AH369" t="str">
        <f>IFERROR(VLOOKUP(AG369,AKT!$E$4:$G$350,3,FALSE),"")</f>
        <v>0942</v>
      </c>
    </row>
    <row r="370" spans="1:34">
      <c r="A370" s="44"/>
      <c r="B370" s="39" t="str">
        <f t="shared" si="49"/>
        <v/>
      </c>
      <c r="C370" s="44"/>
      <c r="D370" s="39" t="str">
        <f t="shared" si="50"/>
        <v/>
      </c>
      <c r="E370" s="75"/>
      <c r="F370" s="39" t="str">
        <f t="shared" si="51"/>
        <v/>
      </c>
      <c r="G370" s="39" t="str">
        <f t="shared" si="52"/>
        <v/>
      </c>
      <c r="H370" s="74"/>
      <c r="I370" s="74"/>
      <c r="J370" s="74"/>
      <c r="K370" s="84"/>
      <c r="L370" s="83"/>
      <c r="M370" s="83"/>
      <c r="N370" s="84"/>
      <c r="O370" s="135"/>
      <c r="P370" s="43"/>
      <c r="Q370" t="str">
        <f>IF(C370="","",'OPĆI DIO'!$C$1)</f>
        <v/>
      </c>
      <c r="R370" t="str">
        <f t="shared" si="53"/>
        <v/>
      </c>
      <c r="S370" t="str">
        <f t="shared" si="54"/>
        <v/>
      </c>
      <c r="T370" t="str">
        <f t="shared" si="55"/>
        <v/>
      </c>
      <c r="U370" t="str">
        <f t="shared" si="56"/>
        <v/>
      </c>
      <c r="AE370" t="s">
        <v>1571</v>
      </c>
      <c r="AF370" t="s">
        <v>1572</v>
      </c>
      <c r="AG370" t="str">
        <f t="shared" si="57"/>
        <v>A679073</v>
      </c>
      <c r="AH370" t="str">
        <f>IFERROR(VLOOKUP(AG370,AKT!$E$4:$G$350,3,FALSE),"")</f>
        <v>0942</v>
      </c>
    </row>
    <row r="371" spans="1:34">
      <c r="A371" s="44"/>
      <c r="B371" s="39" t="str">
        <f t="shared" si="49"/>
        <v/>
      </c>
      <c r="C371" s="44"/>
      <c r="D371" s="39" t="str">
        <f t="shared" si="50"/>
        <v/>
      </c>
      <c r="E371" s="75"/>
      <c r="F371" s="39" t="str">
        <f t="shared" si="51"/>
        <v/>
      </c>
      <c r="G371" s="39" t="str">
        <f t="shared" si="52"/>
        <v/>
      </c>
      <c r="H371" s="74"/>
      <c r="I371" s="74"/>
      <c r="J371" s="74"/>
      <c r="K371" s="84"/>
      <c r="L371" s="83"/>
      <c r="M371" s="83"/>
      <c r="N371" s="84"/>
      <c r="O371" s="135"/>
      <c r="P371" s="43"/>
      <c r="Q371" t="str">
        <f>IF(C371="","",'OPĆI DIO'!$C$1)</f>
        <v/>
      </c>
      <c r="R371" t="str">
        <f t="shared" si="53"/>
        <v/>
      </c>
      <c r="S371" t="str">
        <f t="shared" si="54"/>
        <v/>
      </c>
      <c r="T371" t="str">
        <f t="shared" si="55"/>
        <v/>
      </c>
      <c r="U371" t="str">
        <f t="shared" si="56"/>
        <v/>
      </c>
      <c r="AE371" t="s">
        <v>4936</v>
      </c>
      <c r="AF371" t="s">
        <v>4937</v>
      </c>
      <c r="AG371" t="str">
        <f t="shared" si="57"/>
        <v>A679073</v>
      </c>
      <c r="AH371" t="str">
        <f>IFERROR(VLOOKUP(AG371,AKT!$E$4:$G$350,3,FALSE),"")</f>
        <v>0942</v>
      </c>
    </row>
    <row r="372" spans="1:34">
      <c r="A372" s="44"/>
      <c r="B372" s="39" t="str">
        <f t="shared" si="49"/>
        <v/>
      </c>
      <c r="C372" s="44"/>
      <c r="D372" s="39" t="str">
        <f t="shared" si="50"/>
        <v/>
      </c>
      <c r="E372" s="75"/>
      <c r="F372" s="39" t="str">
        <f t="shared" si="51"/>
        <v/>
      </c>
      <c r="G372" s="39" t="str">
        <f t="shared" si="52"/>
        <v/>
      </c>
      <c r="H372" s="74"/>
      <c r="I372" s="74"/>
      <c r="J372" s="74"/>
      <c r="K372" s="84"/>
      <c r="L372" s="83"/>
      <c r="M372" s="83"/>
      <c r="N372" s="84"/>
      <c r="O372" s="135"/>
      <c r="P372" s="43"/>
      <c r="Q372" t="str">
        <f>IF(C372="","",'OPĆI DIO'!$C$1)</f>
        <v/>
      </c>
      <c r="R372" t="str">
        <f t="shared" si="53"/>
        <v/>
      </c>
      <c r="S372" t="str">
        <f t="shared" si="54"/>
        <v/>
      </c>
      <c r="T372" t="str">
        <f t="shared" si="55"/>
        <v/>
      </c>
      <c r="U372" t="str">
        <f t="shared" si="56"/>
        <v/>
      </c>
      <c r="AE372" t="s">
        <v>4938</v>
      </c>
      <c r="AF372" t="s">
        <v>4939</v>
      </c>
      <c r="AG372" t="str">
        <f t="shared" si="57"/>
        <v>A679073</v>
      </c>
      <c r="AH372" t="str">
        <f>IFERROR(VLOOKUP(AG372,AKT!$E$4:$G$350,3,FALSE),"")</f>
        <v>0942</v>
      </c>
    </row>
    <row r="373" spans="1:34">
      <c r="A373" s="44"/>
      <c r="B373" s="39" t="str">
        <f t="shared" si="49"/>
        <v/>
      </c>
      <c r="C373" s="44"/>
      <c r="D373" s="39" t="str">
        <f t="shared" si="50"/>
        <v/>
      </c>
      <c r="E373" s="75"/>
      <c r="F373" s="39" t="str">
        <f t="shared" si="51"/>
        <v/>
      </c>
      <c r="G373" s="39" t="str">
        <f t="shared" si="52"/>
        <v/>
      </c>
      <c r="H373" s="74"/>
      <c r="I373" s="74"/>
      <c r="J373" s="74"/>
      <c r="K373" s="84"/>
      <c r="L373" s="83"/>
      <c r="M373" s="83"/>
      <c r="N373" s="84"/>
      <c r="O373" s="135"/>
      <c r="P373" s="43"/>
      <c r="Q373" t="str">
        <f>IF(C373="","",'OPĆI DIO'!$C$1)</f>
        <v/>
      </c>
      <c r="R373" t="str">
        <f t="shared" si="53"/>
        <v/>
      </c>
      <c r="S373" t="str">
        <f t="shared" si="54"/>
        <v/>
      </c>
      <c r="T373" t="str">
        <f t="shared" si="55"/>
        <v/>
      </c>
      <c r="U373" t="str">
        <f t="shared" si="56"/>
        <v/>
      </c>
      <c r="AE373" t="s">
        <v>4940</v>
      </c>
      <c r="AF373" t="s">
        <v>4941</v>
      </c>
      <c r="AG373" t="str">
        <f t="shared" si="57"/>
        <v>A679073</v>
      </c>
      <c r="AH373" t="str">
        <f>IFERROR(VLOOKUP(AG373,AKT!$E$4:$G$350,3,FALSE),"")</f>
        <v>0942</v>
      </c>
    </row>
    <row r="374" spans="1:34">
      <c r="A374" s="44"/>
      <c r="B374" s="39" t="str">
        <f t="shared" si="49"/>
        <v/>
      </c>
      <c r="C374" s="44"/>
      <c r="D374" s="39" t="str">
        <f t="shared" si="50"/>
        <v/>
      </c>
      <c r="E374" s="75"/>
      <c r="F374" s="39" t="str">
        <f t="shared" si="51"/>
        <v/>
      </c>
      <c r="G374" s="39" t="str">
        <f t="shared" si="52"/>
        <v/>
      </c>
      <c r="H374" s="74"/>
      <c r="I374" s="74"/>
      <c r="J374" s="74"/>
      <c r="K374" s="84"/>
      <c r="L374" s="83"/>
      <c r="M374" s="83"/>
      <c r="N374" s="84"/>
      <c r="O374" s="135"/>
      <c r="P374" s="43"/>
      <c r="Q374" t="str">
        <f>IF(C374="","",'OPĆI DIO'!$C$1)</f>
        <v/>
      </c>
      <c r="R374" t="str">
        <f t="shared" si="53"/>
        <v/>
      </c>
      <c r="S374" t="str">
        <f t="shared" si="54"/>
        <v/>
      </c>
      <c r="T374" t="str">
        <f t="shared" si="55"/>
        <v/>
      </c>
      <c r="U374" t="str">
        <f t="shared" si="56"/>
        <v/>
      </c>
      <c r="AE374" t="s">
        <v>4942</v>
      </c>
      <c r="AF374" t="s">
        <v>4943</v>
      </c>
      <c r="AG374" t="str">
        <f t="shared" si="57"/>
        <v>A679073</v>
      </c>
      <c r="AH374" t="str">
        <f>IFERROR(VLOOKUP(AG374,AKT!$E$4:$G$350,3,FALSE),"")</f>
        <v>0942</v>
      </c>
    </row>
    <row r="375" spans="1:34">
      <c r="A375" s="44"/>
      <c r="B375" s="39" t="str">
        <f t="shared" si="49"/>
        <v/>
      </c>
      <c r="C375" s="44"/>
      <c r="D375" s="39" t="str">
        <f t="shared" si="50"/>
        <v/>
      </c>
      <c r="E375" s="75"/>
      <c r="F375" s="39" t="str">
        <f t="shared" si="51"/>
        <v/>
      </c>
      <c r="G375" s="39" t="str">
        <f t="shared" si="52"/>
        <v/>
      </c>
      <c r="H375" s="74"/>
      <c r="I375" s="74"/>
      <c r="J375" s="74"/>
      <c r="K375" s="84"/>
      <c r="L375" s="83"/>
      <c r="M375" s="83"/>
      <c r="N375" s="84"/>
      <c r="O375" s="135"/>
      <c r="P375" s="43"/>
      <c r="Q375" t="str">
        <f>IF(C375="","",'OPĆI DIO'!$C$1)</f>
        <v/>
      </c>
      <c r="R375" t="str">
        <f t="shared" si="53"/>
        <v/>
      </c>
      <c r="S375" t="str">
        <f t="shared" si="54"/>
        <v/>
      </c>
      <c r="T375" t="str">
        <f t="shared" si="55"/>
        <v/>
      </c>
      <c r="U375" t="str">
        <f t="shared" si="56"/>
        <v/>
      </c>
      <c r="AE375" t="s">
        <v>4944</v>
      </c>
      <c r="AF375" t="s">
        <v>4945</v>
      </c>
      <c r="AG375" t="str">
        <f t="shared" si="57"/>
        <v>A679073</v>
      </c>
      <c r="AH375" t="str">
        <f>IFERROR(VLOOKUP(AG375,AKT!$E$4:$G$350,3,FALSE),"")</f>
        <v>0942</v>
      </c>
    </row>
    <row r="376" spans="1:34">
      <c r="A376" s="44"/>
      <c r="B376" s="39" t="str">
        <f t="shared" si="49"/>
        <v/>
      </c>
      <c r="C376" s="44"/>
      <c r="D376" s="39" t="str">
        <f t="shared" si="50"/>
        <v/>
      </c>
      <c r="E376" s="75"/>
      <c r="F376" s="39" t="str">
        <f t="shared" si="51"/>
        <v/>
      </c>
      <c r="G376" s="39" t="str">
        <f t="shared" si="52"/>
        <v/>
      </c>
      <c r="H376" s="74"/>
      <c r="I376" s="74"/>
      <c r="J376" s="74"/>
      <c r="K376" s="84"/>
      <c r="L376" s="83"/>
      <c r="M376" s="83"/>
      <c r="N376" s="84"/>
      <c r="O376" s="135"/>
      <c r="P376" s="43"/>
      <c r="Q376" t="str">
        <f>IF(C376="","",'OPĆI DIO'!$C$1)</f>
        <v/>
      </c>
      <c r="R376" t="str">
        <f t="shared" si="53"/>
        <v/>
      </c>
      <c r="S376" t="str">
        <f t="shared" si="54"/>
        <v/>
      </c>
      <c r="T376" t="str">
        <f t="shared" si="55"/>
        <v/>
      </c>
      <c r="U376" t="str">
        <f t="shared" si="56"/>
        <v/>
      </c>
      <c r="AE376" t="s">
        <v>4946</v>
      </c>
      <c r="AF376" t="s">
        <v>4947</v>
      </c>
      <c r="AG376" t="str">
        <f t="shared" si="57"/>
        <v>A679073</v>
      </c>
      <c r="AH376" t="str">
        <f>IFERROR(VLOOKUP(AG376,AKT!$E$4:$G$350,3,FALSE),"")</f>
        <v>0942</v>
      </c>
    </row>
    <row r="377" spans="1:34">
      <c r="A377" s="44"/>
      <c r="B377" s="39" t="str">
        <f t="shared" si="49"/>
        <v/>
      </c>
      <c r="C377" s="44"/>
      <c r="D377" s="39" t="str">
        <f t="shared" si="50"/>
        <v/>
      </c>
      <c r="E377" s="75"/>
      <c r="F377" s="39" t="str">
        <f t="shared" si="51"/>
        <v/>
      </c>
      <c r="G377" s="39" t="str">
        <f t="shared" si="52"/>
        <v/>
      </c>
      <c r="H377" s="74"/>
      <c r="I377" s="74"/>
      <c r="J377" s="74"/>
      <c r="K377" s="84"/>
      <c r="L377" s="83"/>
      <c r="M377" s="83"/>
      <c r="N377" s="84"/>
      <c r="O377" s="135"/>
      <c r="P377" s="43"/>
      <c r="Q377" t="str">
        <f>IF(C377="","",'OPĆI DIO'!$C$1)</f>
        <v/>
      </c>
      <c r="R377" t="str">
        <f t="shared" si="53"/>
        <v/>
      </c>
      <c r="S377" t="str">
        <f t="shared" si="54"/>
        <v/>
      </c>
      <c r="T377" t="str">
        <f t="shared" si="55"/>
        <v/>
      </c>
      <c r="U377" t="str">
        <f t="shared" si="56"/>
        <v/>
      </c>
      <c r="AE377" t="s">
        <v>4948</v>
      </c>
      <c r="AF377" t="s">
        <v>4949</v>
      </c>
      <c r="AG377" t="str">
        <f t="shared" si="57"/>
        <v>A679073</v>
      </c>
      <c r="AH377" t="str">
        <f>IFERROR(VLOOKUP(AG377,AKT!$E$4:$G$350,3,FALSE),"")</f>
        <v>0942</v>
      </c>
    </row>
    <row r="378" spans="1:34">
      <c r="A378" s="44"/>
      <c r="B378" s="39" t="str">
        <f t="shared" si="49"/>
        <v/>
      </c>
      <c r="C378" s="44"/>
      <c r="D378" s="39" t="str">
        <f t="shared" si="50"/>
        <v/>
      </c>
      <c r="E378" s="75"/>
      <c r="F378" s="39" t="str">
        <f t="shared" si="51"/>
        <v/>
      </c>
      <c r="G378" s="39" t="str">
        <f t="shared" si="52"/>
        <v/>
      </c>
      <c r="H378" s="74"/>
      <c r="I378" s="74"/>
      <c r="J378" s="74"/>
      <c r="K378" s="84"/>
      <c r="L378" s="83"/>
      <c r="M378" s="83"/>
      <c r="N378" s="84"/>
      <c r="O378" s="135"/>
      <c r="P378" s="43"/>
      <c r="Q378" t="str">
        <f>IF(C378="","",'OPĆI DIO'!$C$1)</f>
        <v/>
      </c>
      <c r="R378" t="str">
        <f t="shared" si="53"/>
        <v/>
      </c>
      <c r="S378" t="str">
        <f t="shared" si="54"/>
        <v/>
      </c>
      <c r="T378" t="str">
        <f t="shared" si="55"/>
        <v/>
      </c>
      <c r="U378" t="str">
        <f t="shared" si="56"/>
        <v/>
      </c>
      <c r="AE378" t="s">
        <v>4950</v>
      </c>
      <c r="AF378" t="s">
        <v>4951</v>
      </c>
      <c r="AG378" t="str">
        <f t="shared" si="57"/>
        <v>A679073</v>
      </c>
      <c r="AH378" t="str">
        <f>IFERROR(VLOOKUP(AG378,AKT!$E$4:$G$350,3,FALSE),"")</f>
        <v>0942</v>
      </c>
    </row>
    <row r="379" spans="1:34">
      <c r="A379" s="44"/>
      <c r="B379" s="39" t="str">
        <f t="shared" si="49"/>
        <v/>
      </c>
      <c r="C379" s="44"/>
      <c r="D379" s="39" t="str">
        <f t="shared" si="50"/>
        <v/>
      </c>
      <c r="E379" s="75"/>
      <c r="F379" s="39" t="str">
        <f t="shared" si="51"/>
        <v/>
      </c>
      <c r="G379" s="39" t="str">
        <f t="shared" si="52"/>
        <v/>
      </c>
      <c r="H379" s="74"/>
      <c r="I379" s="74"/>
      <c r="J379" s="74"/>
      <c r="K379" s="84"/>
      <c r="L379" s="83"/>
      <c r="M379" s="83"/>
      <c r="N379" s="84"/>
      <c r="O379" s="135"/>
      <c r="P379" s="43"/>
      <c r="Q379" t="str">
        <f>IF(C379="","",'OPĆI DIO'!$C$1)</f>
        <v/>
      </c>
      <c r="R379" t="str">
        <f t="shared" si="53"/>
        <v/>
      </c>
      <c r="S379" t="str">
        <f t="shared" si="54"/>
        <v/>
      </c>
      <c r="T379" t="str">
        <f t="shared" si="55"/>
        <v/>
      </c>
      <c r="U379" t="str">
        <f t="shared" si="56"/>
        <v/>
      </c>
      <c r="AE379" t="s">
        <v>1916</v>
      </c>
      <c r="AF379" t="s">
        <v>1917</v>
      </c>
      <c r="AG379" t="str">
        <f t="shared" si="57"/>
        <v>A679073</v>
      </c>
      <c r="AH379" t="str">
        <f>IFERROR(VLOOKUP(AG379,AKT!$E$4:$G$350,3,FALSE),"")</f>
        <v>0942</v>
      </c>
    </row>
    <row r="380" spans="1:34">
      <c r="A380" s="44"/>
      <c r="B380" s="39" t="str">
        <f t="shared" si="49"/>
        <v/>
      </c>
      <c r="C380" s="44"/>
      <c r="D380" s="39" t="str">
        <f t="shared" si="50"/>
        <v/>
      </c>
      <c r="E380" s="75"/>
      <c r="F380" s="39" t="str">
        <f t="shared" si="51"/>
        <v/>
      </c>
      <c r="G380" s="39" t="str">
        <f t="shared" si="52"/>
        <v/>
      </c>
      <c r="H380" s="74"/>
      <c r="I380" s="74"/>
      <c r="J380" s="74"/>
      <c r="K380" s="84"/>
      <c r="L380" s="83"/>
      <c r="M380" s="83"/>
      <c r="N380" s="84"/>
      <c r="O380" s="135"/>
      <c r="P380" s="43"/>
      <c r="Q380" t="str">
        <f>IF(C380="","",'OPĆI DIO'!$C$1)</f>
        <v/>
      </c>
      <c r="R380" t="str">
        <f t="shared" si="53"/>
        <v/>
      </c>
      <c r="S380" t="str">
        <f t="shared" si="54"/>
        <v/>
      </c>
      <c r="T380" t="str">
        <f t="shared" si="55"/>
        <v/>
      </c>
      <c r="U380" t="str">
        <f t="shared" si="56"/>
        <v/>
      </c>
      <c r="AE380" t="s">
        <v>1918</v>
      </c>
      <c r="AF380" t="s">
        <v>1919</v>
      </c>
      <c r="AG380" t="str">
        <f t="shared" si="57"/>
        <v>A679073</v>
      </c>
      <c r="AH380" t="str">
        <f>IFERROR(VLOOKUP(AG380,AKT!$E$4:$G$350,3,FALSE),"")</f>
        <v>0942</v>
      </c>
    </row>
    <row r="381" spans="1:34">
      <c r="A381" s="44"/>
      <c r="B381" s="39" t="str">
        <f t="shared" si="49"/>
        <v/>
      </c>
      <c r="C381" s="44"/>
      <c r="D381" s="39" t="str">
        <f t="shared" si="50"/>
        <v/>
      </c>
      <c r="E381" s="75"/>
      <c r="F381" s="39" t="str">
        <f t="shared" si="51"/>
        <v/>
      </c>
      <c r="G381" s="39" t="str">
        <f t="shared" si="52"/>
        <v/>
      </c>
      <c r="H381" s="74"/>
      <c r="I381" s="74"/>
      <c r="J381" s="74"/>
      <c r="K381" s="84"/>
      <c r="L381" s="83"/>
      <c r="M381" s="83"/>
      <c r="N381" s="84"/>
      <c r="O381" s="135"/>
      <c r="P381" s="43"/>
      <c r="Q381" t="str">
        <f>IF(C381="","",'OPĆI DIO'!$C$1)</f>
        <v/>
      </c>
      <c r="R381" t="str">
        <f t="shared" si="53"/>
        <v/>
      </c>
      <c r="S381" t="str">
        <f t="shared" si="54"/>
        <v/>
      </c>
      <c r="T381" t="str">
        <f t="shared" si="55"/>
        <v/>
      </c>
      <c r="U381" t="str">
        <f t="shared" si="56"/>
        <v/>
      </c>
      <c r="AE381" t="s">
        <v>3210</v>
      </c>
      <c r="AF381" t="s">
        <v>3211</v>
      </c>
      <c r="AG381" t="str">
        <f t="shared" si="57"/>
        <v>A679073</v>
      </c>
      <c r="AH381" t="str">
        <f>IFERROR(VLOOKUP(AG381,AKT!$E$4:$G$350,3,FALSE),"")</f>
        <v>0942</v>
      </c>
    </row>
    <row r="382" spans="1:34">
      <c r="A382" s="44"/>
      <c r="B382" s="39" t="str">
        <f t="shared" si="49"/>
        <v/>
      </c>
      <c r="C382" s="44"/>
      <c r="D382" s="39" t="str">
        <f t="shared" si="50"/>
        <v/>
      </c>
      <c r="E382" s="75"/>
      <c r="F382" s="39" t="str">
        <f t="shared" si="51"/>
        <v/>
      </c>
      <c r="G382" s="39" t="str">
        <f t="shared" si="52"/>
        <v/>
      </c>
      <c r="H382" s="74"/>
      <c r="I382" s="74"/>
      <c r="J382" s="74"/>
      <c r="K382" s="84"/>
      <c r="L382" s="83"/>
      <c r="M382" s="83"/>
      <c r="N382" s="84"/>
      <c r="O382" s="135"/>
      <c r="P382" s="43"/>
      <c r="Q382" t="str">
        <f>IF(C382="","",'OPĆI DIO'!$C$1)</f>
        <v/>
      </c>
      <c r="R382" t="str">
        <f t="shared" si="53"/>
        <v/>
      </c>
      <c r="S382" t="str">
        <f t="shared" si="54"/>
        <v/>
      </c>
      <c r="T382" t="str">
        <f t="shared" si="55"/>
        <v/>
      </c>
      <c r="U382" t="str">
        <f t="shared" si="56"/>
        <v/>
      </c>
      <c r="AE382" t="s">
        <v>3212</v>
      </c>
      <c r="AF382" t="s">
        <v>3213</v>
      </c>
      <c r="AG382" t="str">
        <f t="shared" si="57"/>
        <v>A679073</v>
      </c>
      <c r="AH382" t="str">
        <f>IFERROR(VLOOKUP(AG382,AKT!$E$4:$G$350,3,FALSE),"")</f>
        <v>0942</v>
      </c>
    </row>
    <row r="383" spans="1:34">
      <c r="A383" s="44"/>
      <c r="B383" s="39" t="str">
        <f t="shared" si="49"/>
        <v/>
      </c>
      <c r="C383" s="44"/>
      <c r="D383" s="39" t="str">
        <f t="shared" si="50"/>
        <v/>
      </c>
      <c r="E383" s="75"/>
      <c r="F383" s="39" t="str">
        <f t="shared" si="51"/>
        <v/>
      </c>
      <c r="G383" s="39" t="str">
        <f t="shared" si="52"/>
        <v/>
      </c>
      <c r="H383" s="74"/>
      <c r="I383" s="74"/>
      <c r="J383" s="74"/>
      <c r="K383" s="84"/>
      <c r="L383" s="83"/>
      <c r="M383" s="83"/>
      <c r="N383" s="84"/>
      <c r="O383" s="135"/>
      <c r="P383" s="43"/>
      <c r="Q383" t="str">
        <f>IF(C383="","",'OPĆI DIO'!$C$1)</f>
        <v/>
      </c>
      <c r="R383" t="str">
        <f t="shared" si="53"/>
        <v/>
      </c>
      <c r="S383" t="str">
        <f t="shared" si="54"/>
        <v/>
      </c>
      <c r="T383" t="str">
        <f t="shared" si="55"/>
        <v/>
      </c>
      <c r="U383" t="str">
        <f t="shared" si="56"/>
        <v/>
      </c>
      <c r="AE383" t="s">
        <v>3214</v>
      </c>
      <c r="AF383" t="s">
        <v>3215</v>
      </c>
      <c r="AG383" t="str">
        <f t="shared" si="57"/>
        <v>A679073</v>
      </c>
      <c r="AH383" t="str">
        <f>IFERROR(VLOOKUP(AG383,AKT!$E$4:$G$350,3,FALSE),"")</f>
        <v>0942</v>
      </c>
    </row>
    <row r="384" spans="1:34">
      <c r="A384" s="44"/>
      <c r="B384" s="39" t="str">
        <f t="shared" si="49"/>
        <v/>
      </c>
      <c r="C384" s="44"/>
      <c r="D384" s="39" t="str">
        <f t="shared" si="50"/>
        <v/>
      </c>
      <c r="E384" s="75"/>
      <c r="F384" s="39" t="str">
        <f t="shared" si="51"/>
        <v/>
      </c>
      <c r="G384" s="39" t="str">
        <f t="shared" si="52"/>
        <v/>
      </c>
      <c r="H384" s="74"/>
      <c r="I384" s="74"/>
      <c r="J384" s="74"/>
      <c r="K384" s="84"/>
      <c r="L384" s="83"/>
      <c r="M384" s="83"/>
      <c r="N384" s="84"/>
      <c r="O384" s="135"/>
      <c r="P384" s="43"/>
      <c r="Q384" t="str">
        <f>IF(C384="","",'OPĆI DIO'!$C$1)</f>
        <v/>
      </c>
      <c r="R384" t="str">
        <f t="shared" si="53"/>
        <v/>
      </c>
      <c r="S384" t="str">
        <f t="shared" si="54"/>
        <v/>
      </c>
      <c r="T384" t="str">
        <f t="shared" si="55"/>
        <v/>
      </c>
      <c r="U384" t="str">
        <f t="shared" si="56"/>
        <v/>
      </c>
      <c r="AE384" t="s">
        <v>3216</v>
      </c>
      <c r="AF384" t="s">
        <v>3217</v>
      </c>
      <c r="AG384" t="str">
        <f t="shared" si="57"/>
        <v>A679073</v>
      </c>
      <c r="AH384" t="str">
        <f>IFERROR(VLOOKUP(AG384,AKT!$E$4:$G$350,3,FALSE),"")</f>
        <v>0942</v>
      </c>
    </row>
    <row r="385" spans="1:34">
      <c r="A385" s="44"/>
      <c r="B385" s="39" t="str">
        <f t="shared" si="49"/>
        <v/>
      </c>
      <c r="C385" s="44"/>
      <c r="D385" s="39" t="str">
        <f t="shared" si="50"/>
        <v/>
      </c>
      <c r="E385" s="75"/>
      <c r="F385" s="39" t="str">
        <f t="shared" si="51"/>
        <v/>
      </c>
      <c r="G385" s="39" t="str">
        <f t="shared" si="52"/>
        <v/>
      </c>
      <c r="H385" s="74"/>
      <c r="I385" s="74"/>
      <c r="J385" s="74"/>
      <c r="K385" s="84"/>
      <c r="L385" s="83"/>
      <c r="M385" s="83"/>
      <c r="N385" s="84"/>
      <c r="O385" s="135"/>
      <c r="P385" s="43"/>
      <c r="Q385" t="str">
        <f>IF(C385="","",'OPĆI DIO'!$C$1)</f>
        <v/>
      </c>
      <c r="R385" t="str">
        <f t="shared" si="53"/>
        <v/>
      </c>
      <c r="S385" t="str">
        <f t="shared" si="54"/>
        <v/>
      </c>
      <c r="T385" t="str">
        <f t="shared" si="55"/>
        <v/>
      </c>
      <c r="U385" t="str">
        <f t="shared" si="56"/>
        <v/>
      </c>
      <c r="AE385" t="s">
        <v>3218</v>
      </c>
      <c r="AF385" t="s">
        <v>3219</v>
      </c>
      <c r="AG385" t="str">
        <f t="shared" si="57"/>
        <v>A679073</v>
      </c>
      <c r="AH385" t="str">
        <f>IFERROR(VLOOKUP(AG385,AKT!$E$4:$G$350,3,FALSE),"")</f>
        <v>0942</v>
      </c>
    </row>
    <row r="386" spans="1:34">
      <c r="A386" s="44"/>
      <c r="B386" s="39" t="str">
        <f t="shared" si="49"/>
        <v/>
      </c>
      <c r="C386" s="44"/>
      <c r="D386" s="39" t="str">
        <f t="shared" si="50"/>
        <v/>
      </c>
      <c r="E386" s="75"/>
      <c r="F386" s="39" t="str">
        <f t="shared" si="51"/>
        <v/>
      </c>
      <c r="G386" s="39" t="str">
        <f t="shared" si="52"/>
        <v/>
      </c>
      <c r="H386" s="74"/>
      <c r="I386" s="74"/>
      <c r="J386" s="74"/>
      <c r="K386" s="84"/>
      <c r="L386" s="83"/>
      <c r="M386" s="83"/>
      <c r="N386" s="84"/>
      <c r="O386" s="135"/>
      <c r="P386" s="43"/>
      <c r="Q386" t="str">
        <f>IF(C386="","",'OPĆI DIO'!$C$1)</f>
        <v/>
      </c>
      <c r="R386" t="str">
        <f t="shared" si="53"/>
        <v/>
      </c>
      <c r="S386" t="str">
        <f t="shared" si="54"/>
        <v/>
      </c>
      <c r="T386" t="str">
        <f t="shared" si="55"/>
        <v/>
      </c>
      <c r="U386" t="str">
        <f t="shared" si="56"/>
        <v/>
      </c>
      <c r="AE386" t="s">
        <v>3220</v>
      </c>
      <c r="AF386" t="s">
        <v>3221</v>
      </c>
      <c r="AG386" t="str">
        <f t="shared" si="57"/>
        <v>A679073</v>
      </c>
      <c r="AH386" t="str">
        <f>IFERROR(VLOOKUP(AG386,AKT!$E$4:$G$350,3,FALSE),"")</f>
        <v>0942</v>
      </c>
    </row>
    <row r="387" spans="1:34">
      <c r="A387" s="44"/>
      <c r="B387" s="39" t="str">
        <f t="shared" si="49"/>
        <v/>
      </c>
      <c r="C387" s="44"/>
      <c r="D387" s="39" t="str">
        <f t="shared" si="50"/>
        <v/>
      </c>
      <c r="E387" s="75"/>
      <c r="F387" s="39" t="str">
        <f t="shared" si="51"/>
        <v/>
      </c>
      <c r="G387" s="39" t="str">
        <f t="shared" si="52"/>
        <v/>
      </c>
      <c r="H387" s="74"/>
      <c r="I387" s="74"/>
      <c r="J387" s="74"/>
      <c r="K387" s="84"/>
      <c r="L387" s="83"/>
      <c r="M387" s="83"/>
      <c r="N387" s="84"/>
      <c r="O387" s="135"/>
      <c r="P387" s="43"/>
      <c r="Q387" t="str">
        <f>IF(C387="","",'OPĆI DIO'!$C$1)</f>
        <v/>
      </c>
      <c r="R387" t="str">
        <f t="shared" si="53"/>
        <v/>
      </c>
      <c r="S387" t="str">
        <f t="shared" si="54"/>
        <v/>
      </c>
      <c r="T387" t="str">
        <f t="shared" si="55"/>
        <v/>
      </c>
      <c r="U387" t="str">
        <f t="shared" si="56"/>
        <v/>
      </c>
      <c r="AE387" t="s">
        <v>3222</v>
      </c>
      <c r="AF387" t="s">
        <v>3223</v>
      </c>
      <c r="AG387" t="str">
        <f t="shared" si="57"/>
        <v>A679073</v>
      </c>
      <c r="AH387" t="str">
        <f>IFERROR(VLOOKUP(AG387,AKT!$E$4:$G$350,3,FALSE),"")</f>
        <v>0942</v>
      </c>
    </row>
    <row r="388" spans="1:34">
      <c r="A388" s="44"/>
      <c r="B388" s="39" t="str">
        <f t="shared" ref="B388:B451" si="58">IFERROR(VLOOKUP(A388,$V$6:$W$23,2,FALSE),"")</f>
        <v/>
      </c>
      <c r="C388" s="44"/>
      <c r="D388" s="39" t="str">
        <f t="shared" ref="D388:D451" si="59">IFERROR(VLOOKUP(C388,$Y$5:$AA$129,2,FALSE),"")</f>
        <v/>
      </c>
      <c r="E388" s="75"/>
      <c r="F388" s="39" t="str">
        <f t="shared" ref="F388:F451" si="60">IFERROR(VLOOKUP(E388,$AE$6:$AF$1763,2,FALSE),"")</f>
        <v/>
      </c>
      <c r="G388" s="39" t="str">
        <f t="shared" ref="G388:G451" si="61">IFERROR(VLOOKUP(E388,$AE$6:$AH$1763,4,FALSE),"")</f>
        <v/>
      </c>
      <c r="H388" s="74"/>
      <c r="I388" s="74"/>
      <c r="J388" s="74"/>
      <c r="K388" s="84"/>
      <c r="L388" s="83"/>
      <c r="M388" s="83"/>
      <c r="N388" s="84"/>
      <c r="O388" s="135"/>
      <c r="P388" s="43"/>
      <c r="Q388" t="str">
        <f>IF(C388="","",'OPĆI DIO'!$C$1)</f>
        <v/>
      </c>
      <c r="R388" t="str">
        <f t="shared" ref="R388:R451" si="62">LEFT(C388,3)</f>
        <v/>
      </c>
      <c r="S388" t="str">
        <f t="shared" ref="S388:S451" si="63">LEFT(C388,2)</f>
        <v/>
      </c>
      <c r="T388" t="str">
        <f t="shared" ref="T388:T451" si="64">IF(U388="5",0,MID(G388,2,2))</f>
        <v/>
      </c>
      <c r="U388" t="str">
        <f t="shared" ref="U388:U451" si="65">LEFT(C388,1)</f>
        <v/>
      </c>
      <c r="AE388" t="s">
        <v>3224</v>
      </c>
      <c r="AF388" t="s">
        <v>3225</v>
      </c>
      <c r="AG388" t="str">
        <f t="shared" si="57"/>
        <v>A679073</v>
      </c>
      <c r="AH388" t="str">
        <f>IFERROR(VLOOKUP(AG388,AKT!$E$4:$G$350,3,FALSE),"")</f>
        <v>0942</v>
      </c>
    </row>
    <row r="389" spans="1:34">
      <c r="A389" s="44"/>
      <c r="B389" s="39" t="str">
        <f t="shared" si="58"/>
        <v/>
      </c>
      <c r="C389" s="44"/>
      <c r="D389" s="39" t="str">
        <f t="shared" si="59"/>
        <v/>
      </c>
      <c r="E389" s="75"/>
      <c r="F389" s="39" t="str">
        <f t="shared" si="60"/>
        <v/>
      </c>
      <c r="G389" s="39" t="str">
        <f t="shared" si="61"/>
        <v/>
      </c>
      <c r="H389" s="74"/>
      <c r="I389" s="74"/>
      <c r="J389" s="74"/>
      <c r="K389" s="84"/>
      <c r="L389" s="83"/>
      <c r="M389" s="83"/>
      <c r="N389" s="84"/>
      <c r="O389" s="135"/>
      <c r="P389" s="43"/>
      <c r="Q389" t="str">
        <f>IF(C389="","",'OPĆI DIO'!$C$1)</f>
        <v/>
      </c>
      <c r="R389" t="str">
        <f t="shared" si="62"/>
        <v/>
      </c>
      <c r="S389" t="str">
        <f t="shared" si="63"/>
        <v/>
      </c>
      <c r="T389" t="str">
        <f t="shared" si="64"/>
        <v/>
      </c>
      <c r="U389" t="str">
        <f t="shared" si="65"/>
        <v/>
      </c>
      <c r="AE389" t="s">
        <v>4952</v>
      </c>
      <c r="AF389" t="s">
        <v>4953</v>
      </c>
      <c r="AG389" t="str">
        <f t="shared" si="57"/>
        <v>A679073</v>
      </c>
      <c r="AH389" t="str">
        <f>IFERROR(VLOOKUP(AG389,AKT!$E$4:$G$350,3,FALSE),"")</f>
        <v>0942</v>
      </c>
    </row>
    <row r="390" spans="1:34">
      <c r="A390" s="44"/>
      <c r="B390" s="39" t="str">
        <f t="shared" si="58"/>
        <v/>
      </c>
      <c r="C390" s="44"/>
      <c r="D390" s="39" t="str">
        <f t="shared" si="59"/>
        <v/>
      </c>
      <c r="E390" s="75"/>
      <c r="F390" s="39" t="str">
        <f t="shared" si="60"/>
        <v/>
      </c>
      <c r="G390" s="39" t="str">
        <f t="shared" si="61"/>
        <v/>
      </c>
      <c r="H390" s="74"/>
      <c r="I390" s="74"/>
      <c r="J390" s="74"/>
      <c r="K390" s="84"/>
      <c r="L390" s="83"/>
      <c r="M390" s="83"/>
      <c r="N390" s="84"/>
      <c r="O390" s="135"/>
      <c r="P390" s="43"/>
      <c r="Q390" t="str">
        <f>IF(C390="","",'OPĆI DIO'!$C$1)</f>
        <v/>
      </c>
      <c r="R390" t="str">
        <f t="shared" si="62"/>
        <v/>
      </c>
      <c r="S390" t="str">
        <f t="shared" si="63"/>
        <v/>
      </c>
      <c r="T390" t="str">
        <f t="shared" si="64"/>
        <v/>
      </c>
      <c r="U390" t="str">
        <f t="shared" si="65"/>
        <v/>
      </c>
      <c r="AE390" t="s">
        <v>4954</v>
      </c>
      <c r="AF390" t="s">
        <v>4955</v>
      </c>
      <c r="AG390" t="str">
        <f t="shared" si="57"/>
        <v>A679073</v>
      </c>
      <c r="AH390" t="str">
        <f>IFERROR(VLOOKUP(AG390,AKT!$E$4:$G$350,3,FALSE),"")</f>
        <v>0942</v>
      </c>
    </row>
    <row r="391" spans="1:34">
      <c r="A391" s="44"/>
      <c r="B391" s="39" t="str">
        <f t="shared" si="58"/>
        <v/>
      </c>
      <c r="C391" s="44"/>
      <c r="D391" s="39" t="str">
        <f t="shared" si="59"/>
        <v/>
      </c>
      <c r="E391" s="75"/>
      <c r="F391" s="39" t="str">
        <f t="shared" si="60"/>
        <v/>
      </c>
      <c r="G391" s="39" t="str">
        <f t="shared" si="61"/>
        <v/>
      </c>
      <c r="H391" s="74"/>
      <c r="I391" s="74"/>
      <c r="J391" s="74"/>
      <c r="K391" s="84"/>
      <c r="L391" s="83"/>
      <c r="M391" s="83"/>
      <c r="N391" s="84"/>
      <c r="O391" s="135"/>
      <c r="P391" s="43"/>
      <c r="Q391" t="str">
        <f>IF(C391="","",'OPĆI DIO'!$C$1)</f>
        <v/>
      </c>
      <c r="R391" t="str">
        <f t="shared" si="62"/>
        <v/>
      </c>
      <c r="S391" t="str">
        <f t="shared" si="63"/>
        <v/>
      </c>
      <c r="T391" t="str">
        <f t="shared" si="64"/>
        <v/>
      </c>
      <c r="U391" t="str">
        <f t="shared" si="65"/>
        <v/>
      </c>
      <c r="AE391" t="s">
        <v>4956</v>
      </c>
      <c r="AF391" t="s">
        <v>4957</v>
      </c>
      <c r="AG391" t="str">
        <f t="shared" si="57"/>
        <v>A679073</v>
      </c>
      <c r="AH391" t="str">
        <f>IFERROR(VLOOKUP(AG391,AKT!$E$4:$G$350,3,FALSE),"")</f>
        <v>0942</v>
      </c>
    </row>
    <row r="392" spans="1:34">
      <c r="A392" s="44"/>
      <c r="B392" s="39" t="str">
        <f t="shared" si="58"/>
        <v/>
      </c>
      <c r="C392" s="44"/>
      <c r="D392" s="39" t="str">
        <f t="shared" si="59"/>
        <v/>
      </c>
      <c r="E392" s="75"/>
      <c r="F392" s="39" t="str">
        <f t="shared" si="60"/>
        <v/>
      </c>
      <c r="G392" s="39" t="str">
        <f t="shared" si="61"/>
        <v/>
      </c>
      <c r="H392" s="74"/>
      <c r="I392" s="74"/>
      <c r="J392" s="74"/>
      <c r="K392" s="84"/>
      <c r="L392" s="83"/>
      <c r="M392" s="83"/>
      <c r="N392" s="84"/>
      <c r="O392" s="135"/>
      <c r="P392" s="43"/>
      <c r="Q392" t="str">
        <f>IF(C392="","",'OPĆI DIO'!$C$1)</f>
        <v/>
      </c>
      <c r="R392" t="str">
        <f t="shared" si="62"/>
        <v/>
      </c>
      <c r="S392" t="str">
        <f t="shared" si="63"/>
        <v/>
      </c>
      <c r="T392" t="str">
        <f t="shared" si="64"/>
        <v/>
      </c>
      <c r="U392" t="str">
        <f t="shared" si="65"/>
        <v/>
      </c>
      <c r="AE392" t="s">
        <v>4958</v>
      </c>
      <c r="AF392" t="s">
        <v>4959</v>
      </c>
      <c r="AG392" t="str">
        <f t="shared" si="57"/>
        <v>A679073</v>
      </c>
      <c r="AH392" t="str">
        <f>IFERROR(VLOOKUP(AG392,AKT!$E$4:$G$350,3,FALSE),"")</f>
        <v>0942</v>
      </c>
    </row>
    <row r="393" spans="1:34">
      <c r="A393" s="44"/>
      <c r="B393" s="39" t="str">
        <f t="shared" si="58"/>
        <v/>
      </c>
      <c r="C393" s="44"/>
      <c r="D393" s="39" t="str">
        <f t="shared" si="59"/>
        <v/>
      </c>
      <c r="E393" s="75"/>
      <c r="F393" s="39" t="str">
        <f t="shared" si="60"/>
        <v/>
      </c>
      <c r="G393" s="39" t="str">
        <f t="shared" si="61"/>
        <v/>
      </c>
      <c r="H393" s="74"/>
      <c r="I393" s="74"/>
      <c r="J393" s="74"/>
      <c r="K393" s="84"/>
      <c r="L393" s="83"/>
      <c r="M393" s="83"/>
      <c r="N393" s="84"/>
      <c r="O393" s="135"/>
      <c r="P393" s="43"/>
      <c r="Q393" t="str">
        <f>IF(C393="","",'OPĆI DIO'!$C$1)</f>
        <v/>
      </c>
      <c r="R393" t="str">
        <f t="shared" si="62"/>
        <v/>
      </c>
      <c r="S393" t="str">
        <f t="shared" si="63"/>
        <v/>
      </c>
      <c r="T393" t="str">
        <f t="shared" si="64"/>
        <v/>
      </c>
      <c r="U393" t="str">
        <f t="shared" si="65"/>
        <v/>
      </c>
      <c r="AE393" t="s">
        <v>4960</v>
      </c>
      <c r="AF393" t="s">
        <v>4961</v>
      </c>
      <c r="AG393" t="str">
        <f t="shared" ref="AG393:AG456" si="66">LEFT(AE393,7)</f>
        <v>A679073</v>
      </c>
      <c r="AH393" t="str">
        <f>IFERROR(VLOOKUP(AG393,AKT!$E$4:$G$350,3,FALSE),"")</f>
        <v>0942</v>
      </c>
    </row>
    <row r="394" spans="1:34">
      <c r="A394" s="44"/>
      <c r="B394" s="39" t="str">
        <f t="shared" si="58"/>
        <v/>
      </c>
      <c r="C394" s="44"/>
      <c r="D394" s="39" t="str">
        <f t="shared" si="59"/>
        <v/>
      </c>
      <c r="E394" s="75"/>
      <c r="F394" s="39" t="str">
        <f t="shared" si="60"/>
        <v/>
      </c>
      <c r="G394" s="39" t="str">
        <f t="shared" si="61"/>
        <v/>
      </c>
      <c r="H394" s="74"/>
      <c r="I394" s="74"/>
      <c r="J394" s="74"/>
      <c r="K394" s="84"/>
      <c r="L394" s="83"/>
      <c r="M394" s="83"/>
      <c r="N394" s="84"/>
      <c r="O394" s="135"/>
      <c r="P394" s="43"/>
      <c r="Q394" t="str">
        <f>IF(C394="","",'OPĆI DIO'!$C$1)</f>
        <v/>
      </c>
      <c r="R394" t="str">
        <f t="shared" si="62"/>
        <v/>
      </c>
      <c r="S394" t="str">
        <f t="shared" si="63"/>
        <v/>
      </c>
      <c r="T394" t="str">
        <f t="shared" si="64"/>
        <v/>
      </c>
      <c r="U394" t="str">
        <f t="shared" si="65"/>
        <v/>
      </c>
      <c r="AE394" t="s">
        <v>4962</v>
      </c>
      <c r="AF394" t="s">
        <v>4963</v>
      </c>
      <c r="AG394" t="str">
        <f t="shared" si="66"/>
        <v>A679073</v>
      </c>
      <c r="AH394" t="str">
        <f>IFERROR(VLOOKUP(AG394,AKT!$E$4:$G$350,3,FALSE),"")</f>
        <v>0942</v>
      </c>
    </row>
    <row r="395" spans="1:34">
      <c r="A395" s="44"/>
      <c r="B395" s="39" t="str">
        <f t="shared" si="58"/>
        <v/>
      </c>
      <c r="C395" s="44"/>
      <c r="D395" s="39" t="str">
        <f t="shared" si="59"/>
        <v/>
      </c>
      <c r="E395" s="75"/>
      <c r="F395" s="39" t="str">
        <f t="shared" si="60"/>
        <v/>
      </c>
      <c r="G395" s="39" t="str">
        <f t="shared" si="61"/>
        <v/>
      </c>
      <c r="H395" s="74"/>
      <c r="I395" s="74"/>
      <c r="J395" s="74"/>
      <c r="K395" s="84"/>
      <c r="L395" s="83"/>
      <c r="M395" s="83"/>
      <c r="N395" s="84"/>
      <c r="O395" s="135"/>
      <c r="P395" s="43"/>
      <c r="Q395" t="str">
        <f>IF(C395="","",'OPĆI DIO'!$C$1)</f>
        <v/>
      </c>
      <c r="R395" t="str">
        <f t="shared" si="62"/>
        <v/>
      </c>
      <c r="S395" t="str">
        <f t="shared" si="63"/>
        <v/>
      </c>
      <c r="T395" t="str">
        <f t="shared" si="64"/>
        <v/>
      </c>
      <c r="U395" t="str">
        <f t="shared" si="65"/>
        <v/>
      </c>
      <c r="AE395" t="s">
        <v>4964</v>
      </c>
      <c r="AF395" t="s">
        <v>4965</v>
      </c>
      <c r="AG395" t="str">
        <f t="shared" si="66"/>
        <v>A679073</v>
      </c>
      <c r="AH395" t="str">
        <f>IFERROR(VLOOKUP(AG395,AKT!$E$4:$G$350,3,FALSE),"")</f>
        <v>0942</v>
      </c>
    </row>
    <row r="396" spans="1:34">
      <c r="A396" s="44"/>
      <c r="B396" s="39" t="str">
        <f t="shared" si="58"/>
        <v/>
      </c>
      <c r="C396" s="44"/>
      <c r="D396" s="39" t="str">
        <f t="shared" si="59"/>
        <v/>
      </c>
      <c r="E396" s="75"/>
      <c r="F396" s="39" t="str">
        <f t="shared" si="60"/>
        <v/>
      </c>
      <c r="G396" s="39" t="str">
        <f t="shared" si="61"/>
        <v/>
      </c>
      <c r="H396" s="74"/>
      <c r="I396" s="74"/>
      <c r="J396" s="74"/>
      <c r="K396" s="84"/>
      <c r="L396" s="83"/>
      <c r="M396" s="83"/>
      <c r="N396" s="84"/>
      <c r="O396" s="135"/>
      <c r="P396" s="43"/>
      <c r="Q396" t="str">
        <f>IF(C396="","",'OPĆI DIO'!$C$1)</f>
        <v/>
      </c>
      <c r="R396" t="str">
        <f t="shared" si="62"/>
        <v/>
      </c>
      <c r="S396" t="str">
        <f t="shared" si="63"/>
        <v/>
      </c>
      <c r="T396" t="str">
        <f t="shared" si="64"/>
        <v/>
      </c>
      <c r="U396" t="str">
        <f t="shared" si="65"/>
        <v/>
      </c>
      <c r="AE396" t="s">
        <v>4966</v>
      </c>
      <c r="AF396" t="s">
        <v>4967</v>
      </c>
      <c r="AG396" t="str">
        <f t="shared" si="66"/>
        <v>A679074</v>
      </c>
      <c r="AH396" t="str">
        <f>IFERROR(VLOOKUP(AG396,AKT!$E$4:$G$350,3,FALSE),"")</f>
        <v>0942</v>
      </c>
    </row>
    <row r="397" spans="1:34">
      <c r="A397" s="44"/>
      <c r="B397" s="39" t="str">
        <f t="shared" si="58"/>
        <v/>
      </c>
      <c r="C397" s="44"/>
      <c r="D397" s="39" t="str">
        <f t="shared" si="59"/>
        <v/>
      </c>
      <c r="E397" s="75"/>
      <c r="F397" s="39" t="str">
        <f t="shared" si="60"/>
        <v/>
      </c>
      <c r="G397" s="39" t="str">
        <f t="shared" si="61"/>
        <v/>
      </c>
      <c r="H397" s="74"/>
      <c r="I397" s="74"/>
      <c r="J397" s="74"/>
      <c r="K397" s="84"/>
      <c r="L397" s="83"/>
      <c r="M397" s="83"/>
      <c r="N397" s="84"/>
      <c r="O397" s="135"/>
      <c r="P397" s="43"/>
      <c r="Q397" t="str">
        <f>IF(C397="","",'OPĆI DIO'!$C$1)</f>
        <v/>
      </c>
      <c r="R397" t="str">
        <f t="shared" si="62"/>
        <v/>
      </c>
      <c r="S397" t="str">
        <f t="shared" si="63"/>
        <v/>
      </c>
      <c r="T397" t="str">
        <f t="shared" si="64"/>
        <v/>
      </c>
      <c r="U397" t="str">
        <f t="shared" si="65"/>
        <v/>
      </c>
      <c r="AE397" t="s">
        <v>4968</v>
      </c>
      <c r="AF397" t="s">
        <v>4969</v>
      </c>
      <c r="AG397" t="str">
        <f t="shared" si="66"/>
        <v>A679074</v>
      </c>
      <c r="AH397" t="str">
        <f>IFERROR(VLOOKUP(AG397,AKT!$E$4:$G$350,3,FALSE),"")</f>
        <v>0942</v>
      </c>
    </row>
    <row r="398" spans="1:34">
      <c r="A398" s="44"/>
      <c r="B398" s="39" t="str">
        <f t="shared" si="58"/>
        <v/>
      </c>
      <c r="C398" s="44"/>
      <c r="D398" s="39" t="str">
        <f t="shared" si="59"/>
        <v/>
      </c>
      <c r="E398" s="75"/>
      <c r="F398" s="39" t="str">
        <f t="shared" si="60"/>
        <v/>
      </c>
      <c r="G398" s="39" t="str">
        <f t="shared" si="61"/>
        <v/>
      </c>
      <c r="H398" s="74"/>
      <c r="I398" s="74"/>
      <c r="J398" s="74"/>
      <c r="K398" s="84"/>
      <c r="L398" s="83"/>
      <c r="M398" s="83"/>
      <c r="N398" s="84"/>
      <c r="O398" s="135"/>
      <c r="P398" s="43"/>
      <c r="Q398" t="str">
        <f>IF(C398="","",'OPĆI DIO'!$C$1)</f>
        <v/>
      </c>
      <c r="R398" t="str">
        <f t="shared" si="62"/>
        <v/>
      </c>
      <c r="S398" t="str">
        <f t="shared" si="63"/>
        <v/>
      </c>
      <c r="T398" t="str">
        <f t="shared" si="64"/>
        <v/>
      </c>
      <c r="U398" t="str">
        <f t="shared" si="65"/>
        <v/>
      </c>
      <c r="AE398" t="s">
        <v>4970</v>
      </c>
      <c r="AF398" t="s">
        <v>4971</v>
      </c>
      <c r="AG398" t="str">
        <f t="shared" si="66"/>
        <v>A679074</v>
      </c>
      <c r="AH398" t="str">
        <f>IFERROR(VLOOKUP(AG398,AKT!$E$4:$G$350,3,FALSE),"")</f>
        <v>0942</v>
      </c>
    </row>
    <row r="399" spans="1:34">
      <c r="A399" s="44"/>
      <c r="B399" s="39" t="str">
        <f t="shared" si="58"/>
        <v/>
      </c>
      <c r="C399" s="44"/>
      <c r="D399" s="39" t="str">
        <f t="shared" si="59"/>
        <v/>
      </c>
      <c r="E399" s="75"/>
      <c r="F399" s="39" t="str">
        <f t="shared" si="60"/>
        <v/>
      </c>
      <c r="G399" s="39" t="str">
        <f t="shared" si="61"/>
        <v/>
      </c>
      <c r="H399" s="74"/>
      <c r="I399" s="74"/>
      <c r="J399" s="74"/>
      <c r="K399" s="84"/>
      <c r="L399" s="83"/>
      <c r="M399" s="83"/>
      <c r="N399" s="84"/>
      <c r="O399" s="135"/>
      <c r="P399" s="43"/>
      <c r="Q399" t="str">
        <f>IF(C399="","",'OPĆI DIO'!$C$1)</f>
        <v/>
      </c>
      <c r="R399" t="str">
        <f t="shared" si="62"/>
        <v/>
      </c>
      <c r="S399" t="str">
        <f t="shared" si="63"/>
        <v/>
      </c>
      <c r="T399" t="str">
        <f t="shared" si="64"/>
        <v/>
      </c>
      <c r="U399" t="str">
        <f t="shared" si="65"/>
        <v/>
      </c>
      <c r="AE399" t="s">
        <v>4972</v>
      </c>
      <c r="AF399" t="s">
        <v>4973</v>
      </c>
      <c r="AG399" t="str">
        <f t="shared" si="66"/>
        <v>A679074</v>
      </c>
      <c r="AH399" t="str">
        <f>IFERROR(VLOOKUP(AG399,AKT!$E$4:$G$350,3,FALSE),"")</f>
        <v>0942</v>
      </c>
    </row>
    <row r="400" spans="1:34">
      <c r="A400" s="44"/>
      <c r="B400" s="39" t="str">
        <f t="shared" si="58"/>
        <v/>
      </c>
      <c r="C400" s="44"/>
      <c r="D400" s="39" t="str">
        <f t="shared" si="59"/>
        <v/>
      </c>
      <c r="E400" s="75"/>
      <c r="F400" s="39" t="str">
        <f t="shared" si="60"/>
        <v/>
      </c>
      <c r="G400" s="39" t="str">
        <f t="shared" si="61"/>
        <v/>
      </c>
      <c r="H400" s="74"/>
      <c r="I400" s="74"/>
      <c r="J400" s="74"/>
      <c r="K400" s="84"/>
      <c r="L400" s="83"/>
      <c r="M400" s="83"/>
      <c r="N400" s="84"/>
      <c r="O400" s="135"/>
      <c r="P400" s="43"/>
      <c r="Q400" t="str">
        <f>IF(C400="","",'OPĆI DIO'!$C$1)</f>
        <v/>
      </c>
      <c r="R400" t="str">
        <f t="shared" si="62"/>
        <v/>
      </c>
      <c r="S400" t="str">
        <f t="shared" si="63"/>
        <v/>
      </c>
      <c r="T400" t="str">
        <f t="shared" si="64"/>
        <v/>
      </c>
      <c r="U400" t="str">
        <f t="shared" si="65"/>
        <v/>
      </c>
      <c r="AE400" t="s">
        <v>4974</v>
      </c>
      <c r="AF400" t="s">
        <v>4975</v>
      </c>
      <c r="AG400" t="str">
        <f t="shared" si="66"/>
        <v>A679074</v>
      </c>
      <c r="AH400" t="str">
        <f>IFERROR(VLOOKUP(AG400,AKT!$E$4:$G$350,3,FALSE),"")</f>
        <v>0942</v>
      </c>
    </row>
    <row r="401" spans="1:34">
      <c r="A401" s="44"/>
      <c r="B401" s="39" t="str">
        <f t="shared" si="58"/>
        <v/>
      </c>
      <c r="C401" s="44"/>
      <c r="D401" s="39" t="str">
        <f t="shared" si="59"/>
        <v/>
      </c>
      <c r="E401" s="75"/>
      <c r="F401" s="39" t="str">
        <f t="shared" si="60"/>
        <v/>
      </c>
      <c r="G401" s="39" t="str">
        <f t="shared" si="61"/>
        <v/>
      </c>
      <c r="H401" s="74"/>
      <c r="I401" s="74"/>
      <c r="J401" s="74"/>
      <c r="K401" s="84"/>
      <c r="L401" s="83"/>
      <c r="M401" s="83"/>
      <c r="N401" s="84"/>
      <c r="O401" s="135"/>
      <c r="P401" s="43"/>
      <c r="Q401" t="str">
        <f>IF(C401="","",'OPĆI DIO'!$C$1)</f>
        <v/>
      </c>
      <c r="R401" t="str">
        <f t="shared" si="62"/>
        <v/>
      </c>
      <c r="S401" t="str">
        <f t="shared" si="63"/>
        <v/>
      </c>
      <c r="T401" t="str">
        <f t="shared" si="64"/>
        <v/>
      </c>
      <c r="U401" t="str">
        <f t="shared" si="65"/>
        <v/>
      </c>
      <c r="AE401" t="s">
        <v>4976</v>
      </c>
      <c r="AF401" t="s">
        <v>4977</v>
      </c>
      <c r="AG401" t="str">
        <f t="shared" si="66"/>
        <v>A679074</v>
      </c>
      <c r="AH401" t="str">
        <f>IFERROR(VLOOKUP(AG401,AKT!$E$4:$G$350,3,FALSE),"")</f>
        <v>0942</v>
      </c>
    </row>
    <row r="402" spans="1:34">
      <c r="A402" s="44"/>
      <c r="B402" s="39" t="str">
        <f t="shared" si="58"/>
        <v/>
      </c>
      <c r="C402" s="44"/>
      <c r="D402" s="39" t="str">
        <f t="shared" si="59"/>
        <v/>
      </c>
      <c r="E402" s="75"/>
      <c r="F402" s="39" t="str">
        <f t="shared" si="60"/>
        <v/>
      </c>
      <c r="G402" s="39" t="str">
        <f t="shared" si="61"/>
        <v/>
      </c>
      <c r="H402" s="74"/>
      <c r="I402" s="74"/>
      <c r="J402" s="74"/>
      <c r="K402" s="84"/>
      <c r="L402" s="83"/>
      <c r="M402" s="83"/>
      <c r="N402" s="84"/>
      <c r="O402" s="135"/>
      <c r="P402" s="43"/>
      <c r="Q402" t="str">
        <f>IF(C402="","",'OPĆI DIO'!$C$1)</f>
        <v/>
      </c>
      <c r="R402" t="str">
        <f t="shared" si="62"/>
        <v/>
      </c>
      <c r="S402" t="str">
        <f t="shared" si="63"/>
        <v/>
      </c>
      <c r="T402" t="str">
        <f t="shared" si="64"/>
        <v/>
      </c>
      <c r="U402" t="str">
        <f t="shared" si="65"/>
        <v/>
      </c>
      <c r="AE402" t="s">
        <v>4978</v>
      </c>
      <c r="AF402" t="s">
        <v>4979</v>
      </c>
      <c r="AG402" t="str">
        <f t="shared" si="66"/>
        <v>A679074</v>
      </c>
      <c r="AH402" t="str">
        <f>IFERROR(VLOOKUP(AG402,AKT!$E$4:$G$350,3,FALSE),"")</f>
        <v>0942</v>
      </c>
    </row>
    <row r="403" spans="1:34">
      <c r="A403" s="44"/>
      <c r="B403" s="39" t="str">
        <f t="shared" si="58"/>
        <v/>
      </c>
      <c r="C403" s="44"/>
      <c r="D403" s="39" t="str">
        <f t="shared" si="59"/>
        <v/>
      </c>
      <c r="E403" s="75"/>
      <c r="F403" s="39" t="str">
        <f t="shared" si="60"/>
        <v/>
      </c>
      <c r="G403" s="39" t="str">
        <f t="shared" si="61"/>
        <v/>
      </c>
      <c r="H403" s="74"/>
      <c r="I403" s="74"/>
      <c r="J403" s="74"/>
      <c r="K403" s="84"/>
      <c r="L403" s="83"/>
      <c r="M403" s="83"/>
      <c r="N403" s="84"/>
      <c r="O403" s="135"/>
      <c r="P403" s="43"/>
      <c r="Q403" t="str">
        <f>IF(C403="","",'OPĆI DIO'!$C$1)</f>
        <v/>
      </c>
      <c r="R403" t="str">
        <f t="shared" si="62"/>
        <v/>
      </c>
      <c r="S403" t="str">
        <f t="shared" si="63"/>
        <v/>
      </c>
      <c r="T403" t="str">
        <f t="shared" si="64"/>
        <v/>
      </c>
      <c r="U403" t="str">
        <f t="shared" si="65"/>
        <v/>
      </c>
      <c r="AE403" t="s">
        <v>4980</v>
      </c>
      <c r="AF403" t="s">
        <v>4981</v>
      </c>
      <c r="AG403" t="str">
        <f t="shared" si="66"/>
        <v>A679074</v>
      </c>
      <c r="AH403" t="str">
        <f>IFERROR(VLOOKUP(AG403,AKT!$E$4:$G$350,3,FALSE),"")</f>
        <v>0942</v>
      </c>
    </row>
    <row r="404" spans="1:34">
      <c r="A404" s="44"/>
      <c r="B404" s="39" t="str">
        <f t="shared" si="58"/>
        <v/>
      </c>
      <c r="C404" s="44"/>
      <c r="D404" s="39" t="str">
        <f t="shared" si="59"/>
        <v/>
      </c>
      <c r="E404" s="75"/>
      <c r="F404" s="39" t="str">
        <f t="shared" si="60"/>
        <v/>
      </c>
      <c r="G404" s="39" t="str">
        <f t="shared" si="61"/>
        <v/>
      </c>
      <c r="H404" s="74"/>
      <c r="I404" s="74"/>
      <c r="J404" s="74"/>
      <c r="K404" s="84"/>
      <c r="L404" s="83"/>
      <c r="M404" s="83"/>
      <c r="N404" s="84"/>
      <c r="O404" s="135"/>
      <c r="P404" s="43"/>
      <c r="Q404" t="str">
        <f>IF(C404="","",'OPĆI DIO'!$C$1)</f>
        <v/>
      </c>
      <c r="R404" t="str">
        <f t="shared" si="62"/>
        <v/>
      </c>
      <c r="S404" t="str">
        <f t="shared" si="63"/>
        <v/>
      </c>
      <c r="T404" t="str">
        <f t="shared" si="64"/>
        <v/>
      </c>
      <c r="U404" t="str">
        <f t="shared" si="65"/>
        <v/>
      </c>
      <c r="AE404" t="s">
        <v>4982</v>
      </c>
      <c r="AF404" t="s">
        <v>4983</v>
      </c>
      <c r="AG404" t="str">
        <f t="shared" si="66"/>
        <v>A679074</v>
      </c>
      <c r="AH404" t="str">
        <f>IFERROR(VLOOKUP(AG404,AKT!$E$4:$G$350,3,FALSE),"")</f>
        <v>0942</v>
      </c>
    </row>
    <row r="405" spans="1:34">
      <c r="A405" s="44"/>
      <c r="B405" s="39" t="str">
        <f t="shared" si="58"/>
        <v/>
      </c>
      <c r="C405" s="44"/>
      <c r="D405" s="39" t="str">
        <f t="shared" si="59"/>
        <v/>
      </c>
      <c r="E405" s="75"/>
      <c r="F405" s="39" t="str">
        <f t="shared" si="60"/>
        <v/>
      </c>
      <c r="G405" s="39" t="str">
        <f t="shared" si="61"/>
        <v/>
      </c>
      <c r="H405" s="74"/>
      <c r="I405" s="74"/>
      <c r="J405" s="74"/>
      <c r="K405" s="84"/>
      <c r="L405" s="83"/>
      <c r="M405" s="83"/>
      <c r="N405" s="84"/>
      <c r="O405" s="135"/>
      <c r="P405" s="43"/>
      <c r="Q405" t="str">
        <f>IF(C405="","",'OPĆI DIO'!$C$1)</f>
        <v/>
      </c>
      <c r="R405" t="str">
        <f t="shared" si="62"/>
        <v/>
      </c>
      <c r="S405" t="str">
        <f t="shared" si="63"/>
        <v/>
      </c>
      <c r="T405" t="str">
        <f t="shared" si="64"/>
        <v/>
      </c>
      <c r="U405" t="str">
        <f t="shared" si="65"/>
        <v/>
      </c>
      <c r="AE405" t="s">
        <v>4984</v>
      </c>
      <c r="AF405" t="s">
        <v>4985</v>
      </c>
      <c r="AG405" t="str">
        <f t="shared" si="66"/>
        <v>A679074</v>
      </c>
      <c r="AH405" t="str">
        <f>IFERROR(VLOOKUP(AG405,AKT!$E$4:$G$350,3,FALSE),"")</f>
        <v>0942</v>
      </c>
    </row>
    <row r="406" spans="1:34">
      <c r="A406" s="44"/>
      <c r="B406" s="39" t="str">
        <f t="shared" si="58"/>
        <v/>
      </c>
      <c r="C406" s="44"/>
      <c r="D406" s="39" t="str">
        <f t="shared" si="59"/>
        <v/>
      </c>
      <c r="E406" s="75"/>
      <c r="F406" s="39" t="str">
        <f t="shared" si="60"/>
        <v/>
      </c>
      <c r="G406" s="39" t="str">
        <f t="shared" si="61"/>
        <v/>
      </c>
      <c r="H406" s="74"/>
      <c r="I406" s="74"/>
      <c r="J406" s="74"/>
      <c r="K406" s="84"/>
      <c r="L406" s="83"/>
      <c r="M406" s="83"/>
      <c r="N406" s="84"/>
      <c r="O406" s="135"/>
      <c r="P406" s="43"/>
      <c r="Q406" t="str">
        <f>IF(C406="","",'OPĆI DIO'!$C$1)</f>
        <v/>
      </c>
      <c r="R406" t="str">
        <f t="shared" si="62"/>
        <v/>
      </c>
      <c r="S406" t="str">
        <f t="shared" si="63"/>
        <v/>
      </c>
      <c r="T406" t="str">
        <f t="shared" si="64"/>
        <v/>
      </c>
      <c r="U406" t="str">
        <f t="shared" si="65"/>
        <v/>
      </c>
      <c r="AE406" t="s">
        <v>1017</v>
      </c>
      <c r="AF406" t="s">
        <v>1018</v>
      </c>
      <c r="AG406" t="str">
        <f t="shared" si="66"/>
        <v>A679074</v>
      </c>
      <c r="AH406" t="str">
        <f>IFERROR(VLOOKUP(AG406,AKT!$E$4:$G$350,3,FALSE),"")</f>
        <v>0942</v>
      </c>
    </row>
    <row r="407" spans="1:34">
      <c r="A407" s="44"/>
      <c r="B407" s="39" t="str">
        <f t="shared" si="58"/>
        <v/>
      </c>
      <c r="C407" s="44"/>
      <c r="D407" s="39" t="str">
        <f t="shared" si="59"/>
        <v/>
      </c>
      <c r="E407" s="75"/>
      <c r="F407" s="39" t="str">
        <f t="shared" si="60"/>
        <v/>
      </c>
      <c r="G407" s="39" t="str">
        <f t="shared" si="61"/>
        <v/>
      </c>
      <c r="H407" s="74"/>
      <c r="I407" s="74"/>
      <c r="J407" s="74"/>
      <c r="K407" s="84"/>
      <c r="L407" s="83"/>
      <c r="M407" s="83"/>
      <c r="N407" s="84"/>
      <c r="O407" s="135"/>
      <c r="P407" s="43"/>
      <c r="Q407" t="str">
        <f>IF(C407="","",'OPĆI DIO'!$C$1)</f>
        <v/>
      </c>
      <c r="R407" t="str">
        <f t="shared" si="62"/>
        <v/>
      </c>
      <c r="S407" t="str">
        <f t="shared" si="63"/>
        <v/>
      </c>
      <c r="T407" t="str">
        <f t="shared" si="64"/>
        <v/>
      </c>
      <c r="U407" t="str">
        <f t="shared" si="65"/>
        <v/>
      </c>
      <c r="AE407" t="s">
        <v>4986</v>
      </c>
      <c r="AF407" t="s">
        <v>4987</v>
      </c>
      <c r="AG407" t="str">
        <f t="shared" si="66"/>
        <v>A679074</v>
      </c>
      <c r="AH407" t="str">
        <f>IFERROR(VLOOKUP(AG407,AKT!$E$4:$G$350,3,FALSE),"")</f>
        <v>0942</v>
      </c>
    </row>
    <row r="408" spans="1:34">
      <c r="A408" s="44"/>
      <c r="B408" s="39" t="str">
        <f t="shared" si="58"/>
        <v/>
      </c>
      <c r="C408" s="44"/>
      <c r="D408" s="39" t="str">
        <f t="shared" si="59"/>
        <v/>
      </c>
      <c r="E408" s="75"/>
      <c r="F408" s="39" t="str">
        <f t="shared" si="60"/>
        <v/>
      </c>
      <c r="G408" s="39" t="str">
        <f t="shared" si="61"/>
        <v/>
      </c>
      <c r="H408" s="74"/>
      <c r="I408" s="74"/>
      <c r="J408" s="74"/>
      <c r="K408" s="84"/>
      <c r="L408" s="83"/>
      <c r="M408" s="83"/>
      <c r="N408" s="84"/>
      <c r="O408" s="135"/>
      <c r="P408" s="43"/>
      <c r="Q408" t="str">
        <f>IF(C408="","",'OPĆI DIO'!$C$1)</f>
        <v/>
      </c>
      <c r="R408" t="str">
        <f t="shared" si="62"/>
        <v/>
      </c>
      <c r="S408" t="str">
        <f t="shared" si="63"/>
        <v/>
      </c>
      <c r="T408" t="str">
        <f t="shared" si="64"/>
        <v/>
      </c>
      <c r="U408" t="str">
        <f t="shared" si="65"/>
        <v/>
      </c>
      <c r="AE408" t="s">
        <v>1019</v>
      </c>
      <c r="AF408" t="s">
        <v>1020</v>
      </c>
      <c r="AG408" t="str">
        <f t="shared" si="66"/>
        <v>A679074</v>
      </c>
      <c r="AH408" t="str">
        <f>IFERROR(VLOOKUP(AG408,AKT!$E$4:$G$350,3,FALSE),"")</f>
        <v>0942</v>
      </c>
    </row>
    <row r="409" spans="1:34">
      <c r="A409" s="44"/>
      <c r="B409" s="39" t="str">
        <f t="shared" si="58"/>
        <v/>
      </c>
      <c r="C409" s="44"/>
      <c r="D409" s="39" t="str">
        <f t="shared" si="59"/>
        <v/>
      </c>
      <c r="E409" s="75"/>
      <c r="F409" s="39" t="str">
        <f t="shared" si="60"/>
        <v/>
      </c>
      <c r="G409" s="39" t="str">
        <f t="shared" si="61"/>
        <v/>
      </c>
      <c r="H409" s="74"/>
      <c r="I409" s="74"/>
      <c r="J409" s="74"/>
      <c r="K409" s="84"/>
      <c r="L409" s="83"/>
      <c r="M409" s="83"/>
      <c r="N409" s="84"/>
      <c r="O409" s="135"/>
      <c r="P409" s="43"/>
      <c r="Q409" t="str">
        <f>IF(C409="","",'OPĆI DIO'!$C$1)</f>
        <v/>
      </c>
      <c r="R409" t="str">
        <f t="shared" si="62"/>
        <v/>
      </c>
      <c r="S409" t="str">
        <f t="shared" si="63"/>
        <v/>
      </c>
      <c r="T409" t="str">
        <f t="shared" si="64"/>
        <v/>
      </c>
      <c r="U409" t="str">
        <f t="shared" si="65"/>
        <v/>
      </c>
      <c r="AE409" t="s">
        <v>4988</v>
      </c>
      <c r="AF409" t="s">
        <v>4989</v>
      </c>
      <c r="AG409" t="str">
        <f t="shared" si="66"/>
        <v>A679074</v>
      </c>
      <c r="AH409" t="str">
        <f>IFERROR(VLOOKUP(AG409,AKT!$E$4:$G$350,3,FALSE),"")</f>
        <v>0942</v>
      </c>
    </row>
    <row r="410" spans="1:34">
      <c r="A410" s="44"/>
      <c r="B410" s="39" t="str">
        <f t="shared" si="58"/>
        <v/>
      </c>
      <c r="C410" s="44"/>
      <c r="D410" s="39" t="str">
        <f t="shared" si="59"/>
        <v/>
      </c>
      <c r="E410" s="75"/>
      <c r="F410" s="39" t="str">
        <f t="shared" si="60"/>
        <v/>
      </c>
      <c r="G410" s="39" t="str">
        <f t="shared" si="61"/>
        <v/>
      </c>
      <c r="H410" s="74"/>
      <c r="I410" s="74"/>
      <c r="J410" s="74"/>
      <c r="K410" s="84"/>
      <c r="L410" s="83"/>
      <c r="M410" s="83"/>
      <c r="N410" s="84"/>
      <c r="O410" s="135"/>
      <c r="P410" s="43"/>
      <c r="Q410" t="str">
        <f>IF(C410="","",'OPĆI DIO'!$C$1)</f>
        <v/>
      </c>
      <c r="R410" t="str">
        <f t="shared" si="62"/>
        <v/>
      </c>
      <c r="S410" t="str">
        <f t="shared" si="63"/>
        <v/>
      </c>
      <c r="T410" t="str">
        <f t="shared" si="64"/>
        <v/>
      </c>
      <c r="U410" t="str">
        <f t="shared" si="65"/>
        <v/>
      </c>
      <c r="AE410" t="s">
        <v>1573</v>
      </c>
      <c r="AF410" t="s">
        <v>1574</v>
      </c>
      <c r="AG410" t="str">
        <f t="shared" si="66"/>
        <v>A679074</v>
      </c>
      <c r="AH410" t="str">
        <f>IFERROR(VLOOKUP(AG410,AKT!$E$4:$G$350,3,FALSE),"")</f>
        <v>0942</v>
      </c>
    </row>
    <row r="411" spans="1:34">
      <c r="A411" s="44"/>
      <c r="B411" s="39" t="str">
        <f t="shared" si="58"/>
        <v/>
      </c>
      <c r="C411" s="44"/>
      <c r="D411" s="39" t="str">
        <f t="shared" si="59"/>
        <v/>
      </c>
      <c r="E411" s="75"/>
      <c r="F411" s="39" t="str">
        <f t="shared" si="60"/>
        <v/>
      </c>
      <c r="G411" s="39" t="str">
        <f t="shared" si="61"/>
        <v/>
      </c>
      <c r="H411" s="74"/>
      <c r="I411" s="74"/>
      <c r="J411" s="74"/>
      <c r="K411" s="84"/>
      <c r="L411" s="83"/>
      <c r="M411" s="83"/>
      <c r="N411" s="84"/>
      <c r="O411" s="135"/>
      <c r="P411" s="43"/>
      <c r="Q411" t="str">
        <f>IF(C411="","",'OPĆI DIO'!$C$1)</f>
        <v/>
      </c>
      <c r="R411" t="str">
        <f t="shared" si="62"/>
        <v/>
      </c>
      <c r="S411" t="str">
        <f t="shared" si="63"/>
        <v/>
      </c>
      <c r="T411" t="str">
        <f t="shared" si="64"/>
        <v/>
      </c>
      <c r="U411" t="str">
        <f t="shared" si="65"/>
        <v/>
      </c>
      <c r="AE411" t="s">
        <v>1575</v>
      </c>
      <c r="AF411" t="s">
        <v>1576</v>
      </c>
      <c r="AG411" t="str">
        <f t="shared" si="66"/>
        <v>A679074</v>
      </c>
      <c r="AH411" t="str">
        <f>IFERROR(VLOOKUP(AG411,AKT!$E$4:$G$350,3,FALSE),"")</f>
        <v>0942</v>
      </c>
    </row>
    <row r="412" spans="1:34">
      <c r="A412" s="44"/>
      <c r="B412" s="39" t="str">
        <f t="shared" si="58"/>
        <v/>
      </c>
      <c r="C412" s="44"/>
      <c r="D412" s="39" t="str">
        <f t="shared" si="59"/>
        <v/>
      </c>
      <c r="E412" s="75"/>
      <c r="F412" s="39" t="str">
        <f t="shared" si="60"/>
        <v/>
      </c>
      <c r="G412" s="39" t="str">
        <f t="shared" si="61"/>
        <v/>
      </c>
      <c r="H412" s="74"/>
      <c r="I412" s="74"/>
      <c r="J412" s="74"/>
      <c r="K412" s="84"/>
      <c r="L412" s="83"/>
      <c r="M412" s="83"/>
      <c r="N412" s="84"/>
      <c r="O412" s="135"/>
      <c r="P412" s="43"/>
      <c r="Q412" t="str">
        <f>IF(C412="","",'OPĆI DIO'!$C$1)</f>
        <v/>
      </c>
      <c r="R412" t="str">
        <f t="shared" si="62"/>
        <v/>
      </c>
      <c r="S412" t="str">
        <f t="shared" si="63"/>
        <v/>
      </c>
      <c r="T412" t="str">
        <f t="shared" si="64"/>
        <v/>
      </c>
      <c r="U412" t="str">
        <f t="shared" si="65"/>
        <v/>
      </c>
      <c r="AE412" t="s">
        <v>1577</v>
      </c>
      <c r="AF412" t="s">
        <v>1578</v>
      </c>
      <c r="AG412" t="str">
        <f t="shared" si="66"/>
        <v>A679074</v>
      </c>
      <c r="AH412" t="str">
        <f>IFERROR(VLOOKUP(AG412,AKT!$E$4:$G$350,3,FALSE),"")</f>
        <v>0942</v>
      </c>
    </row>
    <row r="413" spans="1:34">
      <c r="A413" s="44"/>
      <c r="B413" s="39" t="str">
        <f t="shared" si="58"/>
        <v/>
      </c>
      <c r="C413" s="44"/>
      <c r="D413" s="39" t="str">
        <f t="shared" si="59"/>
        <v/>
      </c>
      <c r="E413" s="75"/>
      <c r="F413" s="39" t="str">
        <f t="shared" si="60"/>
        <v/>
      </c>
      <c r="G413" s="39" t="str">
        <f t="shared" si="61"/>
        <v/>
      </c>
      <c r="H413" s="74"/>
      <c r="I413" s="74"/>
      <c r="J413" s="74"/>
      <c r="K413" s="84"/>
      <c r="L413" s="83"/>
      <c r="M413" s="83"/>
      <c r="N413" s="84"/>
      <c r="O413" s="135"/>
      <c r="P413" s="43"/>
      <c r="Q413" t="str">
        <f>IF(C413="","",'OPĆI DIO'!$C$1)</f>
        <v/>
      </c>
      <c r="R413" t="str">
        <f t="shared" si="62"/>
        <v/>
      </c>
      <c r="S413" t="str">
        <f t="shared" si="63"/>
        <v/>
      </c>
      <c r="T413" t="str">
        <f t="shared" si="64"/>
        <v/>
      </c>
      <c r="U413" t="str">
        <f t="shared" si="65"/>
        <v/>
      </c>
      <c r="AE413" t="s">
        <v>1579</v>
      </c>
      <c r="AF413" t="s">
        <v>1580</v>
      </c>
      <c r="AG413" t="str">
        <f t="shared" si="66"/>
        <v>A679074</v>
      </c>
      <c r="AH413" t="str">
        <f>IFERROR(VLOOKUP(AG413,AKT!$E$4:$G$350,3,FALSE),"")</f>
        <v>0942</v>
      </c>
    </row>
    <row r="414" spans="1:34">
      <c r="A414" s="44"/>
      <c r="B414" s="39" t="str">
        <f t="shared" si="58"/>
        <v/>
      </c>
      <c r="C414" s="44"/>
      <c r="D414" s="39" t="str">
        <f t="shared" si="59"/>
        <v/>
      </c>
      <c r="E414" s="75"/>
      <c r="F414" s="39" t="str">
        <f t="shared" si="60"/>
        <v/>
      </c>
      <c r="G414" s="39" t="str">
        <f t="shared" si="61"/>
        <v/>
      </c>
      <c r="H414" s="74"/>
      <c r="I414" s="74"/>
      <c r="J414" s="74"/>
      <c r="K414" s="84"/>
      <c r="L414" s="83"/>
      <c r="M414" s="83"/>
      <c r="N414" s="84"/>
      <c r="O414" s="135"/>
      <c r="P414" s="43"/>
      <c r="Q414" t="str">
        <f>IF(C414="","",'OPĆI DIO'!$C$1)</f>
        <v/>
      </c>
      <c r="R414" t="str">
        <f t="shared" si="62"/>
        <v/>
      </c>
      <c r="S414" t="str">
        <f t="shared" si="63"/>
        <v/>
      </c>
      <c r="T414" t="str">
        <f t="shared" si="64"/>
        <v/>
      </c>
      <c r="U414" t="str">
        <f t="shared" si="65"/>
        <v/>
      </c>
      <c r="AE414" t="s">
        <v>1581</v>
      </c>
      <c r="AF414" t="s">
        <v>1582</v>
      </c>
      <c r="AG414" t="str">
        <f t="shared" si="66"/>
        <v>A679074</v>
      </c>
      <c r="AH414" t="str">
        <f>IFERROR(VLOOKUP(AG414,AKT!$E$4:$G$350,3,FALSE),"")</f>
        <v>0942</v>
      </c>
    </row>
    <row r="415" spans="1:34">
      <c r="A415" s="44"/>
      <c r="B415" s="39" t="str">
        <f t="shared" si="58"/>
        <v/>
      </c>
      <c r="C415" s="44"/>
      <c r="D415" s="39" t="str">
        <f t="shared" si="59"/>
        <v/>
      </c>
      <c r="E415" s="75"/>
      <c r="F415" s="39" t="str">
        <f t="shared" si="60"/>
        <v/>
      </c>
      <c r="G415" s="39" t="str">
        <f t="shared" si="61"/>
        <v/>
      </c>
      <c r="H415" s="74"/>
      <c r="I415" s="74"/>
      <c r="J415" s="74"/>
      <c r="K415" s="84"/>
      <c r="L415" s="83"/>
      <c r="M415" s="83"/>
      <c r="N415" s="84"/>
      <c r="O415" s="135"/>
      <c r="P415" s="43"/>
      <c r="Q415" t="str">
        <f>IF(C415="","",'OPĆI DIO'!$C$1)</f>
        <v/>
      </c>
      <c r="R415" t="str">
        <f t="shared" si="62"/>
        <v/>
      </c>
      <c r="S415" t="str">
        <f t="shared" si="63"/>
        <v/>
      </c>
      <c r="T415" t="str">
        <f t="shared" si="64"/>
        <v/>
      </c>
      <c r="U415" t="str">
        <f t="shared" si="65"/>
        <v/>
      </c>
      <c r="AE415" t="s">
        <v>1583</v>
      </c>
      <c r="AF415" t="s">
        <v>1584</v>
      </c>
      <c r="AG415" t="str">
        <f t="shared" si="66"/>
        <v>A679074</v>
      </c>
      <c r="AH415" t="str">
        <f>IFERROR(VLOOKUP(AG415,AKT!$E$4:$G$350,3,FALSE),"")</f>
        <v>0942</v>
      </c>
    </row>
    <row r="416" spans="1:34">
      <c r="A416" s="44"/>
      <c r="B416" s="39" t="str">
        <f t="shared" si="58"/>
        <v/>
      </c>
      <c r="C416" s="44"/>
      <c r="D416" s="39" t="str">
        <f t="shared" si="59"/>
        <v/>
      </c>
      <c r="E416" s="75"/>
      <c r="F416" s="39" t="str">
        <f t="shared" si="60"/>
        <v/>
      </c>
      <c r="G416" s="39" t="str">
        <f t="shared" si="61"/>
        <v/>
      </c>
      <c r="H416" s="74"/>
      <c r="I416" s="74"/>
      <c r="J416" s="74"/>
      <c r="K416" s="84"/>
      <c r="L416" s="83"/>
      <c r="M416" s="83"/>
      <c r="N416" s="84"/>
      <c r="O416" s="135"/>
      <c r="P416" s="43"/>
      <c r="Q416" t="str">
        <f>IF(C416="","",'OPĆI DIO'!$C$1)</f>
        <v/>
      </c>
      <c r="R416" t="str">
        <f t="shared" si="62"/>
        <v/>
      </c>
      <c r="S416" t="str">
        <f t="shared" si="63"/>
        <v/>
      </c>
      <c r="T416" t="str">
        <f t="shared" si="64"/>
        <v/>
      </c>
      <c r="U416" t="str">
        <f t="shared" si="65"/>
        <v/>
      </c>
      <c r="AE416" t="s">
        <v>4990</v>
      </c>
      <c r="AF416" t="s">
        <v>4991</v>
      </c>
      <c r="AG416" t="str">
        <f t="shared" si="66"/>
        <v>A679074</v>
      </c>
      <c r="AH416" t="str">
        <f>IFERROR(VLOOKUP(AG416,AKT!$E$4:$G$350,3,FALSE),"")</f>
        <v>0942</v>
      </c>
    </row>
    <row r="417" spans="1:34">
      <c r="A417" s="44"/>
      <c r="B417" s="39" t="str">
        <f t="shared" si="58"/>
        <v/>
      </c>
      <c r="C417" s="44"/>
      <c r="D417" s="39" t="str">
        <f t="shared" si="59"/>
        <v/>
      </c>
      <c r="E417" s="75"/>
      <c r="F417" s="39" t="str">
        <f t="shared" si="60"/>
        <v/>
      </c>
      <c r="G417" s="39" t="str">
        <f t="shared" si="61"/>
        <v/>
      </c>
      <c r="H417" s="74"/>
      <c r="I417" s="74"/>
      <c r="J417" s="74"/>
      <c r="K417" s="84"/>
      <c r="L417" s="83"/>
      <c r="M417" s="83"/>
      <c r="N417" s="84"/>
      <c r="O417" s="135"/>
      <c r="P417" s="43"/>
      <c r="Q417" t="str">
        <f>IF(C417="","",'OPĆI DIO'!$C$1)</f>
        <v/>
      </c>
      <c r="R417" t="str">
        <f t="shared" si="62"/>
        <v/>
      </c>
      <c r="S417" t="str">
        <f t="shared" si="63"/>
        <v/>
      </c>
      <c r="T417" t="str">
        <f t="shared" si="64"/>
        <v/>
      </c>
      <c r="U417" t="str">
        <f t="shared" si="65"/>
        <v/>
      </c>
      <c r="AE417" t="s">
        <v>3226</v>
      </c>
      <c r="AF417" t="s">
        <v>3227</v>
      </c>
      <c r="AG417" t="str">
        <f t="shared" si="66"/>
        <v>A679074</v>
      </c>
      <c r="AH417" t="str">
        <f>IFERROR(VLOOKUP(AG417,AKT!$E$4:$G$350,3,FALSE),"")</f>
        <v>0942</v>
      </c>
    </row>
    <row r="418" spans="1:34">
      <c r="A418" s="44"/>
      <c r="B418" s="39" t="str">
        <f t="shared" si="58"/>
        <v/>
      </c>
      <c r="C418" s="44"/>
      <c r="D418" s="39" t="str">
        <f t="shared" si="59"/>
        <v/>
      </c>
      <c r="E418" s="75"/>
      <c r="F418" s="39" t="str">
        <f t="shared" si="60"/>
        <v/>
      </c>
      <c r="G418" s="39" t="str">
        <f t="shared" si="61"/>
        <v/>
      </c>
      <c r="H418" s="74"/>
      <c r="I418" s="74"/>
      <c r="J418" s="74"/>
      <c r="K418" s="84"/>
      <c r="L418" s="83"/>
      <c r="M418" s="83"/>
      <c r="N418" s="84"/>
      <c r="O418" s="135"/>
      <c r="P418" s="43"/>
      <c r="Q418" t="str">
        <f>IF(C418="","",'OPĆI DIO'!$C$1)</f>
        <v/>
      </c>
      <c r="R418" t="str">
        <f t="shared" si="62"/>
        <v/>
      </c>
      <c r="S418" t="str">
        <f t="shared" si="63"/>
        <v/>
      </c>
      <c r="T418" t="str">
        <f t="shared" si="64"/>
        <v/>
      </c>
      <c r="U418" t="str">
        <f t="shared" si="65"/>
        <v/>
      </c>
      <c r="AE418" t="s">
        <v>3228</v>
      </c>
      <c r="AF418" t="s">
        <v>3229</v>
      </c>
      <c r="AG418" t="str">
        <f t="shared" si="66"/>
        <v>A679074</v>
      </c>
      <c r="AH418" t="str">
        <f>IFERROR(VLOOKUP(AG418,AKT!$E$4:$G$350,3,FALSE),"")</f>
        <v>0942</v>
      </c>
    </row>
    <row r="419" spans="1:34">
      <c r="A419" s="44"/>
      <c r="B419" s="39" t="str">
        <f t="shared" si="58"/>
        <v/>
      </c>
      <c r="C419" s="44"/>
      <c r="D419" s="39" t="str">
        <f t="shared" si="59"/>
        <v/>
      </c>
      <c r="E419" s="75"/>
      <c r="F419" s="39" t="str">
        <f t="shared" si="60"/>
        <v/>
      </c>
      <c r="G419" s="39" t="str">
        <f t="shared" si="61"/>
        <v/>
      </c>
      <c r="H419" s="74"/>
      <c r="I419" s="74"/>
      <c r="J419" s="74"/>
      <c r="K419" s="84"/>
      <c r="L419" s="83"/>
      <c r="M419" s="83"/>
      <c r="N419" s="84"/>
      <c r="O419" s="135"/>
      <c r="P419" s="43"/>
      <c r="Q419" t="str">
        <f>IF(C419="","",'OPĆI DIO'!$C$1)</f>
        <v/>
      </c>
      <c r="R419" t="str">
        <f t="shared" si="62"/>
        <v/>
      </c>
      <c r="S419" t="str">
        <f t="shared" si="63"/>
        <v/>
      </c>
      <c r="T419" t="str">
        <f t="shared" si="64"/>
        <v/>
      </c>
      <c r="U419" t="str">
        <f t="shared" si="65"/>
        <v/>
      </c>
      <c r="AE419" t="s">
        <v>3230</v>
      </c>
      <c r="AF419" t="s">
        <v>3231</v>
      </c>
      <c r="AG419" t="str">
        <f t="shared" si="66"/>
        <v>A679074</v>
      </c>
      <c r="AH419" t="str">
        <f>IFERROR(VLOOKUP(AG419,AKT!$E$4:$G$350,3,FALSE),"")</f>
        <v>0942</v>
      </c>
    </row>
    <row r="420" spans="1:34">
      <c r="A420" s="44"/>
      <c r="B420" s="39" t="str">
        <f t="shared" si="58"/>
        <v/>
      </c>
      <c r="C420" s="44"/>
      <c r="D420" s="39" t="str">
        <f t="shared" si="59"/>
        <v/>
      </c>
      <c r="E420" s="75"/>
      <c r="F420" s="39" t="str">
        <f t="shared" si="60"/>
        <v/>
      </c>
      <c r="G420" s="39" t="str">
        <f t="shared" si="61"/>
        <v/>
      </c>
      <c r="H420" s="74"/>
      <c r="I420" s="74"/>
      <c r="J420" s="74"/>
      <c r="K420" s="84"/>
      <c r="L420" s="83"/>
      <c r="M420" s="83"/>
      <c r="N420" s="84"/>
      <c r="O420" s="135"/>
      <c r="P420" s="43"/>
      <c r="Q420" t="str">
        <f>IF(C420="","",'OPĆI DIO'!$C$1)</f>
        <v/>
      </c>
      <c r="R420" t="str">
        <f t="shared" si="62"/>
        <v/>
      </c>
      <c r="S420" t="str">
        <f t="shared" si="63"/>
        <v/>
      </c>
      <c r="T420" t="str">
        <f t="shared" si="64"/>
        <v/>
      </c>
      <c r="U420" t="str">
        <f t="shared" si="65"/>
        <v/>
      </c>
      <c r="AE420" t="s">
        <v>3232</v>
      </c>
      <c r="AF420" t="s">
        <v>3233</v>
      </c>
      <c r="AG420" t="str">
        <f t="shared" si="66"/>
        <v>A679074</v>
      </c>
      <c r="AH420" t="str">
        <f>IFERROR(VLOOKUP(AG420,AKT!$E$4:$G$350,3,FALSE),"")</f>
        <v>0942</v>
      </c>
    </row>
    <row r="421" spans="1:34">
      <c r="A421" s="44"/>
      <c r="B421" s="39" t="str">
        <f t="shared" si="58"/>
        <v/>
      </c>
      <c r="C421" s="44"/>
      <c r="D421" s="39" t="str">
        <f t="shared" si="59"/>
        <v/>
      </c>
      <c r="E421" s="75"/>
      <c r="F421" s="39" t="str">
        <f t="shared" si="60"/>
        <v/>
      </c>
      <c r="G421" s="39" t="str">
        <f t="shared" si="61"/>
        <v/>
      </c>
      <c r="H421" s="74"/>
      <c r="I421" s="74"/>
      <c r="J421" s="74"/>
      <c r="K421" s="84"/>
      <c r="L421" s="83"/>
      <c r="M421" s="83"/>
      <c r="N421" s="84"/>
      <c r="O421" s="135"/>
      <c r="P421" s="43"/>
      <c r="Q421" t="str">
        <f>IF(C421="","",'OPĆI DIO'!$C$1)</f>
        <v/>
      </c>
      <c r="R421" t="str">
        <f t="shared" si="62"/>
        <v/>
      </c>
      <c r="S421" t="str">
        <f t="shared" si="63"/>
        <v/>
      </c>
      <c r="T421" t="str">
        <f t="shared" si="64"/>
        <v/>
      </c>
      <c r="U421" t="str">
        <f t="shared" si="65"/>
        <v/>
      </c>
      <c r="AE421" t="s">
        <v>3234</v>
      </c>
      <c r="AF421" t="s">
        <v>3235</v>
      </c>
      <c r="AG421" t="str">
        <f t="shared" si="66"/>
        <v>A679074</v>
      </c>
      <c r="AH421" t="str">
        <f>IFERROR(VLOOKUP(AG421,AKT!$E$4:$G$350,3,FALSE),"")</f>
        <v>0942</v>
      </c>
    </row>
    <row r="422" spans="1:34">
      <c r="A422" s="44"/>
      <c r="B422" s="39" t="str">
        <f t="shared" si="58"/>
        <v/>
      </c>
      <c r="C422" s="44"/>
      <c r="D422" s="39" t="str">
        <f t="shared" si="59"/>
        <v/>
      </c>
      <c r="E422" s="75"/>
      <c r="F422" s="39" t="str">
        <f t="shared" si="60"/>
        <v/>
      </c>
      <c r="G422" s="39" t="str">
        <f t="shared" si="61"/>
        <v/>
      </c>
      <c r="H422" s="74"/>
      <c r="I422" s="74"/>
      <c r="J422" s="74"/>
      <c r="K422" s="84"/>
      <c r="L422" s="83"/>
      <c r="M422" s="83"/>
      <c r="N422" s="84"/>
      <c r="O422" s="135"/>
      <c r="P422" s="43"/>
      <c r="Q422" t="str">
        <f>IF(C422="","",'OPĆI DIO'!$C$1)</f>
        <v/>
      </c>
      <c r="R422" t="str">
        <f t="shared" si="62"/>
        <v/>
      </c>
      <c r="S422" t="str">
        <f t="shared" si="63"/>
        <v/>
      </c>
      <c r="T422" t="str">
        <f t="shared" si="64"/>
        <v/>
      </c>
      <c r="U422" t="str">
        <f t="shared" si="65"/>
        <v/>
      </c>
      <c r="AE422" t="s">
        <v>3236</v>
      </c>
      <c r="AF422" t="s">
        <v>3237</v>
      </c>
      <c r="AG422" t="str">
        <f t="shared" si="66"/>
        <v>A679074</v>
      </c>
      <c r="AH422" t="str">
        <f>IFERROR(VLOOKUP(AG422,AKT!$E$4:$G$350,3,FALSE),"")</f>
        <v>0942</v>
      </c>
    </row>
    <row r="423" spans="1:34">
      <c r="A423" s="44"/>
      <c r="B423" s="39" t="str">
        <f t="shared" si="58"/>
        <v/>
      </c>
      <c r="C423" s="44"/>
      <c r="D423" s="39" t="str">
        <f t="shared" si="59"/>
        <v/>
      </c>
      <c r="E423" s="75"/>
      <c r="F423" s="39" t="str">
        <f t="shared" si="60"/>
        <v/>
      </c>
      <c r="G423" s="39" t="str">
        <f t="shared" si="61"/>
        <v/>
      </c>
      <c r="H423" s="74"/>
      <c r="I423" s="74"/>
      <c r="J423" s="74"/>
      <c r="K423" s="84"/>
      <c r="L423" s="83"/>
      <c r="M423" s="83"/>
      <c r="N423" s="84"/>
      <c r="O423" s="135"/>
      <c r="P423" s="43"/>
      <c r="Q423" t="str">
        <f>IF(C423="","",'OPĆI DIO'!$C$1)</f>
        <v/>
      </c>
      <c r="R423" t="str">
        <f t="shared" si="62"/>
        <v/>
      </c>
      <c r="S423" t="str">
        <f t="shared" si="63"/>
        <v/>
      </c>
      <c r="T423" t="str">
        <f t="shared" si="64"/>
        <v/>
      </c>
      <c r="U423" t="str">
        <f t="shared" si="65"/>
        <v/>
      </c>
      <c r="AE423" t="s">
        <v>3238</v>
      </c>
      <c r="AF423" t="s">
        <v>3239</v>
      </c>
      <c r="AG423" t="str">
        <f t="shared" si="66"/>
        <v>A679074</v>
      </c>
      <c r="AH423" t="str">
        <f>IFERROR(VLOOKUP(AG423,AKT!$E$4:$G$350,3,FALSE),"")</f>
        <v>0942</v>
      </c>
    </row>
    <row r="424" spans="1:34">
      <c r="A424" s="44"/>
      <c r="B424" s="39" t="str">
        <f t="shared" si="58"/>
        <v/>
      </c>
      <c r="C424" s="44"/>
      <c r="D424" s="39" t="str">
        <f t="shared" si="59"/>
        <v/>
      </c>
      <c r="E424" s="75"/>
      <c r="F424" s="39" t="str">
        <f t="shared" si="60"/>
        <v/>
      </c>
      <c r="G424" s="39" t="str">
        <f t="shared" si="61"/>
        <v/>
      </c>
      <c r="H424" s="74"/>
      <c r="I424" s="74"/>
      <c r="J424" s="74"/>
      <c r="K424" s="84"/>
      <c r="L424" s="83"/>
      <c r="M424" s="83"/>
      <c r="N424" s="84"/>
      <c r="O424" s="135"/>
      <c r="P424" s="43"/>
      <c r="Q424" t="str">
        <f>IF(C424="","",'OPĆI DIO'!$C$1)</f>
        <v/>
      </c>
      <c r="R424" t="str">
        <f t="shared" si="62"/>
        <v/>
      </c>
      <c r="S424" t="str">
        <f t="shared" si="63"/>
        <v/>
      </c>
      <c r="T424" t="str">
        <f t="shared" si="64"/>
        <v/>
      </c>
      <c r="U424" t="str">
        <f t="shared" si="65"/>
        <v/>
      </c>
      <c r="AE424" t="s">
        <v>3240</v>
      </c>
      <c r="AF424" t="s">
        <v>3241</v>
      </c>
      <c r="AG424" t="str">
        <f t="shared" si="66"/>
        <v>A679074</v>
      </c>
      <c r="AH424" t="str">
        <f>IFERROR(VLOOKUP(AG424,AKT!$E$4:$G$350,3,FALSE),"")</f>
        <v>0942</v>
      </c>
    </row>
    <row r="425" spans="1:34">
      <c r="A425" s="44"/>
      <c r="B425" s="39" t="str">
        <f t="shared" si="58"/>
        <v/>
      </c>
      <c r="C425" s="44"/>
      <c r="D425" s="39" t="str">
        <f t="shared" si="59"/>
        <v/>
      </c>
      <c r="E425" s="75"/>
      <c r="F425" s="39" t="str">
        <f t="shared" si="60"/>
        <v/>
      </c>
      <c r="G425" s="39" t="str">
        <f t="shared" si="61"/>
        <v/>
      </c>
      <c r="H425" s="74"/>
      <c r="I425" s="74"/>
      <c r="J425" s="74"/>
      <c r="K425" s="84"/>
      <c r="L425" s="83"/>
      <c r="M425" s="83"/>
      <c r="N425" s="84"/>
      <c r="O425" s="135"/>
      <c r="P425" s="43"/>
      <c r="Q425" t="str">
        <f>IF(C425="","",'OPĆI DIO'!$C$1)</f>
        <v/>
      </c>
      <c r="R425" t="str">
        <f t="shared" si="62"/>
        <v/>
      </c>
      <c r="S425" t="str">
        <f t="shared" si="63"/>
        <v/>
      </c>
      <c r="T425" t="str">
        <f t="shared" si="64"/>
        <v/>
      </c>
      <c r="U425" t="str">
        <f t="shared" si="65"/>
        <v/>
      </c>
      <c r="AE425" t="s">
        <v>3242</v>
      </c>
      <c r="AF425" t="s">
        <v>3243</v>
      </c>
      <c r="AG425" t="str">
        <f t="shared" si="66"/>
        <v>A679074</v>
      </c>
      <c r="AH425" t="str">
        <f>IFERROR(VLOOKUP(AG425,AKT!$E$4:$G$350,3,FALSE),"")</f>
        <v>0942</v>
      </c>
    </row>
    <row r="426" spans="1:34">
      <c r="A426" s="44"/>
      <c r="B426" s="39" t="str">
        <f t="shared" si="58"/>
        <v/>
      </c>
      <c r="C426" s="44"/>
      <c r="D426" s="39" t="str">
        <f t="shared" si="59"/>
        <v/>
      </c>
      <c r="E426" s="75"/>
      <c r="F426" s="39" t="str">
        <f t="shared" si="60"/>
        <v/>
      </c>
      <c r="G426" s="39" t="str">
        <f t="shared" si="61"/>
        <v/>
      </c>
      <c r="H426" s="74"/>
      <c r="I426" s="74"/>
      <c r="J426" s="74"/>
      <c r="K426" s="84"/>
      <c r="L426" s="83"/>
      <c r="M426" s="83"/>
      <c r="N426" s="84"/>
      <c r="O426" s="135"/>
      <c r="P426" s="43"/>
      <c r="Q426" t="str">
        <f>IF(C426="","",'OPĆI DIO'!$C$1)</f>
        <v/>
      </c>
      <c r="R426" t="str">
        <f t="shared" si="62"/>
        <v/>
      </c>
      <c r="S426" t="str">
        <f t="shared" si="63"/>
        <v/>
      </c>
      <c r="T426" t="str">
        <f t="shared" si="64"/>
        <v/>
      </c>
      <c r="U426" t="str">
        <f t="shared" si="65"/>
        <v/>
      </c>
      <c r="AE426" t="s">
        <v>3244</v>
      </c>
      <c r="AF426" t="s">
        <v>3245</v>
      </c>
      <c r="AG426" t="str">
        <f t="shared" si="66"/>
        <v>A679074</v>
      </c>
      <c r="AH426" t="str">
        <f>IFERROR(VLOOKUP(AG426,AKT!$E$4:$G$350,3,FALSE),"")</f>
        <v>0942</v>
      </c>
    </row>
    <row r="427" spans="1:34">
      <c r="A427" s="44"/>
      <c r="B427" s="39" t="str">
        <f t="shared" si="58"/>
        <v/>
      </c>
      <c r="C427" s="44"/>
      <c r="D427" s="39" t="str">
        <f t="shared" si="59"/>
        <v/>
      </c>
      <c r="E427" s="75"/>
      <c r="F427" s="39" t="str">
        <f t="shared" si="60"/>
        <v/>
      </c>
      <c r="G427" s="39" t="str">
        <f t="shared" si="61"/>
        <v/>
      </c>
      <c r="H427" s="74"/>
      <c r="I427" s="74"/>
      <c r="J427" s="74"/>
      <c r="K427" s="84"/>
      <c r="L427" s="83"/>
      <c r="M427" s="83"/>
      <c r="N427" s="84"/>
      <c r="O427" s="135"/>
      <c r="P427" s="43"/>
      <c r="Q427" t="str">
        <f>IF(C427="","",'OPĆI DIO'!$C$1)</f>
        <v/>
      </c>
      <c r="R427" t="str">
        <f t="shared" si="62"/>
        <v/>
      </c>
      <c r="S427" t="str">
        <f t="shared" si="63"/>
        <v/>
      </c>
      <c r="T427" t="str">
        <f t="shared" si="64"/>
        <v/>
      </c>
      <c r="U427" t="str">
        <f t="shared" si="65"/>
        <v/>
      </c>
      <c r="AE427" t="s">
        <v>3246</v>
      </c>
      <c r="AF427" t="s">
        <v>3247</v>
      </c>
      <c r="AG427" t="str">
        <f t="shared" si="66"/>
        <v>A679074</v>
      </c>
      <c r="AH427" t="str">
        <f>IFERROR(VLOOKUP(AG427,AKT!$E$4:$G$350,3,FALSE),"")</f>
        <v>0942</v>
      </c>
    </row>
    <row r="428" spans="1:34">
      <c r="A428" s="44"/>
      <c r="B428" s="39" t="str">
        <f t="shared" si="58"/>
        <v/>
      </c>
      <c r="C428" s="44"/>
      <c r="D428" s="39" t="str">
        <f t="shared" si="59"/>
        <v/>
      </c>
      <c r="E428" s="75"/>
      <c r="F428" s="39" t="str">
        <f t="shared" si="60"/>
        <v/>
      </c>
      <c r="G428" s="39" t="str">
        <f t="shared" si="61"/>
        <v/>
      </c>
      <c r="H428" s="74"/>
      <c r="I428" s="74"/>
      <c r="J428" s="74"/>
      <c r="K428" s="84"/>
      <c r="L428" s="83"/>
      <c r="M428" s="83"/>
      <c r="N428" s="84"/>
      <c r="O428" s="135"/>
      <c r="P428" s="43"/>
      <c r="Q428" t="str">
        <f>IF(C428="","",'OPĆI DIO'!$C$1)</f>
        <v/>
      </c>
      <c r="R428" t="str">
        <f t="shared" si="62"/>
        <v/>
      </c>
      <c r="S428" t="str">
        <f t="shared" si="63"/>
        <v/>
      </c>
      <c r="T428" t="str">
        <f t="shared" si="64"/>
        <v/>
      </c>
      <c r="U428" t="str">
        <f t="shared" si="65"/>
        <v/>
      </c>
      <c r="AE428" t="s">
        <v>3248</v>
      </c>
      <c r="AF428" t="s">
        <v>3249</v>
      </c>
      <c r="AG428" t="str">
        <f t="shared" si="66"/>
        <v>A679074</v>
      </c>
      <c r="AH428" t="str">
        <f>IFERROR(VLOOKUP(AG428,AKT!$E$4:$G$350,3,FALSE),"")</f>
        <v>0942</v>
      </c>
    </row>
    <row r="429" spans="1:34">
      <c r="A429" s="44"/>
      <c r="B429" s="39" t="str">
        <f t="shared" si="58"/>
        <v/>
      </c>
      <c r="C429" s="44"/>
      <c r="D429" s="39" t="str">
        <f t="shared" si="59"/>
        <v/>
      </c>
      <c r="E429" s="75"/>
      <c r="F429" s="39" t="str">
        <f t="shared" si="60"/>
        <v/>
      </c>
      <c r="G429" s="39" t="str">
        <f t="shared" si="61"/>
        <v/>
      </c>
      <c r="H429" s="74"/>
      <c r="I429" s="74"/>
      <c r="J429" s="74"/>
      <c r="K429" s="84"/>
      <c r="L429" s="83"/>
      <c r="M429" s="83"/>
      <c r="N429" s="84"/>
      <c r="O429" s="135"/>
      <c r="P429" s="43"/>
      <c r="Q429" t="str">
        <f>IF(C429="","",'OPĆI DIO'!$C$1)</f>
        <v/>
      </c>
      <c r="R429" t="str">
        <f t="shared" si="62"/>
        <v/>
      </c>
      <c r="S429" t="str">
        <f t="shared" si="63"/>
        <v/>
      </c>
      <c r="T429" t="str">
        <f t="shared" si="64"/>
        <v/>
      </c>
      <c r="U429" t="str">
        <f t="shared" si="65"/>
        <v/>
      </c>
      <c r="AE429" t="s">
        <v>3250</v>
      </c>
      <c r="AF429" t="s">
        <v>3251</v>
      </c>
      <c r="AG429" t="str">
        <f t="shared" si="66"/>
        <v>A679074</v>
      </c>
      <c r="AH429" t="str">
        <f>IFERROR(VLOOKUP(AG429,AKT!$E$4:$G$350,3,FALSE),"")</f>
        <v>0942</v>
      </c>
    </row>
    <row r="430" spans="1:34">
      <c r="A430" s="44"/>
      <c r="B430" s="39" t="str">
        <f t="shared" si="58"/>
        <v/>
      </c>
      <c r="C430" s="44"/>
      <c r="D430" s="39" t="str">
        <f t="shared" si="59"/>
        <v/>
      </c>
      <c r="E430" s="75"/>
      <c r="F430" s="39" t="str">
        <f t="shared" si="60"/>
        <v/>
      </c>
      <c r="G430" s="39" t="str">
        <f t="shared" si="61"/>
        <v/>
      </c>
      <c r="H430" s="74"/>
      <c r="I430" s="74"/>
      <c r="J430" s="74"/>
      <c r="K430" s="84"/>
      <c r="L430" s="83"/>
      <c r="M430" s="83"/>
      <c r="N430" s="84"/>
      <c r="O430" s="135"/>
      <c r="P430" s="43"/>
      <c r="Q430" t="str">
        <f>IF(C430="","",'OPĆI DIO'!$C$1)</f>
        <v/>
      </c>
      <c r="R430" t="str">
        <f t="shared" si="62"/>
        <v/>
      </c>
      <c r="S430" t="str">
        <f t="shared" si="63"/>
        <v/>
      </c>
      <c r="T430" t="str">
        <f t="shared" si="64"/>
        <v/>
      </c>
      <c r="U430" t="str">
        <f t="shared" si="65"/>
        <v/>
      </c>
      <c r="AE430" t="s">
        <v>3252</v>
      </c>
      <c r="AF430" t="s">
        <v>3253</v>
      </c>
      <c r="AG430" t="str">
        <f t="shared" si="66"/>
        <v>A679074</v>
      </c>
      <c r="AH430" t="str">
        <f>IFERROR(VLOOKUP(AG430,AKT!$E$4:$G$350,3,FALSE),"")</f>
        <v>0942</v>
      </c>
    </row>
    <row r="431" spans="1:34">
      <c r="A431" s="44"/>
      <c r="B431" s="39" t="str">
        <f t="shared" si="58"/>
        <v/>
      </c>
      <c r="C431" s="44"/>
      <c r="D431" s="39" t="str">
        <f t="shared" si="59"/>
        <v/>
      </c>
      <c r="E431" s="75"/>
      <c r="F431" s="39" t="str">
        <f t="shared" si="60"/>
        <v/>
      </c>
      <c r="G431" s="39" t="str">
        <f t="shared" si="61"/>
        <v/>
      </c>
      <c r="H431" s="74"/>
      <c r="I431" s="74"/>
      <c r="J431" s="74"/>
      <c r="K431" s="84"/>
      <c r="L431" s="83"/>
      <c r="M431" s="83"/>
      <c r="N431" s="84"/>
      <c r="O431" s="135"/>
      <c r="P431" s="43"/>
      <c r="Q431" t="str">
        <f>IF(C431="","",'OPĆI DIO'!$C$1)</f>
        <v/>
      </c>
      <c r="R431" t="str">
        <f t="shared" si="62"/>
        <v/>
      </c>
      <c r="S431" t="str">
        <f t="shared" si="63"/>
        <v/>
      </c>
      <c r="T431" t="str">
        <f t="shared" si="64"/>
        <v/>
      </c>
      <c r="U431" t="str">
        <f t="shared" si="65"/>
        <v/>
      </c>
      <c r="AE431" t="s">
        <v>4992</v>
      </c>
      <c r="AF431" t="s">
        <v>4993</v>
      </c>
      <c r="AG431" t="str">
        <f t="shared" si="66"/>
        <v>A679074</v>
      </c>
      <c r="AH431" t="str">
        <f>IFERROR(VLOOKUP(AG431,AKT!$E$4:$G$350,3,FALSE),"")</f>
        <v>0942</v>
      </c>
    </row>
    <row r="432" spans="1:34">
      <c r="A432" s="44"/>
      <c r="B432" s="39" t="str">
        <f t="shared" si="58"/>
        <v/>
      </c>
      <c r="C432" s="44"/>
      <c r="D432" s="39" t="str">
        <f t="shared" si="59"/>
        <v/>
      </c>
      <c r="E432" s="75"/>
      <c r="F432" s="39" t="str">
        <f t="shared" si="60"/>
        <v/>
      </c>
      <c r="G432" s="39" t="str">
        <f t="shared" si="61"/>
        <v/>
      </c>
      <c r="H432" s="74"/>
      <c r="I432" s="74"/>
      <c r="J432" s="74"/>
      <c r="K432" s="84"/>
      <c r="L432" s="83"/>
      <c r="M432" s="83"/>
      <c r="N432" s="84"/>
      <c r="O432" s="135"/>
      <c r="P432" s="43"/>
      <c r="Q432" t="str">
        <f>IF(C432="","",'OPĆI DIO'!$C$1)</f>
        <v/>
      </c>
      <c r="R432" t="str">
        <f t="shared" si="62"/>
        <v/>
      </c>
      <c r="S432" t="str">
        <f t="shared" si="63"/>
        <v/>
      </c>
      <c r="T432" t="str">
        <f t="shared" si="64"/>
        <v/>
      </c>
      <c r="U432" t="str">
        <f t="shared" si="65"/>
        <v/>
      </c>
      <c r="AE432" t="s">
        <v>4994</v>
      </c>
      <c r="AF432" t="s">
        <v>4995</v>
      </c>
      <c r="AG432" t="str">
        <f t="shared" si="66"/>
        <v>A679074</v>
      </c>
      <c r="AH432" t="str">
        <f>IFERROR(VLOOKUP(AG432,AKT!$E$4:$G$350,3,FALSE),"")</f>
        <v>0942</v>
      </c>
    </row>
    <row r="433" spans="1:34">
      <c r="A433" s="44"/>
      <c r="B433" s="39" t="str">
        <f t="shared" si="58"/>
        <v/>
      </c>
      <c r="C433" s="44"/>
      <c r="D433" s="39" t="str">
        <f t="shared" si="59"/>
        <v/>
      </c>
      <c r="E433" s="75"/>
      <c r="F433" s="39" t="str">
        <f t="shared" si="60"/>
        <v/>
      </c>
      <c r="G433" s="39" t="str">
        <f t="shared" si="61"/>
        <v/>
      </c>
      <c r="H433" s="74"/>
      <c r="I433" s="74"/>
      <c r="J433" s="74"/>
      <c r="K433" s="84"/>
      <c r="L433" s="83"/>
      <c r="M433" s="83"/>
      <c r="N433" s="84"/>
      <c r="O433" s="135"/>
      <c r="P433" s="43"/>
      <c r="Q433" t="str">
        <f>IF(C433="","",'OPĆI DIO'!$C$1)</f>
        <v/>
      </c>
      <c r="R433" t="str">
        <f t="shared" si="62"/>
        <v/>
      </c>
      <c r="S433" t="str">
        <f t="shared" si="63"/>
        <v/>
      </c>
      <c r="T433" t="str">
        <f t="shared" si="64"/>
        <v/>
      </c>
      <c r="U433" t="str">
        <f t="shared" si="65"/>
        <v/>
      </c>
      <c r="AE433" t="s">
        <v>4996</v>
      </c>
      <c r="AF433" t="s">
        <v>4997</v>
      </c>
      <c r="AG433" t="str">
        <f t="shared" si="66"/>
        <v>A679074</v>
      </c>
      <c r="AH433" t="str">
        <f>IFERROR(VLOOKUP(AG433,AKT!$E$4:$G$350,3,FALSE),"")</f>
        <v>0942</v>
      </c>
    </row>
    <row r="434" spans="1:34">
      <c r="A434" s="44"/>
      <c r="B434" s="39" t="str">
        <f t="shared" si="58"/>
        <v/>
      </c>
      <c r="C434" s="44"/>
      <c r="D434" s="39" t="str">
        <f t="shared" si="59"/>
        <v/>
      </c>
      <c r="E434" s="75"/>
      <c r="F434" s="39" t="str">
        <f t="shared" si="60"/>
        <v/>
      </c>
      <c r="G434" s="39" t="str">
        <f t="shared" si="61"/>
        <v/>
      </c>
      <c r="H434" s="74"/>
      <c r="I434" s="74"/>
      <c r="J434" s="74"/>
      <c r="K434" s="84"/>
      <c r="L434" s="83"/>
      <c r="M434" s="83"/>
      <c r="N434" s="84"/>
      <c r="O434" s="135"/>
      <c r="P434" s="43"/>
      <c r="Q434" t="str">
        <f>IF(C434="","",'OPĆI DIO'!$C$1)</f>
        <v/>
      </c>
      <c r="R434" t="str">
        <f t="shared" si="62"/>
        <v/>
      </c>
      <c r="S434" t="str">
        <f t="shared" si="63"/>
        <v/>
      </c>
      <c r="T434" t="str">
        <f t="shared" si="64"/>
        <v/>
      </c>
      <c r="U434" t="str">
        <f t="shared" si="65"/>
        <v/>
      </c>
      <c r="AE434" t="s">
        <v>4998</v>
      </c>
      <c r="AF434" t="s">
        <v>4999</v>
      </c>
      <c r="AG434" t="str">
        <f t="shared" si="66"/>
        <v>A679074</v>
      </c>
      <c r="AH434" t="str">
        <f>IFERROR(VLOOKUP(AG434,AKT!$E$4:$G$350,3,FALSE),"")</f>
        <v>0942</v>
      </c>
    </row>
    <row r="435" spans="1:34">
      <c r="A435" s="44"/>
      <c r="B435" s="39" t="str">
        <f t="shared" si="58"/>
        <v/>
      </c>
      <c r="C435" s="44"/>
      <c r="D435" s="39" t="str">
        <f t="shared" si="59"/>
        <v/>
      </c>
      <c r="E435" s="75"/>
      <c r="F435" s="39" t="str">
        <f t="shared" si="60"/>
        <v/>
      </c>
      <c r="G435" s="39" t="str">
        <f t="shared" si="61"/>
        <v/>
      </c>
      <c r="H435" s="74"/>
      <c r="I435" s="74"/>
      <c r="J435" s="74"/>
      <c r="K435" s="84"/>
      <c r="L435" s="83"/>
      <c r="M435" s="83"/>
      <c r="N435" s="84"/>
      <c r="O435" s="135"/>
      <c r="P435" s="43"/>
      <c r="Q435" t="str">
        <f>IF(C435="","",'OPĆI DIO'!$C$1)</f>
        <v/>
      </c>
      <c r="R435" t="str">
        <f t="shared" si="62"/>
        <v/>
      </c>
      <c r="S435" t="str">
        <f t="shared" si="63"/>
        <v/>
      </c>
      <c r="T435" t="str">
        <f t="shared" si="64"/>
        <v/>
      </c>
      <c r="U435" t="str">
        <f t="shared" si="65"/>
        <v/>
      </c>
      <c r="AE435" t="s">
        <v>5000</v>
      </c>
      <c r="AF435" t="s">
        <v>5001</v>
      </c>
      <c r="AG435" t="str">
        <f t="shared" si="66"/>
        <v>A679075</v>
      </c>
      <c r="AH435" t="str">
        <f>IFERROR(VLOOKUP(AG435,AKT!$E$4:$G$350,3,FALSE),"")</f>
        <v>0942</v>
      </c>
    </row>
    <row r="436" spans="1:34">
      <c r="A436" s="44"/>
      <c r="B436" s="39" t="str">
        <f t="shared" si="58"/>
        <v/>
      </c>
      <c r="C436" s="44"/>
      <c r="D436" s="39" t="str">
        <f t="shared" si="59"/>
        <v/>
      </c>
      <c r="E436" s="75"/>
      <c r="F436" s="39" t="str">
        <f t="shared" si="60"/>
        <v/>
      </c>
      <c r="G436" s="39" t="str">
        <f t="shared" si="61"/>
        <v/>
      </c>
      <c r="H436" s="74"/>
      <c r="I436" s="74"/>
      <c r="J436" s="74"/>
      <c r="K436" s="84"/>
      <c r="L436" s="83"/>
      <c r="M436" s="83"/>
      <c r="N436" s="84"/>
      <c r="O436" s="135"/>
      <c r="P436" s="43"/>
      <c r="Q436" t="str">
        <f>IF(C436="","",'OPĆI DIO'!$C$1)</f>
        <v/>
      </c>
      <c r="R436" t="str">
        <f t="shared" si="62"/>
        <v/>
      </c>
      <c r="S436" t="str">
        <f t="shared" si="63"/>
        <v/>
      </c>
      <c r="T436" t="str">
        <f t="shared" si="64"/>
        <v/>
      </c>
      <c r="U436" t="str">
        <f t="shared" si="65"/>
        <v/>
      </c>
      <c r="AE436" t="s">
        <v>5002</v>
      </c>
      <c r="AF436" t="s">
        <v>5003</v>
      </c>
      <c r="AG436" t="str">
        <f t="shared" si="66"/>
        <v>A679075</v>
      </c>
      <c r="AH436" t="str">
        <f>IFERROR(VLOOKUP(AG436,AKT!$E$4:$G$350,3,FALSE),"")</f>
        <v>0942</v>
      </c>
    </row>
    <row r="437" spans="1:34">
      <c r="A437" s="44"/>
      <c r="B437" s="39" t="str">
        <f t="shared" si="58"/>
        <v/>
      </c>
      <c r="C437" s="44"/>
      <c r="D437" s="39" t="str">
        <f t="shared" si="59"/>
        <v/>
      </c>
      <c r="E437" s="75"/>
      <c r="F437" s="39" t="str">
        <f t="shared" si="60"/>
        <v/>
      </c>
      <c r="G437" s="39" t="str">
        <f t="shared" si="61"/>
        <v/>
      </c>
      <c r="H437" s="74"/>
      <c r="I437" s="74"/>
      <c r="J437" s="74"/>
      <c r="K437" s="84"/>
      <c r="L437" s="83"/>
      <c r="M437" s="83"/>
      <c r="N437" s="84"/>
      <c r="O437" s="135"/>
      <c r="P437" s="43"/>
      <c r="Q437" t="str">
        <f>IF(C437="","",'OPĆI DIO'!$C$1)</f>
        <v/>
      </c>
      <c r="R437" t="str">
        <f t="shared" si="62"/>
        <v/>
      </c>
      <c r="S437" t="str">
        <f t="shared" si="63"/>
        <v/>
      </c>
      <c r="T437" t="str">
        <f t="shared" si="64"/>
        <v/>
      </c>
      <c r="U437" t="str">
        <f t="shared" si="65"/>
        <v/>
      </c>
      <c r="AE437" t="s">
        <v>5004</v>
      </c>
      <c r="AF437" t="s">
        <v>5005</v>
      </c>
      <c r="AG437" t="str">
        <f t="shared" si="66"/>
        <v>A679075</v>
      </c>
      <c r="AH437" t="str">
        <f>IFERROR(VLOOKUP(AG437,AKT!$E$4:$G$350,3,FALSE),"")</f>
        <v>0942</v>
      </c>
    </row>
    <row r="438" spans="1:34">
      <c r="A438" s="44"/>
      <c r="B438" s="39" t="str">
        <f t="shared" si="58"/>
        <v/>
      </c>
      <c r="C438" s="44"/>
      <c r="D438" s="39" t="str">
        <f t="shared" si="59"/>
        <v/>
      </c>
      <c r="E438" s="75"/>
      <c r="F438" s="39" t="str">
        <f t="shared" si="60"/>
        <v/>
      </c>
      <c r="G438" s="39" t="str">
        <f t="shared" si="61"/>
        <v/>
      </c>
      <c r="H438" s="74"/>
      <c r="I438" s="74"/>
      <c r="J438" s="74"/>
      <c r="K438" s="84"/>
      <c r="L438" s="83"/>
      <c r="M438" s="83"/>
      <c r="N438" s="84"/>
      <c r="O438" s="135"/>
      <c r="P438" s="43"/>
      <c r="Q438" t="str">
        <f>IF(C438="","",'OPĆI DIO'!$C$1)</f>
        <v/>
      </c>
      <c r="R438" t="str">
        <f t="shared" si="62"/>
        <v/>
      </c>
      <c r="S438" t="str">
        <f t="shared" si="63"/>
        <v/>
      </c>
      <c r="T438" t="str">
        <f t="shared" si="64"/>
        <v/>
      </c>
      <c r="U438" t="str">
        <f t="shared" si="65"/>
        <v/>
      </c>
      <c r="AE438" t="s">
        <v>5006</v>
      </c>
      <c r="AF438" t="s">
        <v>5007</v>
      </c>
      <c r="AG438" t="str">
        <f t="shared" si="66"/>
        <v>A679075</v>
      </c>
      <c r="AH438" t="str">
        <f>IFERROR(VLOOKUP(AG438,AKT!$E$4:$G$350,3,FALSE),"")</f>
        <v>0942</v>
      </c>
    </row>
    <row r="439" spans="1:34">
      <c r="A439" s="44"/>
      <c r="B439" s="39" t="str">
        <f t="shared" si="58"/>
        <v/>
      </c>
      <c r="C439" s="44"/>
      <c r="D439" s="39" t="str">
        <f t="shared" si="59"/>
        <v/>
      </c>
      <c r="E439" s="75"/>
      <c r="F439" s="39" t="str">
        <f t="shared" si="60"/>
        <v/>
      </c>
      <c r="G439" s="39" t="str">
        <f t="shared" si="61"/>
        <v/>
      </c>
      <c r="H439" s="74"/>
      <c r="I439" s="74"/>
      <c r="J439" s="74"/>
      <c r="K439" s="84"/>
      <c r="L439" s="83"/>
      <c r="M439" s="83"/>
      <c r="N439" s="84"/>
      <c r="O439" s="135"/>
      <c r="P439" s="43"/>
      <c r="Q439" t="str">
        <f>IF(C439="","",'OPĆI DIO'!$C$1)</f>
        <v/>
      </c>
      <c r="R439" t="str">
        <f t="shared" si="62"/>
        <v/>
      </c>
      <c r="S439" t="str">
        <f t="shared" si="63"/>
        <v/>
      </c>
      <c r="T439" t="str">
        <f t="shared" si="64"/>
        <v/>
      </c>
      <c r="U439" t="str">
        <f t="shared" si="65"/>
        <v/>
      </c>
      <c r="AE439" t="s">
        <v>5008</v>
      </c>
      <c r="AF439" t="s">
        <v>5009</v>
      </c>
      <c r="AG439" t="str">
        <f t="shared" si="66"/>
        <v>A679075</v>
      </c>
      <c r="AH439" t="str">
        <f>IFERROR(VLOOKUP(AG439,AKT!$E$4:$G$350,3,FALSE),"")</f>
        <v>0942</v>
      </c>
    </row>
    <row r="440" spans="1:34">
      <c r="A440" s="44"/>
      <c r="B440" s="39" t="str">
        <f t="shared" si="58"/>
        <v/>
      </c>
      <c r="C440" s="44"/>
      <c r="D440" s="39" t="str">
        <f t="shared" si="59"/>
        <v/>
      </c>
      <c r="E440" s="75"/>
      <c r="F440" s="39" t="str">
        <f t="shared" si="60"/>
        <v/>
      </c>
      <c r="G440" s="39" t="str">
        <f t="shared" si="61"/>
        <v/>
      </c>
      <c r="H440" s="74"/>
      <c r="I440" s="74"/>
      <c r="J440" s="74"/>
      <c r="K440" s="84"/>
      <c r="L440" s="83"/>
      <c r="M440" s="83"/>
      <c r="N440" s="84"/>
      <c r="O440" s="135"/>
      <c r="P440" s="43"/>
      <c r="Q440" t="str">
        <f>IF(C440="","",'OPĆI DIO'!$C$1)</f>
        <v/>
      </c>
      <c r="R440" t="str">
        <f t="shared" si="62"/>
        <v/>
      </c>
      <c r="S440" t="str">
        <f t="shared" si="63"/>
        <v/>
      </c>
      <c r="T440" t="str">
        <f t="shared" si="64"/>
        <v/>
      </c>
      <c r="U440" t="str">
        <f t="shared" si="65"/>
        <v/>
      </c>
      <c r="AE440" t="s">
        <v>5010</v>
      </c>
      <c r="AF440" t="s">
        <v>5011</v>
      </c>
      <c r="AG440" t="str">
        <f t="shared" si="66"/>
        <v>A679075</v>
      </c>
      <c r="AH440" t="str">
        <f>IFERROR(VLOOKUP(AG440,AKT!$E$4:$G$350,3,FALSE),"")</f>
        <v>0942</v>
      </c>
    </row>
    <row r="441" spans="1:34">
      <c r="A441" s="44"/>
      <c r="B441" s="39" t="str">
        <f t="shared" si="58"/>
        <v/>
      </c>
      <c r="C441" s="44"/>
      <c r="D441" s="39" t="str">
        <f t="shared" si="59"/>
        <v/>
      </c>
      <c r="E441" s="75"/>
      <c r="F441" s="39" t="str">
        <f t="shared" si="60"/>
        <v/>
      </c>
      <c r="G441" s="39" t="str">
        <f t="shared" si="61"/>
        <v/>
      </c>
      <c r="H441" s="74"/>
      <c r="I441" s="74"/>
      <c r="J441" s="74"/>
      <c r="K441" s="84"/>
      <c r="L441" s="83"/>
      <c r="M441" s="83"/>
      <c r="N441" s="84"/>
      <c r="O441" s="135"/>
      <c r="P441" s="43"/>
      <c r="Q441" t="str">
        <f>IF(C441="","",'OPĆI DIO'!$C$1)</f>
        <v/>
      </c>
      <c r="R441" t="str">
        <f t="shared" si="62"/>
        <v/>
      </c>
      <c r="S441" t="str">
        <f t="shared" si="63"/>
        <v/>
      </c>
      <c r="T441" t="str">
        <f t="shared" si="64"/>
        <v/>
      </c>
      <c r="U441" t="str">
        <f t="shared" si="65"/>
        <v/>
      </c>
      <c r="AE441" t="s">
        <v>5012</v>
      </c>
      <c r="AF441" t="s">
        <v>5013</v>
      </c>
      <c r="AG441" t="str">
        <f t="shared" si="66"/>
        <v>A679075</v>
      </c>
      <c r="AH441" t="str">
        <f>IFERROR(VLOOKUP(AG441,AKT!$E$4:$G$350,3,FALSE),"")</f>
        <v>0942</v>
      </c>
    </row>
    <row r="442" spans="1:34">
      <c r="A442" s="44"/>
      <c r="B442" s="39" t="str">
        <f t="shared" si="58"/>
        <v/>
      </c>
      <c r="C442" s="44"/>
      <c r="D442" s="39" t="str">
        <f t="shared" si="59"/>
        <v/>
      </c>
      <c r="E442" s="75"/>
      <c r="F442" s="39" t="str">
        <f t="shared" si="60"/>
        <v/>
      </c>
      <c r="G442" s="39" t="str">
        <f t="shared" si="61"/>
        <v/>
      </c>
      <c r="H442" s="74"/>
      <c r="I442" s="74"/>
      <c r="J442" s="74"/>
      <c r="K442" s="84"/>
      <c r="L442" s="83"/>
      <c r="M442" s="83"/>
      <c r="N442" s="84"/>
      <c r="O442" s="135"/>
      <c r="P442" s="43"/>
      <c r="Q442" t="str">
        <f>IF(C442="","",'OPĆI DIO'!$C$1)</f>
        <v/>
      </c>
      <c r="R442" t="str">
        <f t="shared" si="62"/>
        <v/>
      </c>
      <c r="S442" t="str">
        <f t="shared" si="63"/>
        <v/>
      </c>
      <c r="T442" t="str">
        <f t="shared" si="64"/>
        <v/>
      </c>
      <c r="U442" t="str">
        <f t="shared" si="65"/>
        <v/>
      </c>
      <c r="AE442" t="s">
        <v>5014</v>
      </c>
      <c r="AF442" t="s">
        <v>5015</v>
      </c>
      <c r="AG442" t="str">
        <f t="shared" si="66"/>
        <v>A679075</v>
      </c>
      <c r="AH442" t="str">
        <f>IFERROR(VLOOKUP(AG442,AKT!$E$4:$G$350,3,FALSE),"")</f>
        <v>0942</v>
      </c>
    </row>
    <row r="443" spans="1:34">
      <c r="A443" s="44"/>
      <c r="B443" s="39" t="str">
        <f t="shared" si="58"/>
        <v/>
      </c>
      <c r="C443" s="44"/>
      <c r="D443" s="39" t="str">
        <f t="shared" si="59"/>
        <v/>
      </c>
      <c r="E443" s="75"/>
      <c r="F443" s="39" t="str">
        <f t="shared" si="60"/>
        <v/>
      </c>
      <c r="G443" s="39" t="str">
        <f t="shared" si="61"/>
        <v/>
      </c>
      <c r="H443" s="74"/>
      <c r="I443" s="74"/>
      <c r="J443" s="74"/>
      <c r="K443" s="84"/>
      <c r="L443" s="83"/>
      <c r="M443" s="83"/>
      <c r="N443" s="84"/>
      <c r="O443" s="135"/>
      <c r="P443" s="43"/>
      <c r="Q443" t="str">
        <f>IF(C443="","",'OPĆI DIO'!$C$1)</f>
        <v/>
      </c>
      <c r="R443" t="str">
        <f t="shared" si="62"/>
        <v/>
      </c>
      <c r="S443" t="str">
        <f t="shared" si="63"/>
        <v/>
      </c>
      <c r="T443" t="str">
        <f t="shared" si="64"/>
        <v/>
      </c>
      <c r="U443" t="str">
        <f t="shared" si="65"/>
        <v/>
      </c>
      <c r="AE443" t="s">
        <v>5016</v>
      </c>
      <c r="AF443" t="s">
        <v>5017</v>
      </c>
      <c r="AG443" t="str">
        <f t="shared" si="66"/>
        <v>A679075</v>
      </c>
      <c r="AH443" t="str">
        <f>IFERROR(VLOOKUP(AG443,AKT!$E$4:$G$350,3,FALSE),"")</f>
        <v>0942</v>
      </c>
    </row>
    <row r="444" spans="1:34">
      <c r="A444" s="44"/>
      <c r="B444" s="39" t="str">
        <f t="shared" si="58"/>
        <v/>
      </c>
      <c r="C444" s="44"/>
      <c r="D444" s="39" t="str">
        <f t="shared" si="59"/>
        <v/>
      </c>
      <c r="E444" s="75"/>
      <c r="F444" s="39" t="str">
        <f t="shared" si="60"/>
        <v/>
      </c>
      <c r="G444" s="39" t="str">
        <f t="shared" si="61"/>
        <v/>
      </c>
      <c r="H444" s="74"/>
      <c r="I444" s="74"/>
      <c r="J444" s="74"/>
      <c r="K444" s="84"/>
      <c r="L444" s="83"/>
      <c r="M444" s="83"/>
      <c r="N444" s="84"/>
      <c r="O444" s="135"/>
      <c r="P444" s="43"/>
      <c r="Q444" t="str">
        <f>IF(C444="","",'OPĆI DIO'!$C$1)</f>
        <v/>
      </c>
      <c r="R444" t="str">
        <f t="shared" si="62"/>
        <v/>
      </c>
      <c r="S444" t="str">
        <f t="shared" si="63"/>
        <v/>
      </c>
      <c r="T444" t="str">
        <f t="shared" si="64"/>
        <v/>
      </c>
      <c r="U444" t="str">
        <f t="shared" si="65"/>
        <v/>
      </c>
      <c r="AE444" t="s">
        <v>5018</v>
      </c>
      <c r="AF444" t="s">
        <v>5019</v>
      </c>
      <c r="AG444" t="str">
        <f t="shared" si="66"/>
        <v>A679075</v>
      </c>
      <c r="AH444" t="str">
        <f>IFERROR(VLOOKUP(AG444,AKT!$E$4:$G$350,3,FALSE),"")</f>
        <v>0942</v>
      </c>
    </row>
    <row r="445" spans="1:34">
      <c r="A445" s="44"/>
      <c r="B445" s="39" t="str">
        <f t="shared" si="58"/>
        <v/>
      </c>
      <c r="C445" s="44"/>
      <c r="D445" s="39" t="str">
        <f t="shared" si="59"/>
        <v/>
      </c>
      <c r="E445" s="75"/>
      <c r="F445" s="39" t="str">
        <f t="shared" si="60"/>
        <v/>
      </c>
      <c r="G445" s="39" t="str">
        <f t="shared" si="61"/>
        <v/>
      </c>
      <c r="H445" s="74"/>
      <c r="I445" s="74"/>
      <c r="J445" s="74"/>
      <c r="K445" s="84"/>
      <c r="L445" s="83"/>
      <c r="M445" s="83"/>
      <c r="N445" s="84"/>
      <c r="O445" s="135"/>
      <c r="P445" s="43"/>
      <c r="Q445" t="str">
        <f>IF(C445="","",'OPĆI DIO'!$C$1)</f>
        <v/>
      </c>
      <c r="R445" t="str">
        <f t="shared" si="62"/>
        <v/>
      </c>
      <c r="S445" t="str">
        <f t="shared" si="63"/>
        <v/>
      </c>
      <c r="T445" t="str">
        <f t="shared" si="64"/>
        <v/>
      </c>
      <c r="U445" t="str">
        <f t="shared" si="65"/>
        <v/>
      </c>
      <c r="AE445" t="s">
        <v>5020</v>
      </c>
      <c r="AF445" t="s">
        <v>5021</v>
      </c>
      <c r="AG445" t="str">
        <f t="shared" si="66"/>
        <v>A679075</v>
      </c>
      <c r="AH445" t="str">
        <f>IFERROR(VLOOKUP(AG445,AKT!$E$4:$G$350,3,FALSE),"")</f>
        <v>0942</v>
      </c>
    </row>
    <row r="446" spans="1:34">
      <c r="A446" s="44"/>
      <c r="B446" s="39" t="str">
        <f t="shared" si="58"/>
        <v/>
      </c>
      <c r="C446" s="44"/>
      <c r="D446" s="39" t="str">
        <f t="shared" si="59"/>
        <v/>
      </c>
      <c r="E446" s="75"/>
      <c r="F446" s="39" t="str">
        <f t="shared" si="60"/>
        <v/>
      </c>
      <c r="G446" s="39" t="str">
        <f t="shared" si="61"/>
        <v/>
      </c>
      <c r="H446" s="74"/>
      <c r="I446" s="74"/>
      <c r="J446" s="74"/>
      <c r="K446" s="84"/>
      <c r="L446" s="83"/>
      <c r="M446" s="83"/>
      <c r="N446" s="84"/>
      <c r="O446" s="135"/>
      <c r="P446" s="43"/>
      <c r="Q446" t="str">
        <f>IF(C446="","",'OPĆI DIO'!$C$1)</f>
        <v/>
      </c>
      <c r="R446" t="str">
        <f t="shared" si="62"/>
        <v/>
      </c>
      <c r="S446" t="str">
        <f t="shared" si="63"/>
        <v/>
      </c>
      <c r="T446" t="str">
        <f t="shared" si="64"/>
        <v/>
      </c>
      <c r="U446" t="str">
        <f t="shared" si="65"/>
        <v/>
      </c>
      <c r="AE446" t="s">
        <v>5022</v>
      </c>
      <c r="AF446" t="s">
        <v>5023</v>
      </c>
      <c r="AG446" t="str">
        <f t="shared" si="66"/>
        <v>A679075</v>
      </c>
      <c r="AH446" t="str">
        <f>IFERROR(VLOOKUP(AG446,AKT!$E$4:$G$350,3,FALSE),"")</f>
        <v>0942</v>
      </c>
    </row>
    <row r="447" spans="1:34">
      <c r="A447" s="44"/>
      <c r="B447" s="39" t="str">
        <f t="shared" si="58"/>
        <v/>
      </c>
      <c r="C447" s="44"/>
      <c r="D447" s="39" t="str">
        <f t="shared" si="59"/>
        <v/>
      </c>
      <c r="E447" s="75"/>
      <c r="F447" s="39" t="str">
        <f t="shared" si="60"/>
        <v/>
      </c>
      <c r="G447" s="39" t="str">
        <f t="shared" si="61"/>
        <v/>
      </c>
      <c r="H447" s="74"/>
      <c r="I447" s="74"/>
      <c r="J447" s="74"/>
      <c r="K447" s="84"/>
      <c r="L447" s="83"/>
      <c r="M447" s="83"/>
      <c r="N447" s="84"/>
      <c r="O447" s="135"/>
      <c r="P447" s="43"/>
      <c r="Q447" t="str">
        <f>IF(C447="","",'OPĆI DIO'!$C$1)</f>
        <v/>
      </c>
      <c r="R447" t="str">
        <f t="shared" si="62"/>
        <v/>
      </c>
      <c r="S447" t="str">
        <f t="shared" si="63"/>
        <v/>
      </c>
      <c r="T447" t="str">
        <f t="shared" si="64"/>
        <v/>
      </c>
      <c r="U447" t="str">
        <f t="shared" si="65"/>
        <v/>
      </c>
      <c r="AE447" t="s">
        <v>5024</v>
      </c>
      <c r="AF447" t="s">
        <v>5025</v>
      </c>
      <c r="AG447" t="str">
        <f t="shared" si="66"/>
        <v>A679075</v>
      </c>
      <c r="AH447" t="str">
        <f>IFERROR(VLOOKUP(AG447,AKT!$E$4:$G$350,3,FALSE),"")</f>
        <v>0942</v>
      </c>
    </row>
    <row r="448" spans="1:34">
      <c r="A448" s="44"/>
      <c r="B448" s="39" t="str">
        <f t="shared" si="58"/>
        <v/>
      </c>
      <c r="C448" s="44"/>
      <c r="D448" s="39" t="str">
        <f t="shared" si="59"/>
        <v/>
      </c>
      <c r="E448" s="75"/>
      <c r="F448" s="39" t="str">
        <f t="shared" si="60"/>
        <v/>
      </c>
      <c r="G448" s="39" t="str">
        <f t="shared" si="61"/>
        <v/>
      </c>
      <c r="H448" s="74"/>
      <c r="I448" s="74"/>
      <c r="J448" s="74"/>
      <c r="K448" s="84"/>
      <c r="L448" s="83"/>
      <c r="M448" s="83"/>
      <c r="N448" s="84"/>
      <c r="O448" s="135"/>
      <c r="P448" s="43"/>
      <c r="Q448" t="str">
        <f>IF(C448="","",'OPĆI DIO'!$C$1)</f>
        <v/>
      </c>
      <c r="R448" t="str">
        <f t="shared" si="62"/>
        <v/>
      </c>
      <c r="S448" t="str">
        <f t="shared" si="63"/>
        <v/>
      </c>
      <c r="T448" t="str">
        <f t="shared" si="64"/>
        <v/>
      </c>
      <c r="U448" t="str">
        <f t="shared" si="65"/>
        <v/>
      </c>
      <c r="AE448" t="s">
        <v>5026</v>
      </c>
      <c r="AF448" t="s">
        <v>5027</v>
      </c>
      <c r="AG448" t="str">
        <f t="shared" si="66"/>
        <v>A679075</v>
      </c>
      <c r="AH448" t="str">
        <f>IFERROR(VLOOKUP(AG448,AKT!$E$4:$G$350,3,FALSE),"")</f>
        <v>0942</v>
      </c>
    </row>
    <row r="449" spans="1:34">
      <c r="A449" s="44"/>
      <c r="B449" s="39" t="str">
        <f t="shared" si="58"/>
        <v/>
      </c>
      <c r="C449" s="44"/>
      <c r="D449" s="39" t="str">
        <f t="shared" si="59"/>
        <v/>
      </c>
      <c r="E449" s="75"/>
      <c r="F449" s="39" t="str">
        <f t="shared" si="60"/>
        <v/>
      </c>
      <c r="G449" s="39" t="str">
        <f t="shared" si="61"/>
        <v/>
      </c>
      <c r="H449" s="74"/>
      <c r="I449" s="74"/>
      <c r="J449" s="74"/>
      <c r="K449" s="84"/>
      <c r="L449" s="83"/>
      <c r="M449" s="83"/>
      <c r="N449" s="84"/>
      <c r="O449" s="135"/>
      <c r="P449" s="43"/>
      <c r="Q449" t="str">
        <f>IF(C449="","",'OPĆI DIO'!$C$1)</f>
        <v/>
      </c>
      <c r="R449" t="str">
        <f t="shared" si="62"/>
        <v/>
      </c>
      <c r="S449" t="str">
        <f t="shared" si="63"/>
        <v/>
      </c>
      <c r="T449" t="str">
        <f t="shared" si="64"/>
        <v/>
      </c>
      <c r="U449" t="str">
        <f t="shared" si="65"/>
        <v/>
      </c>
      <c r="AE449" t="s">
        <v>5028</v>
      </c>
      <c r="AF449" t="s">
        <v>5029</v>
      </c>
      <c r="AG449" t="str">
        <f t="shared" si="66"/>
        <v>A679075</v>
      </c>
      <c r="AH449" t="str">
        <f>IFERROR(VLOOKUP(AG449,AKT!$E$4:$G$350,3,FALSE),"")</f>
        <v>0942</v>
      </c>
    </row>
    <row r="450" spans="1:34">
      <c r="A450" s="44"/>
      <c r="B450" s="39" t="str">
        <f t="shared" si="58"/>
        <v/>
      </c>
      <c r="C450" s="44"/>
      <c r="D450" s="39" t="str">
        <f t="shared" si="59"/>
        <v/>
      </c>
      <c r="E450" s="75"/>
      <c r="F450" s="39" t="str">
        <f t="shared" si="60"/>
        <v/>
      </c>
      <c r="G450" s="39" t="str">
        <f t="shared" si="61"/>
        <v/>
      </c>
      <c r="H450" s="74"/>
      <c r="I450" s="74"/>
      <c r="J450" s="74"/>
      <c r="K450" s="84"/>
      <c r="L450" s="83"/>
      <c r="M450" s="83"/>
      <c r="N450" s="84"/>
      <c r="O450" s="135"/>
      <c r="P450" s="43"/>
      <c r="Q450" t="str">
        <f>IF(C450="","",'OPĆI DIO'!$C$1)</f>
        <v/>
      </c>
      <c r="R450" t="str">
        <f t="shared" si="62"/>
        <v/>
      </c>
      <c r="S450" t="str">
        <f t="shared" si="63"/>
        <v/>
      </c>
      <c r="T450" t="str">
        <f t="shared" si="64"/>
        <v/>
      </c>
      <c r="U450" t="str">
        <f t="shared" si="65"/>
        <v/>
      </c>
      <c r="AE450" t="s">
        <v>5030</v>
      </c>
      <c r="AF450" t="s">
        <v>5031</v>
      </c>
      <c r="AG450" t="str">
        <f t="shared" si="66"/>
        <v>A679075</v>
      </c>
      <c r="AH450" t="str">
        <f>IFERROR(VLOOKUP(AG450,AKT!$E$4:$G$350,3,FALSE),"")</f>
        <v>0942</v>
      </c>
    </row>
    <row r="451" spans="1:34">
      <c r="A451" s="44"/>
      <c r="B451" s="39" t="str">
        <f t="shared" si="58"/>
        <v/>
      </c>
      <c r="C451" s="44"/>
      <c r="D451" s="39" t="str">
        <f t="shared" si="59"/>
        <v/>
      </c>
      <c r="E451" s="75"/>
      <c r="F451" s="39" t="str">
        <f t="shared" si="60"/>
        <v/>
      </c>
      <c r="G451" s="39" t="str">
        <f t="shared" si="61"/>
        <v/>
      </c>
      <c r="H451" s="74"/>
      <c r="I451" s="74"/>
      <c r="J451" s="74"/>
      <c r="K451" s="84"/>
      <c r="L451" s="83"/>
      <c r="M451" s="83"/>
      <c r="N451" s="84"/>
      <c r="O451" s="135"/>
      <c r="P451" s="43"/>
      <c r="Q451" t="str">
        <f>IF(C451="","",'OPĆI DIO'!$C$1)</f>
        <v/>
      </c>
      <c r="R451" t="str">
        <f t="shared" si="62"/>
        <v/>
      </c>
      <c r="S451" t="str">
        <f t="shared" si="63"/>
        <v/>
      </c>
      <c r="T451" t="str">
        <f t="shared" si="64"/>
        <v/>
      </c>
      <c r="U451" t="str">
        <f t="shared" si="65"/>
        <v/>
      </c>
      <c r="AE451" t="s">
        <v>5032</v>
      </c>
      <c r="AF451" t="s">
        <v>5033</v>
      </c>
      <c r="AG451" t="str">
        <f t="shared" si="66"/>
        <v>A679075</v>
      </c>
      <c r="AH451" t="str">
        <f>IFERROR(VLOOKUP(AG451,AKT!$E$4:$G$350,3,FALSE),"")</f>
        <v>0942</v>
      </c>
    </row>
    <row r="452" spans="1:34">
      <c r="A452" s="44"/>
      <c r="B452" s="39" t="str">
        <f t="shared" ref="B452:B501" si="67">IFERROR(VLOOKUP(A452,$V$6:$W$23,2,FALSE),"")</f>
        <v/>
      </c>
      <c r="C452" s="44"/>
      <c r="D452" s="39" t="str">
        <f t="shared" ref="D452:D501" si="68">IFERROR(VLOOKUP(C452,$Y$5:$AA$129,2,FALSE),"")</f>
        <v/>
      </c>
      <c r="E452" s="75"/>
      <c r="F452" s="39" t="str">
        <f t="shared" ref="F452:F501" si="69">IFERROR(VLOOKUP(E452,$AE$6:$AF$1763,2,FALSE),"")</f>
        <v/>
      </c>
      <c r="G452" s="39" t="str">
        <f t="shared" ref="G452:G501" si="70">IFERROR(VLOOKUP(E452,$AE$6:$AH$1763,4,FALSE),"")</f>
        <v/>
      </c>
      <c r="H452" s="74"/>
      <c r="I452" s="74"/>
      <c r="J452" s="74"/>
      <c r="K452" s="84"/>
      <c r="L452" s="83"/>
      <c r="M452" s="83"/>
      <c r="N452" s="84"/>
      <c r="O452" s="135"/>
      <c r="P452" s="43"/>
      <c r="Q452" t="str">
        <f>IF(C452="","",'OPĆI DIO'!$C$1)</f>
        <v/>
      </c>
      <c r="R452" t="str">
        <f t="shared" ref="R452:R501" si="71">LEFT(C452,3)</f>
        <v/>
      </c>
      <c r="S452" t="str">
        <f t="shared" ref="S452:S501" si="72">LEFT(C452,2)</f>
        <v/>
      </c>
      <c r="T452" t="str">
        <f t="shared" ref="T452:T501" si="73">IF(U452="5",0,MID(G452,2,2))</f>
        <v/>
      </c>
      <c r="U452" t="str">
        <f t="shared" ref="U452:U501" si="74">LEFT(C452,1)</f>
        <v/>
      </c>
      <c r="AE452" t="s">
        <v>5034</v>
      </c>
      <c r="AF452" t="s">
        <v>5035</v>
      </c>
      <c r="AG452" t="str">
        <f t="shared" si="66"/>
        <v>A679075</v>
      </c>
      <c r="AH452" t="str">
        <f>IFERROR(VLOOKUP(AG452,AKT!$E$4:$G$350,3,FALSE),"")</f>
        <v>0942</v>
      </c>
    </row>
    <row r="453" spans="1:34">
      <c r="A453" s="44"/>
      <c r="B453" s="39" t="str">
        <f t="shared" si="67"/>
        <v/>
      </c>
      <c r="C453" s="44"/>
      <c r="D453" s="39" t="str">
        <f t="shared" si="68"/>
        <v/>
      </c>
      <c r="E453" s="75"/>
      <c r="F453" s="39" t="str">
        <f t="shared" si="69"/>
        <v/>
      </c>
      <c r="G453" s="39" t="str">
        <f t="shared" si="70"/>
        <v/>
      </c>
      <c r="H453" s="74"/>
      <c r="I453" s="74"/>
      <c r="J453" s="74"/>
      <c r="K453" s="84"/>
      <c r="L453" s="83"/>
      <c r="M453" s="83"/>
      <c r="N453" s="84"/>
      <c r="O453" s="135"/>
      <c r="P453" s="43"/>
      <c r="Q453" t="str">
        <f>IF(C453="","",'OPĆI DIO'!$C$1)</f>
        <v/>
      </c>
      <c r="R453" t="str">
        <f t="shared" si="71"/>
        <v/>
      </c>
      <c r="S453" t="str">
        <f t="shared" si="72"/>
        <v/>
      </c>
      <c r="T453" t="str">
        <f t="shared" si="73"/>
        <v/>
      </c>
      <c r="U453" t="str">
        <f t="shared" si="74"/>
        <v/>
      </c>
      <c r="AE453" t="s">
        <v>5036</v>
      </c>
      <c r="AF453" t="s">
        <v>5029</v>
      </c>
      <c r="AG453" t="str">
        <f t="shared" si="66"/>
        <v>A679075</v>
      </c>
      <c r="AH453" t="str">
        <f>IFERROR(VLOOKUP(AG453,AKT!$E$4:$G$350,3,FALSE),"")</f>
        <v>0942</v>
      </c>
    </row>
    <row r="454" spans="1:34">
      <c r="A454" s="44"/>
      <c r="B454" s="39" t="str">
        <f t="shared" si="67"/>
        <v/>
      </c>
      <c r="C454" s="44"/>
      <c r="D454" s="39" t="str">
        <f t="shared" si="68"/>
        <v/>
      </c>
      <c r="E454" s="75"/>
      <c r="F454" s="39" t="str">
        <f t="shared" si="69"/>
        <v/>
      </c>
      <c r="G454" s="39" t="str">
        <f t="shared" si="70"/>
        <v/>
      </c>
      <c r="H454" s="74"/>
      <c r="I454" s="74"/>
      <c r="J454" s="74"/>
      <c r="K454" s="84"/>
      <c r="L454" s="83"/>
      <c r="M454" s="83"/>
      <c r="N454" s="84"/>
      <c r="O454" s="135"/>
      <c r="P454" s="43"/>
      <c r="Q454" t="str">
        <f>IF(C454="","",'OPĆI DIO'!$C$1)</f>
        <v/>
      </c>
      <c r="R454" t="str">
        <f t="shared" si="71"/>
        <v/>
      </c>
      <c r="S454" t="str">
        <f t="shared" si="72"/>
        <v/>
      </c>
      <c r="T454" t="str">
        <f t="shared" si="73"/>
        <v/>
      </c>
      <c r="U454" t="str">
        <f t="shared" si="74"/>
        <v/>
      </c>
      <c r="AE454" t="s">
        <v>5037</v>
      </c>
      <c r="AF454" t="s">
        <v>5031</v>
      </c>
      <c r="AG454" t="str">
        <f t="shared" si="66"/>
        <v>A679075</v>
      </c>
      <c r="AH454" t="str">
        <f>IFERROR(VLOOKUP(AG454,AKT!$E$4:$G$350,3,FALSE),"")</f>
        <v>0942</v>
      </c>
    </row>
    <row r="455" spans="1:34">
      <c r="A455" s="44"/>
      <c r="B455" s="39" t="str">
        <f t="shared" si="67"/>
        <v/>
      </c>
      <c r="C455" s="44"/>
      <c r="D455" s="39" t="str">
        <f t="shared" si="68"/>
        <v/>
      </c>
      <c r="E455" s="75"/>
      <c r="F455" s="39" t="str">
        <f t="shared" si="69"/>
        <v/>
      </c>
      <c r="G455" s="39" t="str">
        <f t="shared" si="70"/>
        <v/>
      </c>
      <c r="H455" s="74"/>
      <c r="I455" s="74"/>
      <c r="J455" s="74"/>
      <c r="K455" s="84"/>
      <c r="L455" s="83"/>
      <c r="M455" s="83"/>
      <c r="N455" s="84"/>
      <c r="O455" s="135"/>
      <c r="P455" s="43"/>
      <c r="Q455" t="str">
        <f>IF(C455="","",'OPĆI DIO'!$C$1)</f>
        <v/>
      </c>
      <c r="R455" t="str">
        <f t="shared" si="71"/>
        <v/>
      </c>
      <c r="S455" t="str">
        <f t="shared" si="72"/>
        <v/>
      </c>
      <c r="T455" t="str">
        <f t="shared" si="73"/>
        <v/>
      </c>
      <c r="U455" t="str">
        <f t="shared" si="74"/>
        <v/>
      </c>
      <c r="AE455" t="s">
        <v>5038</v>
      </c>
      <c r="AF455" t="s">
        <v>5039</v>
      </c>
      <c r="AG455" t="str">
        <f t="shared" si="66"/>
        <v>A679075</v>
      </c>
      <c r="AH455" t="str">
        <f>IFERROR(VLOOKUP(AG455,AKT!$E$4:$G$350,3,FALSE),"")</f>
        <v>0942</v>
      </c>
    </row>
    <row r="456" spans="1:34">
      <c r="A456" s="44"/>
      <c r="B456" s="39" t="str">
        <f t="shared" si="67"/>
        <v/>
      </c>
      <c r="C456" s="44"/>
      <c r="D456" s="39" t="str">
        <f t="shared" si="68"/>
        <v/>
      </c>
      <c r="E456" s="75"/>
      <c r="F456" s="39" t="str">
        <f t="shared" si="69"/>
        <v/>
      </c>
      <c r="G456" s="39" t="str">
        <f t="shared" si="70"/>
        <v/>
      </c>
      <c r="H456" s="74"/>
      <c r="I456" s="74"/>
      <c r="J456" s="74"/>
      <c r="K456" s="84"/>
      <c r="L456" s="83"/>
      <c r="M456" s="83"/>
      <c r="N456" s="84"/>
      <c r="O456" s="135"/>
      <c r="P456" s="43"/>
      <c r="Q456" t="str">
        <f>IF(C456="","",'OPĆI DIO'!$C$1)</f>
        <v/>
      </c>
      <c r="R456" t="str">
        <f t="shared" si="71"/>
        <v/>
      </c>
      <c r="S456" t="str">
        <f t="shared" si="72"/>
        <v/>
      </c>
      <c r="T456" t="str">
        <f t="shared" si="73"/>
        <v/>
      </c>
      <c r="U456" t="str">
        <f t="shared" si="74"/>
        <v/>
      </c>
      <c r="AE456" t="s">
        <v>5040</v>
      </c>
      <c r="AF456" t="s">
        <v>5041</v>
      </c>
      <c r="AG456" t="str">
        <f t="shared" si="66"/>
        <v>A679075</v>
      </c>
      <c r="AH456" t="str">
        <f>IFERROR(VLOOKUP(AG456,AKT!$E$4:$G$350,3,FALSE),"")</f>
        <v>0942</v>
      </c>
    </row>
    <row r="457" spans="1:34">
      <c r="A457" s="44"/>
      <c r="B457" s="39" t="str">
        <f t="shared" si="67"/>
        <v/>
      </c>
      <c r="C457" s="44"/>
      <c r="D457" s="39" t="str">
        <f t="shared" si="68"/>
        <v/>
      </c>
      <c r="E457" s="75"/>
      <c r="F457" s="39" t="str">
        <f t="shared" si="69"/>
        <v/>
      </c>
      <c r="G457" s="39" t="str">
        <f t="shared" si="70"/>
        <v/>
      </c>
      <c r="H457" s="74"/>
      <c r="I457" s="74"/>
      <c r="J457" s="74"/>
      <c r="K457" s="84"/>
      <c r="L457" s="83"/>
      <c r="M457" s="83"/>
      <c r="N457" s="84"/>
      <c r="O457" s="135"/>
      <c r="P457" s="43"/>
      <c r="Q457" t="str">
        <f>IF(C457="","",'OPĆI DIO'!$C$1)</f>
        <v/>
      </c>
      <c r="R457" t="str">
        <f t="shared" si="71"/>
        <v/>
      </c>
      <c r="S457" t="str">
        <f t="shared" si="72"/>
        <v/>
      </c>
      <c r="T457" t="str">
        <f t="shared" si="73"/>
        <v/>
      </c>
      <c r="U457" t="str">
        <f t="shared" si="74"/>
        <v/>
      </c>
      <c r="AE457" t="s">
        <v>1920</v>
      </c>
      <c r="AF457" t="s">
        <v>1921</v>
      </c>
      <c r="AG457" t="str">
        <f t="shared" ref="AG457:AG520" si="75">LEFT(AE457,7)</f>
        <v>A679075</v>
      </c>
      <c r="AH457" t="str">
        <f>IFERROR(VLOOKUP(AG457,AKT!$E$4:$G$350,3,FALSE),"")</f>
        <v>0942</v>
      </c>
    </row>
    <row r="458" spans="1:34">
      <c r="A458" s="44"/>
      <c r="B458" s="39" t="str">
        <f t="shared" si="67"/>
        <v/>
      </c>
      <c r="C458" s="44"/>
      <c r="D458" s="39" t="str">
        <f t="shared" si="68"/>
        <v/>
      </c>
      <c r="E458" s="75"/>
      <c r="F458" s="39" t="str">
        <f t="shared" si="69"/>
        <v/>
      </c>
      <c r="G458" s="39" t="str">
        <f t="shared" si="70"/>
        <v/>
      </c>
      <c r="H458" s="74"/>
      <c r="I458" s="74"/>
      <c r="J458" s="74"/>
      <c r="K458" s="84"/>
      <c r="L458" s="83"/>
      <c r="M458" s="83"/>
      <c r="N458" s="84"/>
      <c r="O458" s="135"/>
      <c r="P458" s="43"/>
      <c r="Q458" t="str">
        <f>IF(C458="","",'OPĆI DIO'!$C$1)</f>
        <v/>
      </c>
      <c r="R458" t="str">
        <f t="shared" si="71"/>
        <v/>
      </c>
      <c r="S458" t="str">
        <f t="shared" si="72"/>
        <v/>
      </c>
      <c r="T458" t="str">
        <f t="shared" si="73"/>
        <v/>
      </c>
      <c r="U458" t="str">
        <f t="shared" si="74"/>
        <v/>
      </c>
      <c r="AE458" t="s">
        <v>1922</v>
      </c>
      <c r="AF458" t="s">
        <v>1923</v>
      </c>
      <c r="AG458" t="str">
        <f t="shared" si="75"/>
        <v>A679075</v>
      </c>
      <c r="AH458" t="str">
        <f>IFERROR(VLOOKUP(AG458,AKT!$E$4:$G$350,3,FALSE),"")</f>
        <v>0942</v>
      </c>
    </row>
    <row r="459" spans="1:34">
      <c r="A459" s="44"/>
      <c r="B459" s="39" t="str">
        <f t="shared" si="67"/>
        <v/>
      </c>
      <c r="C459" s="44"/>
      <c r="D459" s="39" t="str">
        <f t="shared" si="68"/>
        <v/>
      </c>
      <c r="E459" s="75"/>
      <c r="F459" s="39" t="str">
        <f t="shared" si="69"/>
        <v/>
      </c>
      <c r="G459" s="39" t="str">
        <f t="shared" si="70"/>
        <v/>
      </c>
      <c r="H459" s="74"/>
      <c r="I459" s="74"/>
      <c r="J459" s="74"/>
      <c r="K459" s="84"/>
      <c r="L459" s="83"/>
      <c r="M459" s="83"/>
      <c r="N459" s="84"/>
      <c r="O459" s="135"/>
      <c r="P459" s="43"/>
      <c r="Q459" t="str">
        <f>IF(C459="","",'OPĆI DIO'!$C$1)</f>
        <v/>
      </c>
      <c r="R459" t="str">
        <f t="shared" si="71"/>
        <v/>
      </c>
      <c r="S459" t="str">
        <f t="shared" si="72"/>
        <v/>
      </c>
      <c r="T459" t="str">
        <f t="shared" si="73"/>
        <v/>
      </c>
      <c r="U459" t="str">
        <f t="shared" si="74"/>
        <v/>
      </c>
      <c r="AE459" t="s">
        <v>3254</v>
      </c>
      <c r="AF459" t="s">
        <v>3255</v>
      </c>
      <c r="AG459" t="str">
        <f t="shared" si="75"/>
        <v>A679075</v>
      </c>
      <c r="AH459" t="str">
        <f>IFERROR(VLOOKUP(AG459,AKT!$E$4:$G$350,3,FALSE),"")</f>
        <v>0942</v>
      </c>
    </row>
    <row r="460" spans="1:34">
      <c r="A460" s="44"/>
      <c r="B460" s="39" t="str">
        <f t="shared" si="67"/>
        <v/>
      </c>
      <c r="C460" s="44"/>
      <c r="D460" s="39" t="str">
        <f t="shared" si="68"/>
        <v/>
      </c>
      <c r="E460" s="75"/>
      <c r="F460" s="39" t="str">
        <f t="shared" si="69"/>
        <v/>
      </c>
      <c r="G460" s="39" t="str">
        <f t="shared" si="70"/>
        <v/>
      </c>
      <c r="H460" s="74"/>
      <c r="I460" s="74"/>
      <c r="J460" s="74"/>
      <c r="K460" s="84"/>
      <c r="L460" s="83"/>
      <c r="M460" s="83"/>
      <c r="N460" s="84"/>
      <c r="O460" s="135"/>
      <c r="P460" s="43"/>
      <c r="Q460" t="str">
        <f>IF(C460="","",'OPĆI DIO'!$C$1)</f>
        <v/>
      </c>
      <c r="R460" t="str">
        <f t="shared" si="71"/>
        <v/>
      </c>
      <c r="S460" t="str">
        <f t="shared" si="72"/>
        <v/>
      </c>
      <c r="T460" t="str">
        <f t="shared" si="73"/>
        <v/>
      </c>
      <c r="U460" t="str">
        <f t="shared" si="74"/>
        <v/>
      </c>
      <c r="AE460" t="s">
        <v>3256</v>
      </c>
      <c r="AF460" t="s">
        <v>3257</v>
      </c>
      <c r="AG460" t="str">
        <f t="shared" si="75"/>
        <v>A679075</v>
      </c>
      <c r="AH460" t="str">
        <f>IFERROR(VLOOKUP(AG460,AKT!$E$4:$G$350,3,FALSE),"")</f>
        <v>0942</v>
      </c>
    </row>
    <row r="461" spans="1:34">
      <c r="A461" s="44"/>
      <c r="B461" s="39" t="str">
        <f t="shared" si="67"/>
        <v/>
      </c>
      <c r="C461" s="44"/>
      <c r="D461" s="39" t="str">
        <f t="shared" si="68"/>
        <v/>
      </c>
      <c r="E461" s="75"/>
      <c r="F461" s="39" t="str">
        <f t="shared" si="69"/>
        <v/>
      </c>
      <c r="G461" s="39" t="str">
        <f t="shared" si="70"/>
        <v/>
      </c>
      <c r="H461" s="74"/>
      <c r="I461" s="74"/>
      <c r="J461" s="74"/>
      <c r="K461" s="84"/>
      <c r="L461" s="83"/>
      <c r="M461" s="83"/>
      <c r="N461" s="84"/>
      <c r="O461" s="135"/>
      <c r="P461" s="43"/>
      <c r="Q461" t="str">
        <f>IF(C461="","",'OPĆI DIO'!$C$1)</f>
        <v/>
      </c>
      <c r="R461" t="str">
        <f t="shared" si="71"/>
        <v/>
      </c>
      <c r="S461" t="str">
        <f t="shared" si="72"/>
        <v/>
      </c>
      <c r="T461" t="str">
        <f t="shared" si="73"/>
        <v/>
      </c>
      <c r="U461" t="str">
        <f t="shared" si="74"/>
        <v/>
      </c>
      <c r="AE461" t="s">
        <v>3258</v>
      </c>
      <c r="AF461" t="s">
        <v>3259</v>
      </c>
      <c r="AG461" t="str">
        <f t="shared" si="75"/>
        <v>A679075</v>
      </c>
      <c r="AH461" t="str">
        <f>IFERROR(VLOOKUP(AG461,AKT!$E$4:$G$350,3,FALSE),"")</f>
        <v>0942</v>
      </c>
    </row>
    <row r="462" spans="1:34">
      <c r="A462" s="44"/>
      <c r="B462" s="39" t="str">
        <f t="shared" si="67"/>
        <v/>
      </c>
      <c r="C462" s="44"/>
      <c r="D462" s="39" t="str">
        <f t="shared" si="68"/>
        <v/>
      </c>
      <c r="E462" s="75"/>
      <c r="F462" s="39" t="str">
        <f t="shared" si="69"/>
        <v/>
      </c>
      <c r="G462" s="39" t="str">
        <f t="shared" si="70"/>
        <v/>
      </c>
      <c r="H462" s="74"/>
      <c r="I462" s="74"/>
      <c r="J462" s="74"/>
      <c r="K462" s="84"/>
      <c r="L462" s="83"/>
      <c r="M462" s="83"/>
      <c r="N462" s="84"/>
      <c r="O462" s="135"/>
      <c r="P462" s="43"/>
      <c r="Q462" t="str">
        <f>IF(C462="","",'OPĆI DIO'!$C$1)</f>
        <v/>
      </c>
      <c r="R462" t="str">
        <f t="shared" si="71"/>
        <v/>
      </c>
      <c r="S462" t="str">
        <f t="shared" si="72"/>
        <v/>
      </c>
      <c r="T462" t="str">
        <f t="shared" si="73"/>
        <v/>
      </c>
      <c r="U462" t="str">
        <f t="shared" si="74"/>
        <v/>
      </c>
      <c r="AE462" t="s">
        <v>3260</v>
      </c>
      <c r="AF462" t="s">
        <v>3261</v>
      </c>
      <c r="AG462" t="str">
        <f t="shared" si="75"/>
        <v>A679075</v>
      </c>
      <c r="AH462" t="str">
        <f>IFERROR(VLOOKUP(AG462,AKT!$E$4:$G$350,3,FALSE),"")</f>
        <v>0942</v>
      </c>
    </row>
    <row r="463" spans="1:34">
      <c r="A463" s="44"/>
      <c r="B463" s="39" t="str">
        <f t="shared" si="67"/>
        <v/>
      </c>
      <c r="C463" s="44"/>
      <c r="D463" s="39" t="str">
        <f t="shared" si="68"/>
        <v/>
      </c>
      <c r="E463" s="75"/>
      <c r="F463" s="39" t="str">
        <f t="shared" si="69"/>
        <v/>
      </c>
      <c r="G463" s="39" t="str">
        <f t="shared" si="70"/>
        <v/>
      </c>
      <c r="H463" s="74"/>
      <c r="I463" s="74"/>
      <c r="J463" s="74"/>
      <c r="K463" s="84"/>
      <c r="L463" s="83"/>
      <c r="M463" s="83"/>
      <c r="N463" s="84"/>
      <c r="O463" s="135"/>
      <c r="P463" s="43"/>
      <c r="Q463" t="str">
        <f>IF(C463="","",'OPĆI DIO'!$C$1)</f>
        <v/>
      </c>
      <c r="R463" t="str">
        <f t="shared" si="71"/>
        <v/>
      </c>
      <c r="S463" t="str">
        <f t="shared" si="72"/>
        <v/>
      </c>
      <c r="T463" t="str">
        <f t="shared" si="73"/>
        <v/>
      </c>
      <c r="U463" t="str">
        <f t="shared" si="74"/>
        <v/>
      </c>
      <c r="AE463" t="s">
        <v>3262</v>
      </c>
      <c r="AF463" t="s">
        <v>3263</v>
      </c>
      <c r="AG463" t="str">
        <f t="shared" si="75"/>
        <v>A679075</v>
      </c>
      <c r="AH463" t="str">
        <f>IFERROR(VLOOKUP(AG463,AKT!$E$4:$G$350,3,FALSE),"")</f>
        <v>0942</v>
      </c>
    </row>
    <row r="464" spans="1:34">
      <c r="A464" s="44"/>
      <c r="B464" s="39" t="str">
        <f t="shared" si="67"/>
        <v/>
      </c>
      <c r="C464" s="44"/>
      <c r="D464" s="39" t="str">
        <f t="shared" si="68"/>
        <v/>
      </c>
      <c r="E464" s="75"/>
      <c r="F464" s="39" t="str">
        <f t="shared" si="69"/>
        <v/>
      </c>
      <c r="G464" s="39" t="str">
        <f t="shared" si="70"/>
        <v/>
      </c>
      <c r="H464" s="74"/>
      <c r="I464" s="74"/>
      <c r="J464" s="74"/>
      <c r="K464" s="84"/>
      <c r="L464" s="83"/>
      <c r="M464" s="83"/>
      <c r="N464" s="84"/>
      <c r="O464" s="135"/>
      <c r="P464" s="43"/>
      <c r="Q464" t="str">
        <f>IF(C464="","",'OPĆI DIO'!$C$1)</f>
        <v/>
      </c>
      <c r="R464" t="str">
        <f t="shared" si="71"/>
        <v/>
      </c>
      <c r="S464" t="str">
        <f t="shared" si="72"/>
        <v/>
      </c>
      <c r="T464" t="str">
        <f t="shared" si="73"/>
        <v/>
      </c>
      <c r="U464" t="str">
        <f t="shared" si="74"/>
        <v/>
      </c>
      <c r="AE464" t="s">
        <v>3264</v>
      </c>
      <c r="AF464" t="s">
        <v>3265</v>
      </c>
      <c r="AG464" t="str">
        <f t="shared" si="75"/>
        <v>A679075</v>
      </c>
      <c r="AH464" t="str">
        <f>IFERROR(VLOOKUP(AG464,AKT!$E$4:$G$350,3,FALSE),"")</f>
        <v>0942</v>
      </c>
    </row>
    <row r="465" spans="1:34">
      <c r="A465" s="44"/>
      <c r="B465" s="39" t="str">
        <f t="shared" si="67"/>
        <v/>
      </c>
      <c r="C465" s="44"/>
      <c r="D465" s="39" t="str">
        <f t="shared" si="68"/>
        <v/>
      </c>
      <c r="E465" s="75"/>
      <c r="F465" s="39" t="str">
        <f t="shared" si="69"/>
        <v/>
      </c>
      <c r="G465" s="39" t="str">
        <f t="shared" si="70"/>
        <v/>
      </c>
      <c r="H465" s="74"/>
      <c r="I465" s="74"/>
      <c r="J465" s="74"/>
      <c r="K465" s="84"/>
      <c r="L465" s="83"/>
      <c r="M465" s="83"/>
      <c r="N465" s="84"/>
      <c r="O465" s="135"/>
      <c r="P465" s="43"/>
      <c r="Q465" t="str">
        <f>IF(C465="","",'OPĆI DIO'!$C$1)</f>
        <v/>
      </c>
      <c r="R465" t="str">
        <f t="shared" si="71"/>
        <v/>
      </c>
      <c r="S465" t="str">
        <f t="shared" si="72"/>
        <v/>
      </c>
      <c r="T465" t="str">
        <f t="shared" si="73"/>
        <v/>
      </c>
      <c r="U465" t="str">
        <f t="shared" si="74"/>
        <v/>
      </c>
      <c r="AE465" t="s">
        <v>3266</v>
      </c>
      <c r="AF465" t="s">
        <v>3267</v>
      </c>
      <c r="AG465" t="str">
        <f t="shared" si="75"/>
        <v>A679075</v>
      </c>
      <c r="AH465" t="str">
        <f>IFERROR(VLOOKUP(AG465,AKT!$E$4:$G$350,3,FALSE),"")</f>
        <v>0942</v>
      </c>
    </row>
    <row r="466" spans="1:34">
      <c r="A466" s="44"/>
      <c r="B466" s="39" t="str">
        <f t="shared" si="67"/>
        <v/>
      </c>
      <c r="C466" s="44"/>
      <c r="D466" s="39" t="str">
        <f t="shared" si="68"/>
        <v/>
      </c>
      <c r="E466" s="75"/>
      <c r="F466" s="39" t="str">
        <f t="shared" si="69"/>
        <v/>
      </c>
      <c r="G466" s="39" t="str">
        <f t="shared" si="70"/>
        <v/>
      </c>
      <c r="H466" s="74"/>
      <c r="I466" s="74"/>
      <c r="J466" s="74"/>
      <c r="K466" s="84"/>
      <c r="L466" s="83"/>
      <c r="M466" s="83"/>
      <c r="N466" s="84"/>
      <c r="O466" s="135"/>
      <c r="P466" s="43"/>
      <c r="Q466" t="str">
        <f>IF(C466="","",'OPĆI DIO'!$C$1)</f>
        <v/>
      </c>
      <c r="R466" t="str">
        <f t="shared" si="71"/>
        <v/>
      </c>
      <c r="S466" t="str">
        <f t="shared" si="72"/>
        <v/>
      </c>
      <c r="T466" t="str">
        <f t="shared" si="73"/>
        <v/>
      </c>
      <c r="U466" t="str">
        <f t="shared" si="74"/>
        <v/>
      </c>
      <c r="AE466" t="s">
        <v>3268</v>
      </c>
      <c r="AF466" t="s">
        <v>3269</v>
      </c>
      <c r="AG466" t="str">
        <f t="shared" si="75"/>
        <v>A679075</v>
      </c>
      <c r="AH466" t="str">
        <f>IFERROR(VLOOKUP(AG466,AKT!$E$4:$G$350,3,FALSE),"")</f>
        <v>0942</v>
      </c>
    </row>
    <row r="467" spans="1:34">
      <c r="A467" s="44"/>
      <c r="B467" s="39" t="str">
        <f t="shared" si="67"/>
        <v/>
      </c>
      <c r="C467" s="44"/>
      <c r="D467" s="39" t="str">
        <f t="shared" si="68"/>
        <v/>
      </c>
      <c r="E467" s="75"/>
      <c r="F467" s="39" t="str">
        <f t="shared" si="69"/>
        <v/>
      </c>
      <c r="G467" s="39" t="str">
        <f t="shared" si="70"/>
        <v/>
      </c>
      <c r="H467" s="74"/>
      <c r="I467" s="74"/>
      <c r="J467" s="74"/>
      <c r="K467" s="84"/>
      <c r="L467" s="83"/>
      <c r="M467" s="83"/>
      <c r="N467" s="84"/>
      <c r="O467" s="84"/>
      <c r="P467" s="43"/>
      <c r="Q467" t="str">
        <f>IF(C467="","",'OPĆI DIO'!$C$1)</f>
        <v/>
      </c>
      <c r="R467" t="str">
        <f t="shared" si="71"/>
        <v/>
      </c>
      <c r="S467" t="str">
        <f t="shared" si="72"/>
        <v/>
      </c>
      <c r="T467" t="str">
        <f t="shared" si="73"/>
        <v/>
      </c>
      <c r="U467" t="str">
        <f t="shared" si="74"/>
        <v/>
      </c>
      <c r="AE467" t="s">
        <v>3270</v>
      </c>
      <c r="AF467" t="s">
        <v>3271</v>
      </c>
      <c r="AG467" t="str">
        <f t="shared" si="75"/>
        <v>A679075</v>
      </c>
      <c r="AH467" t="str">
        <f>IFERROR(VLOOKUP(AG467,AKT!$E$4:$G$350,3,FALSE),"")</f>
        <v>0942</v>
      </c>
    </row>
    <row r="468" spans="1:34">
      <c r="A468" s="44"/>
      <c r="B468" s="39" t="str">
        <f t="shared" si="67"/>
        <v/>
      </c>
      <c r="C468" s="44"/>
      <c r="D468" s="39" t="str">
        <f t="shared" si="68"/>
        <v/>
      </c>
      <c r="E468" s="75"/>
      <c r="F468" s="39" t="str">
        <f t="shared" si="69"/>
        <v/>
      </c>
      <c r="G468" s="39" t="str">
        <f t="shared" si="70"/>
        <v/>
      </c>
      <c r="H468" s="74"/>
      <c r="I468" s="74"/>
      <c r="J468" s="74"/>
      <c r="K468" s="84"/>
      <c r="L468" s="83"/>
      <c r="M468" s="83"/>
      <c r="N468" s="84"/>
      <c r="O468" s="84"/>
      <c r="P468" s="43"/>
      <c r="Q468" t="str">
        <f>IF(C468="","",'OPĆI DIO'!$C$1)</f>
        <v/>
      </c>
      <c r="R468" t="str">
        <f t="shared" si="71"/>
        <v/>
      </c>
      <c r="S468" t="str">
        <f t="shared" si="72"/>
        <v/>
      </c>
      <c r="T468" t="str">
        <f t="shared" si="73"/>
        <v/>
      </c>
      <c r="U468" t="str">
        <f t="shared" si="74"/>
        <v/>
      </c>
      <c r="AE468" t="s">
        <v>3272</v>
      </c>
      <c r="AF468" t="s">
        <v>3273</v>
      </c>
      <c r="AG468" t="str">
        <f t="shared" si="75"/>
        <v>A679075</v>
      </c>
      <c r="AH468" t="str">
        <f>IFERROR(VLOOKUP(AG468,AKT!$E$4:$G$350,3,FALSE),"")</f>
        <v>0942</v>
      </c>
    </row>
    <row r="469" spans="1:34">
      <c r="A469" s="44"/>
      <c r="B469" s="39" t="str">
        <f t="shared" si="67"/>
        <v/>
      </c>
      <c r="C469" s="44"/>
      <c r="D469" s="39" t="str">
        <f t="shared" si="68"/>
        <v/>
      </c>
      <c r="E469" s="75"/>
      <c r="F469" s="39" t="str">
        <f t="shared" si="69"/>
        <v/>
      </c>
      <c r="G469" s="39" t="str">
        <f t="shared" si="70"/>
        <v/>
      </c>
      <c r="H469" s="74"/>
      <c r="I469" s="74"/>
      <c r="J469" s="74"/>
      <c r="K469" s="84"/>
      <c r="L469" s="83"/>
      <c r="M469" s="83"/>
      <c r="N469" s="84"/>
      <c r="O469" s="84"/>
      <c r="P469" s="43"/>
      <c r="Q469" t="str">
        <f>IF(C469="","",'OPĆI DIO'!$C$1)</f>
        <v/>
      </c>
      <c r="R469" t="str">
        <f t="shared" si="71"/>
        <v/>
      </c>
      <c r="S469" t="str">
        <f t="shared" si="72"/>
        <v/>
      </c>
      <c r="T469" t="str">
        <f t="shared" si="73"/>
        <v/>
      </c>
      <c r="U469" t="str">
        <f t="shared" si="74"/>
        <v/>
      </c>
      <c r="AE469" t="s">
        <v>3274</v>
      </c>
      <c r="AF469" t="s">
        <v>3275</v>
      </c>
      <c r="AG469" t="str">
        <f t="shared" si="75"/>
        <v>A679075</v>
      </c>
      <c r="AH469" t="str">
        <f>IFERROR(VLOOKUP(AG469,AKT!$E$4:$G$350,3,FALSE),"")</f>
        <v>0942</v>
      </c>
    </row>
    <row r="470" spans="1:34">
      <c r="A470" s="44"/>
      <c r="B470" s="39" t="str">
        <f t="shared" si="67"/>
        <v/>
      </c>
      <c r="C470" s="44"/>
      <c r="D470" s="39" t="str">
        <f t="shared" si="68"/>
        <v/>
      </c>
      <c r="E470" s="75"/>
      <c r="F470" s="39" t="str">
        <f t="shared" si="69"/>
        <v/>
      </c>
      <c r="G470" s="39" t="str">
        <f t="shared" si="70"/>
        <v/>
      </c>
      <c r="H470" s="74"/>
      <c r="I470" s="74"/>
      <c r="J470" s="74"/>
      <c r="K470" s="84"/>
      <c r="L470" s="83"/>
      <c r="M470" s="83"/>
      <c r="N470" s="84"/>
      <c r="O470" s="84"/>
      <c r="P470" s="43"/>
      <c r="Q470" t="str">
        <f>IF(C470="","",'OPĆI DIO'!$C$1)</f>
        <v/>
      </c>
      <c r="R470" t="str">
        <f t="shared" si="71"/>
        <v/>
      </c>
      <c r="S470" t="str">
        <f t="shared" si="72"/>
        <v/>
      </c>
      <c r="T470" t="str">
        <f t="shared" si="73"/>
        <v/>
      </c>
      <c r="U470" t="str">
        <f t="shared" si="74"/>
        <v/>
      </c>
      <c r="AE470" t="s">
        <v>5042</v>
      </c>
      <c r="AF470" t="s">
        <v>5043</v>
      </c>
      <c r="AG470" t="str">
        <f t="shared" si="75"/>
        <v>A679075</v>
      </c>
      <c r="AH470" t="str">
        <f>IFERROR(VLOOKUP(AG470,AKT!$E$4:$G$350,3,FALSE),"")</f>
        <v>0942</v>
      </c>
    </row>
    <row r="471" spans="1:34">
      <c r="A471" s="44"/>
      <c r="B471" s="39" t="str">
        <f t="shared" si="67"/>
        <v/>
      </c>
      <c r="C471" s="44"/>
      <c r="D471" s="39" t="str">
        <f t="shared" si="68"/>
        <v/>
      </c>
      <c r="E471" s="75"/>
      <c r="F471" s="39" t="str">
        <f t="shared" si="69"/>
        <v/>
      </c>
      <c r="G471" s="39" t="str">
        <f t="shared" si="70"/>
        <v/>
      </c>
      <c r="H471" s="74"/>
      <c r="I471" s="74"/>
      <c r="J471" s="74"/>
      <c r="K471" s="84"/>
      <c r="L471" s="83"/>
      <c r="M471" s="83"/>
      <c r="N471" s="84"/>
      <c r="O471" s="84"/>
      <c r="P471" s="43"/>
      <c r="Q471" t="str">
        <f>IF(C471="","",'OPĆI DIO'!$C$1)</f>
        <v/>
      </c>
      <c r="R471" t="str">
        <f t="shared" si="71"/>
        <v/>
      </c>
      <c r="S471" t="str">
        <f t="shared" si="72"/>
        <v/>
      </c>
      <c r="T471" t="str">
        <f t="shared" si="73"/>
        <v/>
      </c>
      <c r="U471" t="str">
        <f t="shared" si="74"/>
        <v/>
      </c>
      <c r="AE471" t="s">
        <v>5044</v>
      </c>
      <c r="AF471" t="s">
        <v>5045</v>
      </c>
      <c r="AG471" t="str">
        <f t="shared" si="75"/>
        <v>A679075</v>
      </c>
      <c r="AH471" t="str">
        <f>IFERROR(VLOOKUP(AG471,AKT!$E$4:$G$350,3,FALSE),"")</f>
        <v>0942</v>
      </c>
    </row>
    <row r="472" spans="1:34">
      <c r="A472" s="44"/>
      <c r="B472" s="39" t="str">
        <f t="shared" si="67"/>
        <v/>
      </c>
      <c r="C472" s="44"/>
      <c r="D472" s="39" t="str">
        <f t="shared" si="68"/>
        <v/>
      </c>
      <c r="E472" s="75"/>
      <c r="F472" s="39" t="str">
        <f t="shared" si="69"/>
        <v/>
      </c>
      <c r="G472" s="39" t="str">
        <f t="shared" si="70"/>
        <v/>
      </c>
      <c r="H472" s="74"/>
      <c r="I472" s="74"/>
      <c r="J472" s="74"/>
      <c r="K472" s="84"/>
      <c r="L472" s="83"/>
      <c r="M472" s="83"/>
      <c r="N472" s="84"/>
      <c r="O472" s="84"/>
      <c r="P472" s="43"/>
      <c r="Q472" t="str">
        <f>IF(C472="","",'OPĆI DIO'!$C$1)</f>
        <v/>
      </c>
      <c r="R472" t="str">
        <f t="shared" si="71"/>
        <v/>
      </c>
      <c r="S472" t="str">
        <f t="shared" si="72"/>
        <v/>
      </c>
      <c r="T472" t="str">
        <f t="shared" si="73"/>
        <v/>
      </c>
      <c r="U472" t="str">
        <f t="shared" si="74"/>
        <v/>
      </c>
      <c r="AE472" t="s">
        <v>5046</v>
      </c>
      <c r="AF472" t="s">
        <v>5047</v>
      </c>
      <c r="AG472" t="str">
        <f t="shared" si="75"/>
        <v>A679075</v>
      </c>
      <c r="AH472" t="str">
        <f>IFERROR(VLOOKUP(AG472,AKT!$E$4:$G$350,3,FALSE),"")</f>
        <v>0942</v>
      </c>
    </row>
    <row r="473" spans="1:34">
      <c r="A473" s="44"/>
      <c r="B473" s="39" t="str">
        <f t="shared" si="67"/>
        <v/>
      </c>
      <c r="C473" s="44"/>
      <c r="D473" s="39" t="str">
        <f t="shared" si="68"/>
        <v/>
      </c>
      <c r="E473" s="75"/>
      <c r="F473" s="39" t="str">
        <f t="shared" si="69"/>
        <v/>
      </c>
      <c r="G473" s="39" t="str">
        <f t="shared" si="70"/>
        <v/>
      </c>
      <c r="H473" s="74"/>
      <c r="I473" s="74"/>
      <c r="J473" s="74"/>
      <c r="K473" s="84"/>
      <c r="L473" s="83"/>
      <c r="M473" s="83"/>
      <c r="N473" s="84"/>
      <c r="O473" s="84"/>
      <c r="P473" s="43"/>
      <c r="Q473" t="str">
        <f>IF(C473="","",'OPĆI DIO'!$C$1)</f>
        <v/>
      </c>
      <c r="R473" t="str">
        <f t="shared" si="71"/>
        <v/>
      </c>
      <c r="S473" t="str">
        <f t="shared" si="72"/>
        <v/>
      </c>
      <c r="T473" t="str">
        <f t="shared" si="73"/>
        <v/>
      </c>
      <c r="U473" t="str">
        <f t="shared" si="74"/>
        <v/>
      </c>
      <c r="AE473" t="s">
        <v>5048</v>
      </c>
      <c r="AF473" t="s">
        <v>5049</v>
      </c>
      <c r="AG473" t="str">
        <f t="shared" si="75"/>
        <v>A679075</v>
      </c>
      <c r="AH473" t="str">
        <f>IFERROR(VLOOKUP(AG473,AKT!$E$4:$G$350,3,FALSE),"")</f>
        <v>0942</v>
      </c>
    </row>
    <row r="474" spans="1:34">
      <c r="A474" s="44"/>
      <c r="B474" s="39" t="str">
        <f t="shared" si="67"/>
        <v/>
      </c>
      <c r="C474" s="44"/>
      <c r="D474" s="39" t="str">
        <f t="shared" si="68"/>
        <v/>
      </c>
      <c r="E474" s="75"/>
      <c r="F474" s="39" t="str">
        <f t="shared" si="69"/>
        <v/>
      </c>
      <c r="G474" s="39" t="str">
        <f t="shared" si="70"/>
        <v/>
      </c>
      <c r="H474" s="74"/>
      <c r="I474" s="74"/>
      <c r="J474" s="74"/>
      <c r="K474" s="84"/>
      <c r="L474" s="83"/>
      <c r="M474" s="83"/>
      <c r="N474" s="84"/>
      <c r="O474" s="84"/>
      <c r="P474" s="43"/>
      <c r="Q474" t="str">
        <f>IF(C474="","",'OPĆI DIO'!$C$1)</f>
        <v/>
      </c>
      <c r="R474" t="str">
        <f t="shared" si="71"/>
        <v/>
      </c>
      <c r="S474" t="str">
        <f t="shared" si="72"/>
        <v/>
      </c>
      <c r="T474" t="str">
        <f t="shared" si="73"/>
        <v/>
      </c>
      <c r="U474" t="str">
        <f t="shared" si="74"/>
        <v/>
      </c>
      <c r="AE474" t="s">
        <v>687</v>
      </c>
      <c r="AF474" t="s">
        <v>688</v>
      </c>
      <c r="AG474" t="str">
        <f t="shared" si="75"/>
        <v>A679076</v>
      </c>
      <c r="AH474" t="str">
        <f>IFERROR(VLOOKUP(AG474,AKT!$E$4:$G$350,3,FALSE),"")</f>
        <v>0942</v>
      </c>
    </row>
    <row r="475" spans="1:34">
      <c r="A475" s="44"/>
      <c r="B475" s="39" t="str">
        <f t="shared" si="67"/>
        <v/>
      </c>
      <c r="C475" s="44"/>
      <c r="D475" s="39" t="str">
        <f t="shared" si="68"/>
        <v/>
      </c>
      <c r="E475" s="75"/>
      <c r="F475" s="39" t="str">
        <f t="shared" si="69"/>
        <v/>
      </c>
      <c r="G475" s="39" t="str">
        <f t="shared" si="70"/>
        <v/>
      </c>
      <c r="H475" s="74"/>
      <c r="I475" s="74"/>
      <c r="J475" s="74"/>
      <c r="K475" s="84"/>
      <c r="L475" s="83"/>
      <c r="M475" s="83"/>
      <c r="N475" s="84"/>
      <c r="O475" s="84"/>
      <c r="P475" s="43"/>
      <c r="Q475" t="str">
        <f>IF(C475="","",'OPĆI DIO'!$C$1)</f>
        <v/>
      </c>
      <c r="R475" t="str">
        <f t="shared" si="71"/>
        <v/>
      </c>
      <c r="S475" t="str">
        <f t="shared" si="72"/>
        <v/>
      </c>
      <c r="T475" t="str">
        <f t="shared" si="73"/>
        <v/>
      </c>
      <c r="U475" t="str">
        <f t="shared" si="74"/>
        <v/>
      </c>
      <c r="AE475" t="s">
        <v>5050</v>
      </c>
      <c r="AF475" t="s">
        <v>5051</v>
      </c>
      <c r="AG475" t="str">
        <f t="shared" si="75"/>
        <v>A679076</v>
      </c>
      <c r="AH475" t="str">
        <f>IFERROR(VLOOKUP(AG475,AKT!$E$4:$G$350,3,FALSE),"")</f>
        <v>0942</v>
      </c>
    </row>
    <row r="476" spans="1:34">
      <c r="A476" s="44"/>
      <c r="B476" s="39" t="str">
        <f t="shared" si="67"/>
        <v/>
      </c>
      <c r="C476" s="44"/>
      <c r="D476" s="39" t="str">
        <f t="shared" si="68"/>
        <v/>
      </c>
      <c r="E476" s="75"/>
      <c r="F476" s="39" t="str">
        <f t="shared" si="69"/>
        <v/>
      </c>
      <c r="G476" s="39" t="str">
        <f t="shared" si="70"/>
        <v/>
      </c>
      <c r="H476" s="74"/>
      <c r="I476" s="74"/>
      <c r="J476" s="74"/>
      <c r="K476" s="84"/>
      <c r="L476" s="83"/>
      <c r="M476" s="83"/>
      <c r="N476" s="84"/>
      <c r="O476" s="84"/>
      <c r="P476" s="43"/>
      <c r="Q476" t="str">
        <f>IF(C476="","",'OPĆI DIO'!$C$1)</f>
        <v/>
      </c>
      <c r="R476" t="str">
        <f t="shared" si="71"/>
        <v/>
      </c>
      <c r="S476" t="str">
        <f t="shared" si="72"/>
        <v/>
      </c>
      <c r="T476" t="str">
        <f t="shared" si="73"/>
        <v/>
      </c>
      <c r="U476" t="str">
        <f t="shared" si="74"/>
        <v/>
      </c>
      <c r="AE476" t="s">
        <v>689</v>
      </c>
      <c r="AF476" t="s">
        <v>690</v>
      </c>
      <c r="AG476" t="str">
        <f t="shared" si="75"/>
        <v>A679076</v>
      </c>
      <c r="AH476" t="str">
        <f>IFERROR(VLOOKUP(AG476,AKT!$E$4:$G$350,3,FALSE),"")</f>
        <v>0942</v>
      </c>
    </row>
    <row r="477" spans="1:34">
      <c r="A477" s="44"/>
      <c r="B477" s="39" t="str">
        <f t="shared" si="67"/>
        <v/>
      </c>
      <c r="C477" s="44"/>
      <c r="D477" s="39" t="str">
        <f t="shared" si="68"/>
        <v/>
      </c>
      <c r="E477" s="75"/>
      <c r="F477" s="39" t="str">
        <f t="shared" si="69"/>
        <v/>
      </c>
      <c r="G477" s="39" t="str">
        <f t="shared" si="70"/>
        <v/>
      </c>
      <c r="H477" s="74"/>
      <c r="I477" s="74"/>
      <c r="J477" s="74"/>
      <c r="K477" s="84"/>
      <c r="L477" s="83"/>
      <c r="M477" s="83"/>
      <c r="N477" s="84"/>
      <c r="O477" s="84"/>
      <c r="P477" s="43"/>
      <c r="Q477" t="str">
        <f>IF(C477="","",'OPĆI DIO'!$C$1)</f>
        <v/>
      </c>
      <c r="R477" t="str">
        <f t="shared" si="71"/>
        <v/>
      </c>
      <c r="S477" t="str">
        <f t="shared" si="72"/>
        <v/>
      </c>
      <c r="T477" t="str">
        <f t="shared" si="73"/>
        <v/>
      </c>
      <c r="U477" t="str">
        <f t="shared" si="74"/>
        <v/>
      </c>
      <c r="AE477" t="s">
        <v>1585</v>
      </c>
      <c r="AF477" t="s">
        <v>1586</v>
      </c>
      <c r="AG477" t="str">
        <f t="shared" si="75"/>
        <v>A679076</v>
      </c>
      <c r="AH477" t="str">
        <f>IFERROR(VLOOKUP(AG477,AKT!$E$4:$G$350,3,FALSE),"")</f>
        <v>0942</v>
      </c>
    </row>
    <row r="478" spans="1:34">
      <c r="A478" s="44"/>
      <c r="B478" s="39" t="str">
        <f t="shared" si="67"/>
        <v/>
      </c>
      <c r="C478" s="44"/>
      <c r="D478" s="39" t="str">
        <f t="shared" si="68"/>
        <v/>
      </c>
      <c r="E478" s="75"/>
      <c r="F478" s="39" t="str">
        <f t="shared" si="69"/>
        <v/>
      </c>
      <c r="G478" s="39" t="str">
        <f t="shared" si="70"/>
        <v/>
      </c>
      <c r="H478" s="74"/>
      <c r="I478" s="74"/>
      <c r="J478" s="74"/>
      <c r="K478" s="84"/>
      <c r="L478" s="83"/>
      <c r="M478" s="83"/>
      <c r="N478" s="84"/>
      <c r="O478" s="84"/>
      <c r="P478" s="43"/>
      <c r="Q478" t="str">
        <f>IF(C478="","",'OPĆI DIO'!$C$1)</f>
        <v/>
      </c>
      <c r="R478" t="str">
        <f t="shared" si="71"/>
        <v/>
      </c>
      <c r="S478" t="str">
        <f t="shared" si="72"/>
        <v/>
      </c>
      <c r="T478" t="str">
        <f t="shared" si="73"/>
        <v/>
      </c>
      <c r="U478" t="str">
        <f t="shared" si="74"/>
        <v/>
      </c>
      <c r="AE478" t="s">
        <v>1587</v>
      </c>
      <c r="AF478" t="s">
        <v>1588</v>
      </c>
      <c r="AG478" t="str">
        <f t="shared" si="75"/>
        <v>A679076</v>
      </c>
      <c r="AH478" t="str">
        <f>IFERROR(VLOOKUP(AG478,AKT!$E$4:$G$350,3,FALSE),"")</f>
        <v>0942</v>
      </c>
    </row>
    <row r="479" spans="1:34">
      <c r="A479" s="44"/>
      <c r="B479" s="39" t="str">
        <f t="shared" si="67"/>
        <v/>
      </c>
      <c r="C479" s="44"/>
      <c r="D479" s="39" t="str">
        <f t="shared" si="68"/>
        <v/>
      </c>
      <c r="E479" s="75"/>
      <c r="F479" s="39" t="str">
        <f t="shared" si="69"/>
        <v/>
      </c>
      <c r="G479" s="39" t="str">
        <f t="shared" si="70"/>
        <v/>
      </c>
      <c r="H479" s="74"/>
      <c r="I479" s="74"/>
      <c r="J479" s="74"/>
      <c r="K479" s="84"/>
      <c r="L479" s="83"/>
      <c r="M479" s="83"/>
      <c r="N479" s="84"/>
      <c r="O479" s="84"/>
      <c r="P479" s="43"/>
      <c r="Q479" t="str">
        <f>IF(C479="","",'OPĆI DIO'!$C$1)</f>
        <v/>
      </c>
      <c r="R479" t="str">
        <f t="shared" si="71"/>
        <v/>
      </c>
      <c r="S479" t="str">
        <f t="shared" si="72"/>
        <v/>
      </c>
      <c r="T479" t="str">
        <f t="shared" si="73"/>
        <v/>
      </c>
      <c r="U479" t="str">
        <f t="shared" si="74"/>
        <v/>
      </c>
      <c r="AE479" t="s">
        <v>5052</v>
      </c>
      <c r="AF479" t="s">
        <v>5053</v>
      </c>
      <c r="AG479" t="str">
        <f t="shared" si="75"/>
        <v>A679076</v>
      </c>
      <c r="AH479" t="str">
        <f>IFERROR(VLOOKUP(AG479,AKT!$E$4:$G$350,3,FALSE),"")</f>
        <v>0942</v>
      </c>
    </row>
    <row r="480" spans="1:34">
      <c r="A480" s="44"/>
      <c r="B480" s="39" t="str">
        <f t="shared" si="67"/>
        <v/>
      </c>
      <c r="C480" s="44"/>
      <c r="D480" s="39" t="str">
        <f t="shared" si="68"/>
        <v/>
      </c>
      <c r="E480" s="75"/>
      <c r="F480" s="39" t="str">
        <f t="shared" si="69"/>
        <v/>
      </c>
      <c r="G480" s="39" t="str">
        <f t="shared" si="70"/>
        <v/>
      </c>
      <c r="H480" s="74"/>
      <c r="I480" s="74"/>
      <c r="J480" s="74"/>
      <c r="K480" s="84"/>
      <c r="L480" s="83"/>
      <c r="M480" s="83"/>
      <c r="N480" s="84"/>
      <c r="O480" s="84"/>
      <c r="P480" s="43"/>
      <c r="Q480" t="str">
        <f>IF(C480="","",'OPĆI DIO'!$C$1)</f>
        <v/>
      </c>
      <c r="R480" t="str">
        <f t="shared" si="71"/>
        <v/>
      </c>
      <c r="S480" t="str">
        <f t="shared" si="72"/>
        <v/>
      </c>
      <c r="T480" t="str">
        <f t="shared" si="73"/>
        <v/>
      </c>
      <c r="U480" t="str">
        <f t="shared" si="74"/>
        <v/>
      </c>
      <c r="AE480" t="s">
        <v>1589</v>
      </c>
      <c r="AF480" t="s">
        <v>1590</v>
      </c>
      <c r="AG480" t="str">
        <f t="shared" si="75"/>
        <v>A679076</v>
      </c>
      <c r="AH480" t="str">
        <f>IFERROR(VLOOKUP(AG480,AKT!$E$4:$G$350,3,FALSE),"")</f>
        <v>0942</v>
      </c>
    </row>
    <row r="481" spans="1:34">
      <c r="A481" s="44"/>
      <c r="B481" s="39" t="str">
        <f t="shared" si="67"/>
        <v/>
      </c>
      <c r="C481" s="44"/>
      <c r="D481" s="39" t="str">
        <f t="shared" si="68"/>
        <v/>
      </c>
      <c r="E481" s="75"/>
      <c r="F481" s="39" t="str">
        <f t="shared" si="69"/>
        <v/>
      </c>
      <c r="G481" s="39" t="str">
        <f t="shared" si="70"/>
        <v/>
      </c>
      <c r="H481" s="74"/>
      <c r="I481" s="74"/>
      <c r="J481" s="74"/>
      <c r="K481" s="84"/>
      <c r="L481" s="83"/>
      <c r="M481" s="83"/>
      <c r="N481" s="84"/>
      <c r="O481" s="84"/>
      <c r="P481" s="43"/>
      <c r="Q481" t="str">
        <f>IF(C481="","",'OPĆI DIO'!$C$1)</f>
        <v/>
      </c>
      <c r="R481" t="str">
        <f t="shared" si="71"/>
        <v/>
      </c>
      <c r="S481" t="str">
        <f t="shared" si="72"/>
        <v/>
      </c>
      <c r="T481" t="str">
        <f t="shared" si="73"/>
        <v/>
      </c>
      <c r="U481" t="str">
        <f t="shared" si="74"/>
        <v/>
      </c>
      <c r="AE481" t="s">
        <v>5054</v>
      </c>
      <c r="AF481" t="s">
        <v>5055</v>
      </c>
      <c r="AG481" t="str">
        <f t="shared" si="75"/>
        <v>A679076</v>
      </c>
      <c r="AH481" t="str">
        <f>IFERROR(VLOOKUP(AG481,AKT!$E$4:$G$350,3,FALSE),"")</f>
        <v>0942</v>
      </c>
    </row>
    <row r="482" spans="1:34">
      <c r="A482" s="44"/>
      <c r="B482" s="39" t="str">
        <f t="shared" si="67"/>
        <v/>
      </c>
      <c r="C482" s="44"/>
      <c r="D482" s="39" t="str">
        <f t="shared" si="68"/>
        <v/>
      </c>
      <c r="E482" s="75"/>
      <c r="F482" s="39" t="str">
        <f t="shared" si="69"/>
        <v/>
      </c>
      <c r="G482" s="39" t="str">
        <f t="shared" si="70"/>
        <v/>
      </c>
      <c r="H482" s="74"/>
      <c r="I482" s="74"/>
      <c r="J482" s="74"/>
      <c r="K482" s="84"/>
      <c r="L482" s="83"/>
      <c r="M482" s="83"/>
      <c r="N482" s="84"/>
      <c r="O482" s="84"/>
      <c r="P482" s="43"/>
      <c r="Q482" t="str">
        <f>IF(C482="","",'OPĆI DIO'!$C$1)</f>
        <v/>
      </c>
      <c r="R482" t="str">
        <f t="shared" si="71"/>
        <v/>
      </c>
      <c r="S482" t="str">
        <f t="shared" si="72"/>
        <v/>
      </c>
      <c r="T482" t="str">
        <f t="shared" si="73"/>
        <v/>
      </c>
      <c r="U482" t="str">
        <f t="shared" si="74"/>
        <v/>
      </c>
      <c r="AE482" t="s">
        <v>3276</v>
      </c>
      <c r="AF482" t="s">
        <v>3277</v>
      </c>
      <c r="AG482" t="str">
        <f t="shared" si="75"/>
        <v>A679076</v>
      </c>
      <c r="AH482" t="str">
        <f>IFERROR(VLOOKUP(AG482,AKT!$E$4:$G$350,3,FALSE),"")</f>
        <v>0942</v>
      </c>
    </row>
    <row r="483" spans="1:34">
      <c r="A483" s="44"/>
      <c r="B483" s="39" t="str">
        <f t="shared" si="67"/>
        <v/>
      </c>
      <c r="C483" s="44"/>
      <c r="D483" s="39" t="str">
        <f t="shared" si="68"/>
        <v/>
      </c>
      <c r="E483" s="75"/>
      <c r="F483" s="39" t="str">
        <f t="shared" si="69"/>
        <v/>
      </c>
      <c r="G483" s="39" t="str">
        <f t="shared" si="70"/>
        <v/>
      </c>
      <c r="H483" s="74"/>
      <c r="I483" s="74"/>
      <c r="J483" s="74"/>
      <c r="K483" s="84"/>
      <c r="L483" s="83"/>
      <c r="M483" s="83"/>
      <c r="N483" s="84"/>
      <c r="O483" s="84"/>
      <c r="P483" s="43"/>
      <c r="Q483" t="str">
        <f>IF(C483="","",'OPĆI DIO'!$C$1)</f>
        <v/>
      </c>
      <c r="R483" t="str">
        <f t="shared" si="71"/>
        <v/>
      </c>
      <c r="S483" t="str">
        <f t="shared" si="72"/>
        <v/>
      </c>
      <c r="T483" t="str">
        <f t="shared" si="73"/>
        <v/>
      </c>
      <c r="U483" t="str">
        <f t="shared" si="74"/>
        <v/>
      </c>
      <c r="AE483" t="s">
        <v>5056</v>
      </c>
      <c r="AF483" t="s">
        <v>1592</v>
      </c>
      <c r="AG483" t="str">
        <f t="shared" si="75"/>
        <v>A679076</v>
      </c>
      <c r="AH483" t="str">
        <f>IFERROR(VLOOKUP(AG483,AKT!$E$4:$G$350,3,FALSE),"")</f>
        <v>0942</v>
      </c>
    </row>
    <row r="484" spans="1:34">
      <c r="A484" s="44"/>
      <c r="B484" s="39" t="str">
        <f t="shared" si="67"/>
        <v/>
      </c>
      <c r="C484" s="44"/>
      <c r="D484" s="39" t="str">
        <f t="shared" si="68"/>
        <v/>
      </c>
      <c r="E484" s="75"/>
      <c r="F484" s="39" t="str">
        <f t="shared" si="69"/>
        <v/>
      </c>
      <c r="G484" s="39" t="str">
        <f t="shared" si="70"/>
        <v/>
      </c>
      <c r="H484" s="74"/>
      <c r="I484" s="74"/>
      <c r="J484" s="74"/>
      <c r="K484" s="84"/>
      <c r="L484" s="83"/>
      <c r="M484" s="83"/>
      <c r="N484" s="84"/>
      <c r="O484" s="84"/>
      <c r="P484" s="43"/>
      <c r="Q484" t="str">
        <f>IF(C484="","",'OPĆI DIO'!$C$1)</f>
        <v/>
      </c>
      <c r="R484" t="str">
        <f t="shared" si="71"/>
        <v/>
      </c>
      <c r="S484" t="str">
        <f t="shared" si="72"/>
        <v/>
      </c>
      <c r="T484" t="str">
        <f t="shared" si="73"/>
        <v/>
      </c>
      <c r="U484" t="str">
        <f t="shared" si="74"/>
        <v/>
      </c>
      <c r="AE484" t="s">
        <v>1591</v>
      </c>
      <c r="AF484" t="s">
        <v>1592</v>
      </c>
      <c r="AG484" t="str">
        <f t="shared" si="75"/>
        <v>A679076</v>
      </c>
      <c r="AH484" t="str">
        <f>IFERROR(VLOOKUP(AG484,AKT!$E$4:$G$350,3,FALSE),"")</f>
        <v>0942</v>
      </c>
    </row>
    <row r="485" spans="1:34">
      <c r="A485" s="44"/>
      <c r="B485" s="39" t="str">
        <f t="shared" si="67"/>
        <v/>
      </c>
      <c r="C485" s="44"/>
      <c r="D485" s="39" t="str">
        <f t="shared" si="68"/>
        <v/>
      </c>
      <c r="E485" s="75"/>
      <c r="F485" s="39" t="str">
        <f t="shared" si="69"/>
        <v/>
      </c>
      <c r="G485" s="39" t="str">
        <f t="shared" si="70"/>
        <v/>
      </c>
      <c r="H485" s="74"/>
      <c r="I485" s="74"/>
      <c r="J485" s="74"/>
      <c r="K485" s="84"/>
      <c r="L485" s="83"/>
      <c r="M485" s="83"/>
      <c r="N485" s="84"/>
      <c r="O485" s="84"/>
      <c r="P485" s="43"/>
      <c r="Q485" t="str">
        <f>IF(C485="","",'OPĆI DIO'!$C$1)</f>
        <v/>
      </c>
      <c r="R485" t="str">
        <f t="shared" si="71"/>
        <v/>
      </c>
      <c r="S485" t="str">
        <f t="shared" si="72"/>
        <v/>
      </c>
      <c r="T485" t="str">
        <f t="shared" si="73"/>
        <v/>
      </c>
      <c r="U485" t="str">
        <f t="shared" si="74"/>
        <v/>
      </c>
      <c r="AE485" t="s">
        <v>1593</v>
      </c>
      <c r="AF485" t="s">
        <v>1594</v>
      </c>
      <c r="AG485" t="str">
        <f t="shared" si="75"/>
        <v>A679076</v>
      </c>
      <c r="AH485" t="str">
        <f>IFERROR(VLOOKUP(AG485,AKT!$E$4:$G$350,3,FALSE),"")</f>
        <v>0942</v>
      </c>
    </row>
    <row r="486" spans="1:34">
      <c r="A486" s="44"/>
      <c r="B486" s="39" t="str">
        <f t="shared" si="67"/>
        <v/>
      </c>
      <c r="C486" s="44"/>
      <c r="D486" s="39" t="str">
        <f t="shared" si="68"/>
        <v/>
      </c>
      <c r="E486" s="75"/>
      <c r="F486" s="39" t="str">
        <f t="shared" si="69"/>
        <v/>
      </c>
      <c r="G486" s="39" t="str">
        <f t="shared" si="70"/>
        <v/>
      </c>
      <c r="H486" s="74"/>
      <c r="I486" s="74"/>
      <c r="J486" s="74"/>
      <c r="K486" s="84"/>
      <c r="L486" s="83"/>
      <c r="M486" s="83"/>
      <c r="N486" s="84"/>
      <c r="O486" s="84"/>
      <c r="P486" s="43"/>
      <c r="Q486" t="str">
        <f>IF(C486="","",'OPĆI DIO'!$C$1)</f>
        <v/>
      </c>
      <c r="R486" t="str">
        <f t="shared" si="71"/>
        <v/>
      </c>
      <c r="S486" t="str">
        <f t="shared" si="72"/>
        <v/>
      </c>
      <c r="T486" t="str">
        <f t="shared" si="73"/>
        <v/>
      </c>
      <c r="U486" t="str">
        <f t="shared" si="74"/>
        <v/>
      </c>
      <c r="AE486" t="s">
        <v>3278</v>
      </c>
      <c r="AF486" t="s">
        <v>3279</v>
      </c>
      <c r="AG486" t="str">
        <f t="shared" si="75"/>
        <v>A679076</v>
      </c>
      <c r="AH486" t="str">
        <f>IFERROR(VLOOKUP(AG486,AKT!$E$4:$G$350,3,FALSE),"")</f>
        <v>0942</v>
      </c>
    </row>
    <row r="487" spans="1:34">
      <c r="A487" s="44"/>
      <c r="B487" s="39" t="str">
        <f t="shared" si="67"/>
        <v/>
      </c>
      <c r="C487" s="44"/>
      <c r="D487" s="39" t="str">
        <f t="shared" si="68"/>
        <v/>
      </c>
      <c r="E487" s="75"/>
      <c r="F487" s="39" t="str">
        <f t="shared" si="69"/>
        <v/>
      </c>
      <c r="G487" s="39" t="str">
        <f t="shared" si="70"/>
        <v/>
      </c>
      <c r="H487" s="74"/>
      <c r="I487" s="74"/>
      <c r="J487" s="74"/>
      <c r="K487" s="84"/>
      <c r="L487" s="83"/>
      <c r="M487" s="83"/>
      <c r="N487" s="84"/>
      <c r="O487" s="84"/>
      <c r="P487" s="43"/>
      <c r="Q487" t="str">
        <f>IF(C487="","",'OPĆI DIO'!$C$1)</f>
        <v/>
      </c>
      <c r="R487" t="str">
        <f t="shared" si="71"/>
        <v/>
      </c>
      <c r="S487" t="str">
        <f t="shared" si="72"/>
        <v/>
      </c>
      <c r="T487" t="str">
        <f t="shared" si="73"/>
        <v/>
      </c>
      <c r="U487" t="str">
        <f t="shared" si="74"/>
        <v/>
      </c>
      <c r="AE487" t="s">
        <v>5057</v>
      </c>
      <c r="AF487" t="s">
        <v>5058</v>
      </c>
      <c r="AG487" t="str">
        <f t="shared" si="75"/>
        <v>A679076</v>
      </c>
      <c r="AH487" t="str">
        <f>IFERROR(VLOOKUP(AG487,AKT!$E$4:$G$350,3,FALSE),"")</f>
        <v>0942</v>
      </c>
    </row>
    <row r="488" spans="1:34">
      <c r="A488" s="44"/>
      <c r="B488" s="39" t="str">
        <f t="shared" si="67"/>
        <v/>
      </c>
      <c r="C488" s="44"/>
      <c r="D488" s="39" t="str">
        <f t="shared" si="68"/>
        <v/>
      </c>
      <c r="E488" s="75"/>
      <c r="F488" s="39" t="str">
        <f t="shared" si="69"/>
        <v/>
      </c>
      <c r="G488" s="39" t="str">
        <f t="shared" si="70"/>
        <v/>
      </c>
      <c r="H488" s="74"/>
      <c r="I488" s="74"/>
      <c r="J488" s="74"/>
      <c r="K488" s="84"/>
      <c r="L488" s="83"/>
      <c r="M488" s="83"/>
      <c r="N488" s="84"/>
      <c r="O488" s="84"/>
      <c r="P488" s="43"/>
      <c r="Q488" t="str">
        <f>IF(C488="","",'OPĆI DIO'!$C$1)</f>
        <v/>
      </c>
      <c r="R488" t="str">
        <f t="shared" si="71"/>
        <v/>
      </c>
      <c r="S488" t="str">
        <f t="shared" si="72"/>
        <v/>
      </c>
      <c r="T488" t="str">
        <f t="shared" si="73"/>
        <v/>
      </c>
      <c r="U488" t="str">
        <f t="shared" si="74"/>
        <v/>
      </c>
      <c r="AE488" t="s">
        <v>5059</v>
      </c>
      <c r="AF488" t="s">
        <v>5060</v>
      </c>
      <c r="AG488" t="str">
        <f t="shared" si="75"/>
        <v>A679076</v>
      </c>
      <c r="AH488" t="str">
        <f>IFERROR(VLOOKUP(AG488,AKT!$E$4:$G$350,3,FALSE),"")</f>
        <v>0942</v>
      </c>
    </row>
    <row r="489" spans="1:34">
      <c r="A489" s="44"/>
      <c r="B489" s="39" t="str">
        <f t="shared" si="67"/>
        <v/>
      </c>
      <c r="C489" s="44"/>
      <c r="D489" s="39" t="str">
        <f t="shared" si="68"/>
        <v/>
      </c>
      <c r="E489" s="75"/>
      <c r="F489" s="39" t="str">
        <f t="shared" si="69"/>
        <v/>
      </c>
      <c r="G489" s="39" t="str">
        <f t="shared" si="70"/>
        <v/>
      </c>
      <c r="H489" s="74"/>
      <c r="I489" s="74"/>
      <c r="J489" s="74"/>
      <c r="K489" s="84"/>
      <c r="L489" s="83"/>
      <c r="M489" s="83"/>
      <c r="N489" s="84"/>
      <c r="O489" s="84"/>
      <c r="P489" s="43"/>
      <c r="Q489" t="str">
        <f>IF(C489="","",'OPĆI DIO'!$C$1)</f>
        <v/>
      </c>
      <c r="R489" t="str">
        <f t="shared" si="71"/>
        <v/>
      </c>
      <c r="S489" t="str">
        <f t="shared" si="72"/>
        <v/>
      </c>
      <c r="T489" t="str">
        <f t="shared" si="73"/>
        <v/>
      </c>
      <c r="U489" t="str">
        <f t="shared" si="74"/>
        <v/>
      </c>
      <c r="AE489" t="s">
        <v>5061</v>
      </c>
      <c r="AF489" t="s">
        <v>1656</v>
      </c>
      <c r="AG489" t="str">
        <f t="shared" si="75"/>
        <v>A679076</v>
      </c>
      <c r="AH489" t="str">
        <f>IFERROR(VLOOKUP(AG489,AKT!$E$4:$G$350,3,FALSE),"")</f>
        <v>0942</v>
      </c>
    </row>
    <row r="490" spans="1:34">
      <c r="A490" s="44"/>
      <c r="B490" s="39" t="str">
        <f t="shared" si="67"/>
        <v/>
      </c>
      <c r="C490" s="44"/>
      <c r="D490" s="39" t="str">
        <f t="shared" si="68"/>
        <v/>
      </c>
      <c r="E490" s="75"/>
      <c r="F490" s="39" t="str">
        <f t="shared" si="69"/>
        <v/>
      </c>
      <c r="G490" s="39" t="str">
        <f t="shared" si="70"/>
        <v/>
      </c>
      <c r="H490" s="74"/>
      <c r="I490" s="74"/>
      <c r="J490" s="74"/>
      <c r="K490" s="84"/>
      <c r="L490" s="83"/>
      <c r="M490" s="83"/>
      <c r="N490" s="84"/>
      <c r="O490" s="84"/>
      <c r="P490" s="43"/>
      <c r="Q490" t="str">
        <f>IF(C490="","",'OPĆI DIO'!$C$1)</f>
        <v/>
      </c>
      <c r="R490" t="str">
        <f t="shared" si="71"/>
        <v/>
      </c>
      <c r="S490" t="str">
        <f t="shared" si="72"/>
        <v/>
      </c>
      <c r="T490" t="str">
        <f t="shared" si="73"/>
        <v/>
      </c>
      <c r="U490" t="str">
        <f t="shared" si="74"/>
        <v/>
      </c>
      <c r="AE490" t="s">
        <v>1595</v>
      </c>
      <c r="AF490" t="s">
        <v>1596</v>
      </c>
      <c r="AG490" t="str">
        <f t="shared" si="75"/>
        <v>A679076</v>
      </c>
      <c r="AH490" t="str">
        <f>IFERROR(VLOOKUP(AG490,AKT!$E$4:$G$350,3,FALSE),"")</f>
        <v>0942</v>
      </c>
    </row>
    <row r="491" spans="1:34">
      <c r="A491" s="44"/>
      <c r="B491" s="39" t="str">
        <f t="shared" si="67"/>
        <v/>
      </c>
      <c r="C491" s="44"/>
      <c r="D491" s="39" t="str">
        <f t="shared" si="68"/>
        <v/>
      </c>
      <c r="E491" s="75"/>
      <c r="F491" s="39" t="str">
        <f t="shared" si="69"/>
        <v/>
      </c>
      <c r="G491" s="39" t="str">
        <f t="shared" si="70"/>
        <v/>
      </c>
      <c r="H491" s="74"/>
      <c r="I491" s="74"/>
      <c r="J491" s="74"/>
      <c r="K491" s="84"/>
      <c r="L491" s="83"/>
      <c r="M491" s="83"/>
      <c r="N491" s="84"/>
      <c r="O491" s="84"/>
      <c r="P491" s="43"/>
      <c r="Q491" t="str">
        <f>IF(C491="","",'OPĆI DIO'!$C$1)</f>
        <v/>
      </c>
      <c r="R491" t="str">
        <f t="shared" si="71"/>
        <v/>
      </c>
      <c r="S491" t="str">
        <f t="shared" si="72"/>
        <v/>
      </c>
      <c r="T491" t="str">
        <f t="shared" si="73"/>
        <v/>
      </c>
      <c r="U491" t="str">
        <f t="shared" si="74"/>
        <v/>
      </c>
      <c r="AE491" t="s">
        <v>5062</v>
      </c>
      <c r="AF491" t="s">
        <v>5063</v>
      </c>
      <c r="AG491" t="str">
        <f t="shared" si="75"/>
        <v>A679076</v>
      </c>
      <c r="AH491" t="str">
        <f>IFERROR(VLOOKUP(AG491,AKT!$E$4:$G$350,3,FALSE),"")</f>
        <v>0942</v>
      </c>
    </row>
    <row r="492" spans="1:34">
      <c r="A492" s="44"/>
      <c r="B492" s="39" t="str">
        <f t="shared" si="67"/>
        <v/>
      </c>
      <c r="C492" s="44"/>
      <c r="D492" s="39" t="str">
        <f t="shared" si="68"/>
        <v/>
      </c>
      <c r="E492" s="75"/>
      <c r="F492" s="39" t="str">
        <f t="shared" si="69"/>
        <v/>
      </c>
      <c r="G492" s="39" t="str">
        <f t="shared" si="70"/>
        <v/>
      </c>
      <c r="H492" s="74"/>
      <c r="I492" s="74"/>
      <c r="J492" s="74"/>
      <c r="K492" s="84"/>
      <c r="L492" s="83"/>
      <c r="M492" s="83"/>
      <c r="N492" s="84"/>
      <c r="O492" s="84"/>
      <c r="P492" s="43"/>
      <c r="Q492" t="str">
        <f>IF(C492="","",'OPĆI DIO'!$C$1)</f>
        <v/>
      </c>
      <c r="R492" t="str">
        <f t="shared" si="71"/>
        <v/>
      </c>
      <c r="S492" t="str">
        <f t="shared" si="72"/>
        <v/>
      </c>
      <c r="T492" t="str">
        <f t="shared" si="73"/>
        <v/>
      </c>
      <c r="U492" t="str">
        <f t="shared" si="74"/>
        <v/>
      </c>
      <c r="AE492" t="s">
        <v>5064</v>
      </c>
      <c r="AF492" t="s">
        <v>5065</v>
      </c>
      <c r="AG492" t="str">
        <f t="shared" si="75"/>
        <v>A679076</v>
      </c>
      <c r="AH492" t="str">
        <f>IFERROR(VLOOKUP(AG492,AKT!$E$4:$G$350,3,FALSE),"")</f>
        <v>0942</v>
      </c>
    </row>
    <row r="493" spans="1:34">
      <c r="A493" s="44"/>
      <c r="B493" s="39" t="str">
        <f t="shared" si="67"/>
        <v/>
      </c>
      <c r="C493" s="44"/>
      <c r="D493" s="39" t="str">
        <f t="shared" si="68"/>
        <v/>
      </c>
      <c r="E493" s="75"/>
      <c r="F493" s="39" t="str">
        <f t="shared" si="69"/>
        <v/>
      </c>
      <c r="G493" s="39" t="str">
        <f t="shared" si="70"/>
        <v/>
      </c>
      <c r="H493" s="74"/>
      <c r="I493" s="74"/>
      <c r="J493" s="74"/>
      <c r="K493" s="84"/>
      <c r="L493" s="83"/>
      <c r="M493" s="83"/>
      <c r="N493" s="84"/>
      <c r="O493" s="84"/>
      <c r="P493" s="43"/>
      <c r="Q493" t="str">
        <f>IF(C493="","",'OPĆI DIO'!$C$1)</f>
        <v/>
      </c>
      <c r="R493" t="str">
        <f t="shared" si="71"/>
        <v/>
      </c>
      <c r="S493" t="str">
        <f t="shared" si="72"/>
        <v/>
      </c>
      <c r="T493" t="str">
        <f t="shared" si="73"/>
        <v/>
      </c>
      <c r="U493" t="str">
        <f t="shared" si="74"/>
        <v/>
      </c>
      <c r="AE493" t="s">
        <v>5066</v>
      </c>
      <c r="AF493" t="s">
        <v>5067</v>
      </c>
      <c r="AG493" t="str">
        <f t="shared" si="75"/>
        <v>A679076</v>
      </c>
      <c r="AH493" t="str">
        <f>IFERROR(VLOOKUP(AG493,AKT!$E$4:$G$350,3,FALSE),"")</f>
        <v>0942</v>
      </c>
    </row>
    <row r="494" spans="1:34">
      <c r="A494" s="44"/>
      <c r="B494" s="39" t="str">
        <f t="shared" si="67"/>
        <v/>
      </c>
      <c r="C494" s="44"/>
      <c r="D494" s="39" t="str">
        <f t="shared" si="68"/>
        <v/>
      </c>
      <c r="E494" s="75"/>
      <c r="F494" s="39" t="str">
        <f t="shared" si="69"/>
        <v/>
      </c>
      <c r="G494" s="39" t="str">
        <f t="shared" si="70"/>
        <v/>
      </c>
      <c r="H494" s="74"/>
      <c r="I494" s="74"/>
      <c r="J494" s="74"/>
      <c r="K494" s="84"/>
      <c r="L494" s="83"/>
      <c r="M494" s="83"/>
      <c r="N494" s="84"/>
      <c r="O494" s="84"/>
      <c r="P494" s="43"/>
      <c r="Q494" t="str">
        <f>IF(C494="","",'OPĆI DIO'!$C$1)</f>
        <v/>
      </c>
      <c r="R494" t="str">
        <f t="shared" si="71"/>
        <v/>
      </c>
      <c r="S494" t="str">
        <f t="shared" si="72"/>
        <v/>
      </c>
      <c r="T494" t="str">
        <f t="shared" si="73"/>
        <v/>
      </c>
      <c r="U494" t="str">
        <f t="shared" si="74"/>
        <v/>
      </c>
      <c r="AE494" t="s">
        <v>5068</v>
      </c>
      <c r="AF494" t="s">
        <v>5069</v>
      </c>
      <c r="AG494" t="str">
        <f t="shared" si="75"/>
        <v>A679076</v>
      </c>
      <c r="AH494" t="str">
        <f>IFERROR(VLOOKUP(AG494,AKT!$E$4:$G$350,3,FALSE),"")</f>
        <v>0942</v>
      </c>
    </row>
    <row r="495" spans="1:34">
      <c r="A495" s="44"/>
      <c r="B495" s="39" t="str">
        <f t="shared" si="67"/>
        <v/>
      </c>
      <c r="C495" s="44"/>
      <c r="D495" s="39" t="str">
        <f t="shared" si="68"/>
        <v/>
      </c>
      <c r="E495" s="75"/>
      <c r="F495" s="39" t="str">
        <f t="shared" si="69"/>
        <v/>
      </c>
      <c r="G495" s="39" t="str">
        <f t="shared" si="70"/>
        <v/>
      </c>
      <c r="H495" s="74"/>
      <c r="I495" s="74"/>
      <c r="J495" s="74"/>
      <c r="K495" s="84"/>
      <c r="L495" s="83"/>
      <c r="M495" s="83"/>
      <c r="N495" s="84"/>
      <c r="O495" s="84"/>
      <c r="P495" s="43"/>
      <c r="Q495" t="str">
        <f>IF(C495="","",'OPĆI DIO'!$C$1)</f>
        <v/>
      </c>
      <c r="R495" t="str">
        <f t="shared" si="71"/>
        <v/>
      </c>
      <c r="S495" t="str">
        <f t="shared" si="72"/>
        <v/>
      </c>
      <c r="T495" t="str">
        <f t="shared" si="73"/>
        <v/>
      </c>
      <c r="U495" t="str">
        <f t="shared" si="74"/>
        <v/>
      </c>
      <c r="AE495" t="s">
        <v>5070</v>
      </c>
      <c r="AF495" t="s">
        <v>5071</v>
      </c>
      <c r="AG495" t="str">
        <f t="shared" si="75"/>
        <v>A679076</v>
      </c>
      <c r="AH495" t="str">
        <f>IFERROR(VLOOKUP(AG495,AKT!$E$4:$G$350,3,FALSE),"")</f>
        <v>0942</v>
      </c>
    </row>
    <row r="496" spans="1:34">
      <c r="A496" s="44"/>
      <c r="B496" s="39" t="str">
        <f t="shared" si="67"/>
        <v/>
      </c>
      <c r="C496" s="44"/>
      <c r="D496" s="39" t="str">
        <f t="shared" si="68"/>
        <v/>
      </c>
      <c r="E496" s="75"/>
      <c r="F496" s="39" t="str">
        <f t="shared" si="69"/>
        <v/>
      </c>
      <c r="G496" s="39" t="str">
        <f t="shared" si="70"/>
        <v/>
      </c>
      <c r="H496" s="74"/>
      <c r="I496" s="74"/>
      <c r="J496" s="74"/>
      <c r="K496" s="84"/>
      <c r="L496" s="83"/>
      <c r="M496" s="83"/>
      <c r="N496" s="84"/>
      <c r="O496" s="84"/>
      <c r="P496" s="43"/>
      <c r="Q496" t="str">
        <f>IF(C496="","",'OPĆI DIO'!$C$1)</f>
        <v/>
      </c>
      <c r="R496" t="str">
        <f>LEFT(C496,3)</f>
        <v/>
      </c>
      <c r="S496" t="str">
        <f t="shared" si="72"/>
        <v/>
      </c>
      <c r="T496" t="str">
        <f t="shared" si="73"/>
        <v/>
      </c>
      <c r="U496" t="str">
        <f t="shared" si="74"/>
        <v/>
      </c>
      <c r="AE496" t="s">
        <v>5072</v>
      </c>
      <c r="AF496" t="s">
        <v>5073</v>
      </c>
      <c r="AG496" t="str">
        <f t="shared" si="75"/>
        <v>A679076</v>
      </c>
      <c r="AH496" t="str">
        <f>IFERROR(VLOOKUP(AG496,AKT!$E$4:$G$350,3,FALSE),"")</f>
        <v>0942</v>
      </c>
    </row>
    <row r="497" spans="1:34">
      <c r="A497" s="44"/>
      <c r="B497" s="39" t="str">
        <f t="shared" si="67"/>
        <v/>
      </c>
      <c r="C497" s="44"/>
      <c r="D497" s="39" t="str">
        <f t="shared" si="68"/>
        <v/>
      </c>
      <c r="E497" s="75"/>
      <c r="F497" s="39" t="str">
        <f t="shared" si="69"/>
        <v/>
      </c>
      <c r="G497" s="39" t="str">
        <f t="shared" si="70"/>
        <v/>
      </c>
      <c r="H497" s="74"/>
      <c r="I497" s="74"/>
      <c r="J497" s="74"/>
      <c r="K497" s="84"/>
      <c r="L497" s="83"/>
      <c r="M497" s="83"/>
      <c r="N497" s="84"/>
      <c r="O497" s="84"/>
      <c r="P497" s="43"/>
      <c r="Q497" t="str">
        <f>IF(C497="","",'OPĆI DIO'!$C$1)</f>
        <v/>
      </c>
      <c r="R497" t="str">
        <f t="shared" si="71"/>
        <v/>
      </c>
      <c r="S497" t="str">
        <f t="shared" si="72"/>
        <v/>
      </c>
      <c r="T497" t="str">
        <f t="shared" si="73"/>
        <v/>
      </c>
      <c r="U497" t="str">
        <f t="shared" si="74"/>
        <v/>
      </c>
      <c r="AE497" t="s">
        <v>5074</v>
      </c>
      <c r="AF497" t="s">
        <v>5075</v>
      </c>
      <c r="AG497" t="str">
        <f t="shared" si="75"/>
        <v>A679076</v>
      </c>
      <c r="AH497" t="str">
        <f>IFERROR(VLOOKUP(AG497,AKT!$E$4:$G$350,3,FALSE),"")</f>
        <v>0942</v>
      </c>
    </row>
    <row r="498" spans="1:34">
      <c r="A498" s="44"/>
      <c r="B498" s="39" t="str">
        <f t="shared" si="67"/>
        <v/>
      </c>
      <c r="C498" s="44"/>
      <c r="D498" s="39" t="str">
        <f t="shared" si="68"/>
        <v/>
      </c>
      <c r="E498" s="75"/>
      <c r="F498" s="39" t="str">
        <f t="shared" si="69"/>
        <v/>
      </c>
      <c r="G498" s="39" t="str">
        <f t="shared" si="70"/>
        <v/>
      </c>
      <c r="H498" s="74"/>
      <c r="I498" s="74"/>
      <c r="J498" s="74"/>
      <c r="K498" s="84"/>
      <c r="L498" s="83"/>
      <c r="M498" s="83"/>
      <c r="N498" s="84"/>
      <c r="O498" s="84"/>
      <c r="P498" s="43"/>
      <c r="Q498" t="str">
        <f>IF(C498="","",'OPĆI DIO'!$C$1)</f>
        <v/>
      </c>
      <c r="R498" t="str">
        <f t="shared" si="71"/>
        <v/>
      </c>
      <c r="S498" t="str">
        <f t="shared" si="72"/>
        <v/>
      </c>
      <c r="T498" t="str">
        <f t="shared" si="73"/>
        <v/>
      </c>
      <c r="U498" t="str">
        <f t="shared" si="74"/>
        <v/>
      </c>
      <c r="AE498" t="s">
        <v>1924</v>
      </c>
      <c r="AF498" t="s">
        <v>1925</v>
      </c>
      <c r="AG498" t="str">
        <f t="shared" si="75"/>
        <v>A679076</v>
      </c>
      <c r="AH498" t="str">
        <f>IFERROR(VLOOKUP(AG498,AKT!$E$4:$G$350,3,FALSE),"")</f>
        <v>0942</v>
      </c>
    </row>
    <row r="499" spans="1:34">
      <c r="A499" s="44"/>
      <c r="B499" s="39" t="str">
        <f t="shared" si="67"/>
        <v/>
      </c>
      <c r="C499" s="44"/>
      <c r="D499" s="39" t="str">
        <f t="shared" si="68"/>
        <v/>
      </c>
      <c r="E499" s="75"/>
      <c r="F499" s="39" t="str">
        <f t="shared" si="69"/>
        <v/>
      </c>
      <c r="G499" s="39" t="str">
        <f t="shared" si="70"/>
        <v/>
      </c>
      <c r="H499" s="74"/>
      <c r="I499" s="74"/>
      <c r="J499" s="74"/>
      <c r="K499" s="84"/>
      <c r="L499" s="83"/>
      <c r="M499" s="83"/>
      <c r="N499" s="84"/>
      <c r="O499" s="84"/>
      <c r="P499" s="43"/>
      <c r="Q499" t="str">
        <f>IF(C499="","",'OPĆI DIO'!$C$1)</f>
        <v/>
      </c>
      <c r="R499" t="str">
        <f t="shared" si="71"/>
        <v/>
      </c>
      <c r="S499" t="str">
        <f t="shared" si="72"/>
        <v/>
      </c>
      <c r="T499" t="str">
        <f t="shared" si="73"/>
        <v/>
      </c>
      <c r="U499" t="str">
        <f t="shared" si="74"/>
        <v/>
      </c>
      <c r="AE499" t="s">
        <v>5076</v>
      </c>
      <c r="AF499" t="s">
        <v>5077</v>
      </c>
      <c r="AG499" t="str">
        <f t="shared" si="75"/>
        <v>A679076</v>
      </c>
      <c r="AH499" t="str">
        <f>IFERROR(VLOOKUP(AG499,AKT!$E$4:$G$350,3,FALSE),"")</f>
        <v>0942</v>
      </c>
    </row>
    <row r="500" spans="1:34">
      <c r="A500" s="44"/>
      <c r="B500" s="39" t="str">
        <f t="shared" si="67"/>
        <v/>
      </c>
      <c r="C500" s="44"/>
      <c r="D500" s="39" t="str">
        <f t="shared" si="68"/>
        <v/>
      </c>
      <c r="E500" s="75"/>
      <c r="F500" s="39" t="str">
        <f t="shared" si="69"/>
        <v/>
      </c>
      <c r="G500" s="39" t="str">
        <f t="shared" si="70"/>
        <v/>
      </c>
      <c r="H500" s="74"/>
      <c r="I500" s="74"/>
      <c r="J500" s="74"/>
      <c r="K500" s="84"/>
      <c r="L500" s="83"/>
      <c r="M500" s="83"/>
      <c r="N500" s="84"/>
      <c r="O500" s="84"/>
      <c r="P500" s="43"/>
      <c r="Q500" t="str">
        <f>IF(C500="","",'OPĆI DIO'!$C$1)</f>
        <v/>
      </c>
      <c r="R500" t="str">
        <f t="shared" si="71"/>
        <v/>
      </c>
      <c r="S500" t="str">
        <f t="shared" si="72"/>
        <v/>
      </c>
      <c r="T500" t="str">
        <f t="shared" si="73"/>
        <v/>
      </c>
      <c r="U500" t="str">
        <f t="shared" si="74"/>
        <v/>
      </c>
      <c r="AE500" t="s">
        <v>1926</v>
      </c>
      <c r="AF500" t="s">
        <v>733</v>
      </c>
      <c r="AG500" t="str">
        <f t="shared" si="75"/>
        <v>A679076</v>
      </c>
      <c r="AH500" t="str">
        <f>IFERROR(VLOOKUP(AG500,AKT!$E$4:$G$350,3,FALSE),"")</f>
        <v>0942</v>
      </c>
    </row>
    <row r="501" spans="1:34">
      <c r="A501" s="44"/>
      <c r="B501" s="39" t="str">
        <f t="shared" si="67"/>
        <v/>
      </c>
      <c r="C501" s="44"/>
      <c r="D501" s="39" t="str">
        <f t="shared" si="68"/>
        <v/>
      </c>
      <c r="E501" s="75"/>
      <c r="F501" s="39" t="str">
        <f t="shared" si="69"/>
        <v/>
      </c>
      <c r="G501" s="39" t="str">
        <f t="shared" si="70"/>
        <v/>
      </c>
      <c r="H501" s="74"/>
      <c r="I501" s="74"/>
      <c r="J501" s="74"/>
      <c r="K501" s="84"/>
      <c r="L501" s="83"/>
      <c r="M501" s="83"/>
      <c r="N501" s="84"/>
      <c r="O501" s="262"/>
      <c r="P501" s="43"/>
      <c r="Q501" t="str">
        <f>IF(C501="","",'OPĆI DIO'!$C$1)</f>
        <v/>
      </c>
      <c r="R501" t="str">
        <f t="shared" si="71"/>
        <v/>
      </c>
      <c r="S501" t="str">
        <f t="shared" si="72"/>
        <v/>
      </c>
      <c r="T501" t="str">
        <f t="shared" si="73"/>
        <v/>
      </c>
      <c r="U501" t="str">
        <f t="shared" si="74"/>
        <v/>
      </c>
      <c r="AE501" t="s">
        <v>3280</v>
      </c>
      <c r="AF501" t="s">
        <v>3281</v>
      </c>
      <c r="AG501" t="str">
        <f t="shared" si="75"/>
        <v>A679076</v>
      </c>
      <c r="AH501" t="str">
        <f>IFERROR(VLOOKUP(AG501,AKT!$E$4:$G$350,3,FALSE),"")</f>
        <v>0942</v>
      </c>
    </row>
    <row r="502" spans="1:34" ht="15.75" customHeight="1">
      <c r="AE502" t="s">
        <v>3282</v>
      </c>
      <c r="AF502" t="s">
        <v>3283</v>
      </c>
      <c r="AG502" t="str">
        <f t="shared" si="75"/>
        <v>A679076</v>
      </c>
      <c r="AH502" t="str">
        <f>IFERROR(VLOOKUP(AG502,AKT!$E$4:$G$350,3,FALSE),"")</f>
        <v>0942</v>
      </c>
    </row>
    <row r="503" spans="1:34" hidden="1">
      <c r="AE503" t="s">
        <v>3284</v>
      </c>
      <c r="AF503" t="s">
        <v>3285</v>
      </c>
      <c r="AG503" t="str">
        <f t="shared" si="75"/>
        <v>A679076</v>
      </c>
      <c r="AH503" t="str">
        <f>IFERROR(VLOOKUP(AG503,AKT!$E$4:$G$350,3,FALSE),"")</f>
        <v>0942</v>
      </c>
    </row>
    <row r="504" spans="1:34" hidden="1">
      <c r="AE504" t="s">
        <v>3286</v>
      </c>
      <c r="AF504" t="s">
        <v>3287</v>
      </c>
      <c r="AG504" t="str">
        <f t="shared" si="75"/>
        <v>A679076</v>
      </c>
      <c r="AH504" t="str">
        <f>IFERROR(VLOOKUP(AG504,AKT!$E$4:$G$350,3,FALSE),"")</f>
        <v>0942</v>
      </c>
    </row>
    <row r="505" spans="1:34" hidden="1">
      <c r="AE505" t="s">
        <v>3288</v>
      </c>
      <c r="AF505" t="s">
        <v>3289</v>
      </c>
      <c r="AG505" t="str">
        <f t="shared" si="75"/>
        <v>A679076</v>
      </c>
      <c r="AH505" t="str">
        <f>IFERROR(VLOOKUP(AG505,AKT!$E$4:$G$350,3,FALSE),"")</f>
        <v>0942</v>
      </c>
    </row>
    <row r="506" spans="1:34" hidden="1">
      <c r="AE506" t="s">
        <v>3290</v>
      </c>
      <c r="AF506" t="s">
        <v>3291</v>
      </c>
      <c r="AG506" t="str">
        <f t="shared" si="75"/>
        <v>A679076</v>
      </c>
      <c r="AH506" t="str">
        <f>IFERROR(VLOOKUP(AG506,AKT!$E$4:$G$350,3,FALSE),"")</f>
        <v>0942</v>
      </c>
    </row>
    <row r="507" spans="1:34" hidden="1">
      <c r="AE507" t="s">
        <v>3292</v>
      </c>
      <c r="AF507" t="s">
        <v>3283</v>
      </c>
      <c r="AG507" t="str">
        <f t="shared" si="75"/>
        <v>A679076</v>
      </c>
      <c r="AH507" t="str">
        <f>IFERROR(VLOOKUP(AG507,AKT!$E$4:$G$350,3,FALSE),"")</f>
        <v>0942</v>
      </c>
    </row>
    <row r="508" spans="1:34" hidden="1">
      <c r="AE508" t="s">
        <v>3293</v>
      </c>
      <c r="AF508" t="s">
        <v>3294</v>
      </c>
      <c r="AG508" t="str">
        <f t="shared" si="75"/>
        <v>A679076</v>
      </c>
      <c r="AH508" t="str">
        <f>IFERROR(VLOOKUP(AG508,AKT!$E$4:$G$350,3,FALSE),"")</f>
        <v>0942</v>
      </c>
    </row>
    <row r="509" spans="1:34" hidden="1">
      <c r="AE509" t="s">
        <v>3295</v>
      </c>
      <c r="AF509" t="s">
        <v>3296</v>
      </c>
      <c r="AG509" t="str">
        <f t="shared" si="75"/>
        <v>A679076</v>
      </c>
      <c r="AH509" t="str">
        <f>IFERROR(VLOOKUP(AG509,AKT!$E$4:$G$350,3,FALSE),"")</f>
        <v>0942</v>
      </c>
    </row>
    <row r="510" spans="1:34" hidden="1">
      <c r="AE510" t="s">
        <v>3297</v>
      </c>
      <c r="AF510" t="s">
        <v>3298</v>
      </c>
      <c r="AG510" t="str">
        <f t="shared" si="75"/>
        <v>A679076</v>
      </c>
      <c r="AH510" t="str">
        <f>IFERROR(VLOOKUP(AG510,AKT!$E$4:$G$350,3,FALSE),"")</f>
        <v>0942</v>
      </c>
    </row>
    <row r="511" spans="1:34" hidden="1">
      <c r="AE511" t="s">
        <v>3299</v>
      </c>
      <c r="AF511" t="s">
        <v>3300</v>
      </c>
      <c r="AG511" t="str">
        <f t="shared" si="75"/>
        <v>A679076</v>
      </c>
      <c r="AH511" t="str">
        <f>IFERROR(VLOOKUP(AG511,AKT!$E$4:$G$350,3,FALSE),"")</f>
        <v>0942</v>
      </c>
    </row>
    <row r="512" spans="1:34" hidden="1">
      <c r="AE512" t="s">
        <v>3301</v>
      </c>
      <c r="AF512" t="s">
        <v>3302</v>
      </c>
      <c r="AG512" t="str">
        <f t="shared" si="75"/>
        <v>A679076</v>
      </c>
      <c r="AH512" t="str">
        <f>IFERROR(VLOOKUP(AG512,AKT!$E$4:$G$350,3,FALSE),"")</f>
        <v>0942</v>
      </c>
    </row>
    <row r="513" spans="31:34" hidden="1">
      <c r="AE513" t="s">
        <v>3303</v>
      </c>
      <c r="AF513" t="s">
        <v>3304</v>
      </c>
      <c r="AG513" t="str">
        <f t="shared" si="75"/>
        <v>A679076</v>
      </c>
      <c r="AH513" t="str">
        <f>IFERROR(VLOOKUP(AG513,AKT!$E$4:$G$350,3,FALSE),"")</f>
        <v>0942</v>
      </c>
    </row>
    <row r="514" spans="31:34" hidden="1">
      <c r="AE514" t="s">
        <v>3305</v>
      </c>
      <c r="AF514" t="s">
        <v>3306</v>
      </c>
      <c r="AG514" t="str">
        <f t="shared" si="75"/>
        <v>A679076</v>
      </c>
      <c r="AH514" t="str">
        <f>IFERROR(VLOOKUP(AG514,AKT!$E$4:$G$350,3,FALSE),"")</f>
        <v>0942</v>
      </c>
    </row>
    <row r="515" spans="31:34" hidden="1">
      <c r="AE515" t="s">
        <v>3307</v>
      </c>
      <c r="AF515" t="s">
        <v>3308</v>
      </c>
      <c r="AG515" t="str">
        <f t="shared" si="75"/>
        <v>A679076</v>
      </c>
      <c r="AH515" t="str">
        <f>IFERROR(VLOOKUP(AG515,AKT!$E$4:$G$350,3,FALSE),"")</f>
        <v>0942</v>
      </c>
    </row>
    <row r="516" spans="31:34" hidden="1">
      <c r="AE516" t="s">
        <v>5078</v>
      </c>
      <c r="AF516" t="s">
        <v>5079</v>
      </c>
      <c r="AG516" t="str">
        <f t="shared" si="75"/>
        <v>A679076</v>
      </c>
      <c r="AH516" t="str">
        <f>IFERROR(VLOOKUP(AG516,AKT!$E$4:$G$350,3,FALSE),"")</f>
        <v>0942</v>
      </c>
    </row>
    <row r="517" spans="31:34" hidden="1">
      <c r="AE517" t="s">
        <v>5080</v>
      </c>
      <c r="AF517" t="s">
        <v>5081</v>
      </c>
      <c r="AG517" t="str">
        <f t="shared" si="75"/>
        <v>A679076</v>
      </c>
      <c r="AH517" t="str">
        <f>IFERROR(VLOOKUP(AG517,AKT!$E$4:$G$350,3,FALSE),"")</f>
        <v>0942</v>
      </c>
    </row>
    <row r="518" spans="31:34" hidden="1">
      <c r="AE518" t="s">
        <v>5082</v>
      </c>
      <c r="AF518" t="s">
        <v>5083</v>
      </c>
      <c r="AG518" t="str">
        <f t="shared" si="75"/>
        <v>A679076</v>
      </c>
      <c r="AH518" t="str">
        <f>IFERROR(VLOOKUP(AG518,AKT!$E$4:$G$350,3,FALSE),"")</f>
        <v>0942</v>
      </c>
    </row>
    <row r="519" spans="31:34" hidden="1">
      <c r="AE519" t="s">
        <v>5084</v>
      </c>
      <c r="AF519" t="s">
        <v>5085</v>
      </c>
      <c r="AG519" t="str">
        <f t="shared" si="75"/>
        <v>A679076</v>
      </c>
      <c r="AH519" t="str">
        <f>IFERROR(VLOOKUP(AG519,AKT!$E$4:$G$350,3,FALSE),"")</f>
        <v>0942</v>
      </c>
    </row>
    <row r="520" spans="31:34" hidden="1">
      <c r="AE520" t="s">
        <v>5086</v>
      </c>
      <c r="AF520" t="s">
        <v>5087</v>
      </c>
      <c r="AG520" t="str">
        <f t="shared" si="75"/>
        <v>A679076</v>
      </c>
      <c r="AH520" t="str">
        <f>IFERROR(VLOOKUP(AG520,AKT!$E$4:$G$350,3,FALSE),"")</f>
        <v>0942</v>
      </c>
    </row>
    <row r="521" spans="31:34" hidden="1">
      <c r="AE521" t="s">
        <v>5088</v>
      </c>
      <c r="AF521" t="s">
        <v>5089</v>
      </c>
      <c r="AG521" t="str">
        <f t="shared" ref="AG521:AG584" si="76">LEFT(AE521,7)</f>
        <v>A679076</v>
      </c>
      <c r="AH521" t="str">
        <f>IFERROR(VLOOKUP(AG521,AKT!$E$4:$G$350,3,FALSE),"")</f>
        <v>0942</v>
      </c>
    </row>
    <row r="522" spans="31:34" hidden="1">
      <c r="AE522" t="s">
        <v>5090</v>
      </c>
      <c r="AF522" t="s">
        <v>5091</v>
      </c>
      <c r="AG522" t="str">
        <f t="shared" si="76"/>
        <v>A679076</v>
      </c>
      <c r="AH522" t="str">
        <f>IFERROR(VLOOKUP(AG522,AKT!$E$4:$G$350,3,FALSE),"")</f>
        <v>0942</v>
      </c>
    </row>
    <row r="523" spans="31:34" hidden="1">
      <c r="AE523" t="s">
        <v>5092</v>
      </c>
      <c r="AF523" t="s">
        <v>5087</v>
      </c>
      <c r="AG523" t="str">
        <f t="shared" si="76"/>
        <v>A679076</v>
      </c>
      <c r="AH523" t="str">
        <f>IFERROR(VLOOKUP(AG523,AKT!$E$4:$G$350,3,FALSE),"")</f>
        <v>0942</v>
      </c>
    </row>
    <row r="524" spans="31:34" hidden="1">
      <c r="AE524" t="s">
        <v>5093</v>
      </c>
      <c r="AF524" t="s">
        <v>5094</v>
      </c>
      <c r="AG524" t="str">
        <f t="shared" si="76"/>
        <v>A679076</v>
      </c>
      <c r="AH524" t="str">
        <f>IFERROR(VLOOKUP(AG524,AKT!$E$4:$G$350,3,FALSE),"")</f>
        <v>0942</v>
      </c>
    </row>
    <row r="525" spans="31:34" hidden="1">
      <c r="AE525" t="s">
        <v>5095</v>
      </c>
      <c r="AF525" t="s">
        <v>5091</v>
      </c>
      <c r="AG525" t="str">
        <f t="shared" si="76"/>
        <v>A679076</v>
      </c>
      <c r="AH525" t="str">
        <f>IFERROR(VLOOKUP(AG525,AKT!$E$4:$G$350,3,FALSE),"")</f>
        <v>0942</v>
      </c>
    </row>
    <row r="526" spans="31:34" hidden="1">
      <c r="AE526" t="s">
        <v>691</v>
      </c>
      <c r="AF526" t="s">
        <v>692</v>
      </c>
      <c r="AG526" t="str">
        <f t="shared" si="76"/>
        <v>A679077</v>
      </c>
      <c r="AH526" t="str">
        <f>IFERROR(VLOOKUP(AG526,AKT!$E$4:$G$350,3,FALSE),"")</f>
        <v>0942</v>
      </c>
    </row>
    <row r="527" spans="31:34" hidden="1">
      <c r="AE527" t="s">
        <v>693</v>
      </c>
      <c r="AF527" t="s">
        <v>694</v>
      </c>
      <c r="AG527" t="str">
        <f t="shared" si="76"/>
        <v>A679077</v>
      </c>
      <c r="AH527" t="str">
        <f>IFERROR(VLOOKUP(AG527,AKT!$E$4:$G$350,3,FALSE),"")</f>
        <v>0942</v>
      </c>
    </row>
    <row r="528" spans="31:34" hidden="1">
      <c r="AE528" t="s">
        <v>5096</v>
      </c>
      <c r="AF528" t="s">
        <v>5097</v>
      </c>
      <c r="AG528" t="str">
        <f t="shared" si="76"/>
        <v>A679077</v>
      </c>
      <c r="AH528" t="str">
        <f>IFERROR(VLOOKUP(AG528,AKT!$E$4:$G$350,3,FALSE),"")</f>
        <v>0942</v>
      </c>
    </row>
    <row r="529" spans="31:34" hidden="1">
      <c r="AE529" t="s">
        <v>695</v>
      </c>
      <c r="AF529" t="s">
        <v>696</v>
      </c>
      <c r="AG529" t="str">
        <f t="shared" si="76"/>
        <v>A679077</v>
      </c>
      <c r="AH529" t="str">
        <f>IFERROR(VLOOKUP(AG529,AKT!$E$4:$G$350,3,FALSE),"")</f>
        <v>0942</v>
      </c>
    </row>
    <row r="530" spans="31:34" hidden="1">
      <c r="AE530" t="s">
        <v>5098</v>
      </c>
      <c r="AF530" t="s">
        <v>5099</v>
      </c>
      <c r="AG530" t="str">
        <f t="shared" si="76"/>
        <v>A679077</v>
      </c>
      <c r="AH530" t="str">
        <f>IFERROR(VLOOKUP(AG530,AKT!$E$4:$G$350,3,FALSE),"")</f>
        <v>0942</v>
      </c>
    </row>
    <row r="531" spans="31:34" hidden="1">
      <c r="AE531" t="s">
        <v>697</v>
      </c>
      <c r="AF531" t="s">
        <v>698</v>
      </c>
      <c r="AG531" t="str">
        <f t="shared" si="76"/>
        <v>A679077</v>
      </c>
      <c r="AH531" t="str">
        <f>IFERROR(VLOOKUP(AG531,AKT!$E$4:$G$350,3,FALSE),"")</f>
        <v>0942</v>
      </c>
    </row>
    <row r="532" spans="31:34" hidden="1">
      <c r="AE532" t="s">
        <v>699</v>
      </c>
      <c r="AF532" t="s">
        <v>700</v>
      </c>
      <c r="AG532" t="str">
        <f t="shared" si="76"/>
        <v>A679077</v>
      </c>
      <c r="AH532" t="str">
        <f>IFERROR(VLOOKUP(AG532,AKT!$E$4:$G$350,3,FALSE),"")</f>
        <v>0942</v>
      </c>
    </row>
    <row r="533" spans="31:34" hidden="1">
      <c r="AE533" t="s">
        <v>5100</v>
      </c>
      <c r="AF533" t="s">
        <v>5101</v>
      </c>
      <c r="AG533" t="str">
        <f t="shared" si="76"/>
        <v>A679077</v>
      </c>
      <c r="AH533" t="str">
        <f>IFERROR(VLOOKUP(AG533,AKT!$E$4:$G$350,3,FALSE),"")</f>
        <v>0942</v>
      </c>
    </row>
    <row r="534" spans="31:34" hidden="1">
      <c r="AE534" t="s">
        <v>5102</v>
      </c>
      <c r="AF534" t="s">
        <v>5103</v>
      </c>
      <c r="AG534" t="str">
        <f t="shared" si="76"/>
        <v>A679077</v>
      </c>
      <c r="AH534" t="str">
        <f>IFERROR(VLOOKUP(AG534,AKT!$E$4:$G$350,3,FALSE),"")</f>
        <v>0942</v>
      </c>
    </row>
    <row r="535" spans="31:34" hidden="1">
      <c r="AE535" t="s">
        <v>5104</v>
      </c>
      <c r="AF535" t="s">
        <v>5105</v>
      </c>
      <c r="AG535" t="str">
        <f t="shared" si="76"/>
        <v>A679077</v>
      </c>
      <c r="AH535" t="str">
        <f>IFERROR(VLOOKUP(AG535,AKT!$E$4:$G$350,3,FALSE),"")</f>
        <v>0942</v>
      </c>
    </row>
    <row r="536" spans="31:34" hidden="1">
      <c r="AE536" t="s">
        <v>5106</v>
      </c>
      <c r="AF536" t="s">
        <v>5107</v>
      </c>
      <c r="AG536" t="str">
        <f t="shared" si="76"/>
        <v>A679077</v>
      </c>
      <c r="AH536" t="str">
        <f>IFERROR(VLOOKUP(AG536,AKT!$E$4:$G$350,3,FALSE),"")</f>
        <v>0942</v>
      </c>
    </row>
    <row r="537" spans="31:34" hidden="1">
      <c r="AE537" t="s">
        <v>5108</v>
      </c>
      <c r="AF537" t="s">
        <v>5109</v>
      </c>
      <c r="AG537" t="str">
        <f t="shared" si="76"/>
        <v>A679077</v>
      </c>
      <c r="AH537" t="str">
        <f>IFERROR(VLOOKUP(AG537,AKT!$E$4:$G$350,3,FALSE),"")</f>
        <v>0942</v>
      </c>
    </row>
    <row r="538" spans="31:34" hidden="1">
      <c r="AE538" t="s">
        <v>5110</v>
      </c>
      <c r="AF538" t="s">
        <v>5111</v>
      </c>
      <c r="AG538" t="str">
        <f t="shared" si="76"/>
        <v>A679077</v>
      </c>
      <c r="AH538" t="str">
        <f>IFERROR(VLOOKUP(AG538,AKT!$E$4:$G$350,3,FALSE),"")</f>
        <v>0942</v>
      </c>
    </row>
    <row r="539" spans="31:34" hidden="1">
      <c r="AE539" t="s">
        <v>701</v>
      </c>
      <c r="AF539" t="s">
        <v>702</v>
      </c>
      <c r="AG539" t="str">
        <f t="shared" si="76"/>
        <v>A679077</v>
      </c>
      <c r="AH539" t="str">
        <f>IFERROR(VLOOKUP(AG539,AKT!$E$4:$G$350,3,FALSE),"")</f>
        <v>0942</v>
      </c>
    </row>
    <row r="540" spans="31:34" hidden="1">
      <c r="AE540" t="s">
        <v>703</v>
      </c>
      <c r="AF540" t="s">
        <v>704</v>
      </c>
      <c r="AG540" t="str">
        <f t="shared" si="76"/>
        <v>A679077</v>
      </c>
      <c r="AH540" t="str">
        <f>IFERROR(VLOOKUP(AG540,AKT!$E$4:$G$350,3,FALSE),"")</f>
        <v>0942</v>
      </c>
    </row>
    <row r="541" spans="31:34" hidden="1">
      <c r="AE541" t="s">
        <v>3309</v>
      </c>
      <c r="AF541" t="s">
        <v>3310</v>
      </c>
      <c r="AG541" t="str">
        <f t="shared" si="76"/>
        <v>A679077</v>
      </c>
      <c r="AH541" t="str">
        <f>IFERROR(VLOOKUP(AG541,AKT!$E$4:$G$350,3,FALSE),"")</f>
        <v>0942</v>
      </c>
    </row>
    <row r="542" spans="31:34" hidden="1">
      <c r="AE542" t="s">
        <v>3311</v>
      </c>
      <c r="AF542" t="s">
        <v>3312</v>
      </c>
      <c r="AG542" t="str">
        <f t="shared" si="76"/>
        <v>A679077</v>
      </c>
      <c r="AH542" t="str">
        <f>IFERROR(VLOOKUP(AG542,AKT!$E$4:$G$350,3,FALSE),"")</f>
        <v>0942</v>
      </c>
    </row>
    <row r="543" spans="31:34" hidden="1">
      <c r="AE543" t="s">
        <v>5112</v>
      </c>
      <c r="AF543" t="s">
        <v>5113</v>
      </c>
      <c r="AG543" t="str">
        <f t="shared" si="76"/>
        <v>A679077</v>
      </c>
      <c r="AH543" t="str">
        <f>IFERROR(VLOOKUP(AG543,AKT!$E$4:$G$350,3,FALSE),"")</f>
        <v>0942</v>
      </c>
    </row>
    <row r="544" spans="31:34" hidden="1">
      <c r="AE544" t="s">
        <v>5114</v>
      </c>
      <c r="AF544" t="s">
        <v>5115</v>
      </c>
      <c r="AG544" t="str">
        <f t="shared" si="76"/>
        <v>A679077</v>
      </c>
      <c r="AH544" t="str">
        <f>IFERROR(VLOOKUP(AG544,AKT!$E$4:$G$350,3,FALSE),"")</f>
        <v>0942</v>
      </c>
    </row>
    <row r="545" spans="31:34" hidden="1">
      <c r="AE545" t="s">
        <v>5116</v>
      </c>
      <c r="AF545" t="s">
        <v>5117</v>
      </c>
      <c r="AG545" t="str">
        <f t="shared" si="76"/>
        <v>A679077</v>
      </c>
      <c r="AH545" t="str">
        <f>IFERROR(VLOOKUP(AG545,AKT!$E$4:$G$350,3,FALSE),"")</f>
        <v>0942</v>
      </c>
    </row>
    <row r="546" spans="31:34" hidden="1">
      <c r="AE546" t="s">
        <v>5118</v>
      </c>
      <c r="AF546" t="s">
        <v>5119</v>
      </c>
      <c r="AG546" t="str">
        <f t="shared" si="76"/>
        <v>A679077</v>
      </c>
      <c r="AH546" t="str">
        <f>IFERROR(VLOOKUP(AG546,AKT!$E$4:$G$350,3,FALSE),"")</f>
        <v>0942</v>
      </c>
    </row>
    <row r="547" spans="31:34" hidden="1">
      <c r="AE547" t="s">
        <v>705</v>
      </c>
      <c r="AF547" t="s">
        <v>706</v>
      </c>
      <c r="AG547" t="str">
        <f t="shared" si="76"/>
        <v>A679077</v>
      </c>
      <c r="AH547" t="str">
        <f>IFERROR(VLOOKUP(AG547,AKT!$E$4:$G$350,3,FALSE),"")</f>
        <v>0942</v>
      </c>
    </row>
    <row r="548" spans="31:34" hidden="1">
      <c r="AE548" t="s">
        <v>5120</v>
      </c>
      <c r="AF548" t="s">
        <v>5121</v>
      </c>
      <c r="AG548" t="str">
        <f t="shared" si="76"/>
        <v>A679077</v>
      </c>
      <c r="AH548" t="str">
        <f>IFERROR(VLOOKUP(AG548,AKT!$E$4:$G$350,3,FALSE),"")</f>
        <v>0942</v>
      </c>
    </row>
    <row r="549" spans="31:34" hidden="1">
      <c r="AE549" t="s">
        <v>5122</v>
      </c>
      <c r="AF549" t="s">
        <v>5123</v>
      </c>
      <c r="AG549" t="str">
        <f t="shared" si="76"/>
        <v>A679077</v>
      </c>
      <c r="AH549" t="str">
        <f>IFERROR(VLOOKUP(AG549,AKT!$E$4:$G$350,3,FALSE),"")</f>
        <v>0942</v>
      </c>
    </row>
    <row r="550" spans="31:34" hidden="1">
      <c r="AE550" t="s">
        <v>5124</v>
      </c>
      <c r="AF550" t="s">
        <v>5125</v>
      </c>
      <c r="AG550" t="str">
        <f t="shared" si="76"/>
        <v>A679077</v>
      </c>
      <c r="AH550" t="str">
        <f>IFERROR(VLOOKUP(AG550,AKT!$E$4:$G$350,3,FALSE),"")</f>
        <v>0942</v>
      </c>
    </row>
    <row r="551" spans="31:34" hidden="1">
      <c r="AE551" t="s">
        <v>5126</v>
      </c>
      <c r="AF551" t="s">
        <v>5127</v>
      </c>
      <c r="AG551" t="str">
        <f t="shared" si="76"/>
        <v>A679077</v>
      </c>
      <c r="AH551" t="str">
        <f>IFERROR(VLOOKUP(AG551,AKT!$E$4:$G$350,3,FALSE),"")</f>
        <v>0942</v>
      </c>
    </row>
    <row r="552" spans="31:34" hidden="1">
      <c r="AE552" t="s">
        <v>707</v>
      </c>
      <c r="AF552" t="s">
        <v>708</v>
      </c>
      <c r="AG552" t="str">
        <f t="shared" si="76"/>
        <v>A679077</v>
      </c>
      <c r="AH552" t="str">
        <f>IFERROR(VLOOKUP(AG552,AKT!$E$4:$G$350,3,FALSE),"")</f>
        <v>0942</v>
      </c>
    </row>
    <row r="553" spans="31:34" hidden="1">
      <c r="AE553" t="s">
        <v>5128</v>
      </c>
      <c r="AF553" t="s">
        <v>5129</v>
      </c>
      <c r="AG553" t="str">
        <f t="shared" si="76"/>
        <v>A679077</v>
      </c>
      <c r="AH553" t="str">
        <f>IFERROR(VLOOKUP(AG553,AKT!$E$4:$G$350,3,FALSE),"")</f>
        <v>0942</v>
      </c>
    </row>
    <row r="554" spans="31:34" hidden="1">
      <c r="AE554" t="s">
        <v>709</v>
      </c>
      <c r="AF554" t="s">
        <v>710</v>
      </c>
      <c r="AG554" t="str">
        <f t="shared" si="76"/>
        <v>A679077</v>
      </c>
      <c r="AH554" t="str">
        <f>IFERROR(VLOOKUP(AG554,AKT!$E$4:$G$350,3,FALSE),"")</f>
        <v>0942</v>
      </c>
    </row>
    <row r="555" spans="31:34" hidden="1">
      <c r="AE555" t="s">
        <v>5130</v>
      </c>
      <c r="AF555" t="s">
        <v>710</v>
      </c>
      <c r="AG555" t="str">
        <f t="shared" si="76"/>
        <v>A679077</v>
      </c>
      <c r="AH555" t="str">
        <f>IFERROR(VLOOKUP(AG555,AKT!$E$4:$G$350,3,FALSE),"")</f>
        <v>0942</v>
      </c>
    </row>
    <row r="556" spans="31:34" hidden="1">
      <c r="AE556" t="s">
        <v>5131</v>
      </c>
      <c r="AF556" t="s">
        <v>710</v>
      </c>
      <c r="AG556" t="str">
        <f t="shared" si="76"/>
        <v>A679077</v>
      </c>
      <c r="AH556" t="str">
        <f>IFERROR(VLOOKUP(AG556,AKT!$E$4:$G$350,3,FALSE),"")</f>
        <v>0942</v>
      </c>
    </row>
    <row r="557" spans="31:34" hidden="1">
      <c r="AE557" t="s">
        <v>5132</v>
      </c>
      <c r="AF557" t="s">
        <v>710</v>
      </c>
      <c r="AG557" t="str">
        <f t="shared" si="76"/>
        <v>A679077</v>
      </c>
      <c r="AH557" t="str">
        <f>IFERROR(VLOOKUP(AG557,AKT!$E$4:$G$350,3,FALSE),"")</f>
        <v>0942</v>
      </c>
    </row>
    <row r="558" spans="31:34" hidden="1">
      <c r="AE558" t="s">
        <v>711</v>
      </c>
      <c r="AF558" t="s">
        <v>712</v>
      </c>
      <c r="AG558" t="str">
        <f t="shared" si="76"/>
        <v>A679077</v>
      </c>
      <c r="AH558" t="str">
        <f>IFERROR(VLOOKUP(AG558,AKT!$E$4:$G$350,3,FALSE),"")</f>
        <v>0942</v>
      </c>
    </row>
    <row r="559" spans="31:34" hidden="1">
      <c r="AE559" t="s">
        <v>5133</v>
      </c>
      <c r="AF559" t="s">
        <v>5134</v>
      </c>
      <c r="AG559" t="str">
        <f t="shared" si="76"/>
        <v>A679077</v>
      </c>
      <c r="AH559" t="str">
        <f>IFERROR(VLOOKUP(AG559,AKT!$E$4:$G$350,3,FALSE),"")</f>
        <v>0942</v>
      </c>
    </row>
    <row r="560" spans="31:34" hidden="1">
      <c r="AE560" t="s">
        <v>713</v>
      </c>
      <c r="AF560" t="s">
        <v>712</v>
      </c>
      <c r="AG560" t="str">
        <f t="shared" si="76"/>
        <v>A679077</v>
      </c>
      <c r="AH560" t="str">
        <f>IFERROR(VLOOKUP(AG560,AKT!$E$4:$G$350,3,FALSE),"")</f>
        <v>0942</v>
      </c>
    </row>
    <row r="561" spans="31:34" hidden="1">
      <c r="AE561" t="s">
        <v>5135</v>
      </c>
      <c r="AF561" t="s">
        <v>712</v>
      </c>
      <c r="AG561" t="str">
        <f t="shared" si="76"/>
        <v>A679077</v>
      </c>
      <c r="AH561" t="str">
        <f>IFERROR(VLOOKUP(AG561,AKT!$E$4:$G$350,3,FALSE),"")</f>
        <v>0942</v>
      </c>
    </row>
    <row r="562" spans="31:34" hidden="1">
      <c r="AE562" t="s">
        <v>5136</v>
      </c>
      <c r="AF562" t="s">
        <v>5137</v>
      </c>
      <c r="AG562" t="str">
        <f t="shared" si="76"/>
        <v>A679077</v>
      </c>
      <c r="AH562" t="str">
        <f>IFERROR(VLOOKUP(AG562,AKT!$E$4:$G$350,3,FALSE),"")</f>
        <v>0942</v>
      </c>
    </row>
    <row r="563" spans="31:34" hidden="1">
      <c r="AE563" t="s">
        <v>5138</v>
      </c>
      <c r="AF563" t="s">
        <v>5139</v>
      </c>
      <c r="AG563" t="str">
        <f t="shared" si="76"/>
        <v>A679077</v>
      </c>
      <c r="AH563" t="str">
        <f>IFERROR(VLOOKUP(AG563,AKT!$E$4:$G$350,3,FALSE),"")</f>
        <v>0942</v>
      </c>
    </row>
    <row r="564" spans="31:34" hidden="1">
      <c r="AE564" t="s">
        <v>1021</v>
      </c>
      <c r="AF564" t="s">
        <v>1022</v>
      </c>
      <c r="AG564" t="str">
        <f t="shared" si="76"/>
        <v>A679077</v>
      </c>
      <c r="AH564" t="str">
        <f>IFERROR(VLOOKUP(AG564,AKT!$E$4:$G$350,3,FALSE),"")</f>
        <v>0942</v>
      </c>
    </row>
    <row r="565" spans="31:34" hidden="1">
      <c r="AE565" t="s">
        <v>1023</v>
      </c>
      <c r="AF565" t="s">
        <v>1024</v>
      </c>
      <c r="AG565" t="str">
        <f t="shared" si="76"/>
        <v>A679077</v>
      </c>
      <c r="AH565" t="str">
        <f>IFERROR(VLOOKUP(AG565,AKT!$E$4:$G$350,3,FALSE),"")</f>
        <v>0942</v>
      </c>
    </row>
    <row r="566" spans="31:34" hidden="1">
      <c r="AE566" t="s">
        <v>1025</v>
      </c>
      <c r="AF566" t="s">
        <v>1026</v>
      </c>
      <c r="AG566" t="str">
        <f t="shared" si="76"/>
        <v>A679077</v>
      </c>
      <c r="AH566" t="str">
        <f>IFERROR(VLOOKUP(AG566,AKT!$E$4:$G$350,3,FALSE),"")</f>
        <v>0942</v>
      </c>
    </row>
    <row r="567" spans="31:34" hidden="1">
      <c r="AE567" t="s">
        <v>5140</v>
      </c>
      <c r="AF567" t="s">
        <v>5141</v>
      </c>
      <c r="AG567" t="str">
        <f t="shared" si="76"/>
        <v>A679077</v>
      </c>
      <c r="AH567" t="str">
        <f>IFERROR(VLOOKUP(AG567,AKT!$E$4:$G$350,3,FALSE),"")</f>
        <v>0942</v>
      </c>
    </row>
    <row r="568" spans="31:34" hidden="1">
      <c r="AE568" t="s">
        <v>1027</v>
      </c>
      <c r="AF568" t="s">
        <v>1028</v>
      </c>
      <c r="AG568" t="str">
        <f t="shared" si="76"/>
        <v>A679077</v>
      </c>
      <c r="AH568" t="str">
        <f>IFERROR(VLOOKUP(AG568,AKT!$E$4:$G$350,3,FALSE),"")</f>
        <v>0942</v>
      </c>
    </row>
    <row r="569" spans="31:34" hidden="1">
      <c r="AE569" t="s">
        <v>1029</v>
      </c>
      <c r="AF569" t="s">
        <v>1030</v>
      </c>
      <c r="AG569" t="str">
        <f t="shared" si="76"/>
        <v>A679077</v>
      </c>
      <c r="AH569" t="str">
        <f>IFERROR(VLOOKUP(AG569,AKT!$E$4:$G$350,3,FALSE),"")</f>
        <v>0942</v>
      </c>
    </row>
    <row r="570" spans="31:34" hidden="1">
      <c r="AE570" t="s">
        <v>1031</v>
      </c>
      <c r="AF570" t="s">
        <v>1032</v>
      </c>
      <c r="AG570" t="str">
        <f t="shared" si="76"/>
        <v>A679077</v>
      </c>
      <c r="AH570" t="str">
        <f>IFERROR(VLOOKUP(AG570,AKT!$E$4:$G$350,3,FALSE),"")</f>
        <v>0942</v>
      </c>
    </row>
    <row r="571" spans="31:34" hidden="1">
      <c r="AE571" t="s">
        <v>5142</v>
      </c>
      <c r="AF571" t="s">
        <v>5143</v>
      </c>
      <c r="AG571" t="str">
        <f t="shared" si="76"/>
        <v>A679077</v>
      </c>
      <c r="AH571" t="str">
        <f>IFERROR(VLOOKUP(AG571,AKT!$E$4:$G$350,3,FALSE),"")</f>
        <v>0942</v>
      </c>
    </row>
    <row r="572" spans="31:34" hidden="1">
      <c r="AE572" t="s">
        <v>1033</v>
      </c>
      <c r="AF572" t="s">
        <v>1034</v>
      </c>
      <c r="AG572" t="str">
        <f t="shared" si="76"/>
        <v>A679077</v>
      </c>
      <c r="AH572" t="str">
        <f>IFERROR(VLOOKUP(AG572,AKT!$E$4:$G$350,3,FALSE),"")</f>
        <v>0942</v>
      </c>
    </row>
    <row r="573" spans="31:34" hidden="1">
      <c r="AE573" t="s">
        <v>5144</v>
      </c>
      <c r="AF573" t="s">
        <v>5145</v>
      </c>
      <c r="AG573" t="str">
        <f t="shared" si="76"/>
        <v>A679077</v>
      </c>
      <c r="AH573" t="str">
        <f>IFERROR(VLOOKUP(AG573,AKT!$E$4:$G$350,3,FALSE),"")</f>
        <v>0942</v>
      </c>
    </row>
    <row r="574" spans="31:34" hidden="1">
      <c r="AE574" t="s">
        <v>5146</v>
      </c>
      <c r="AF574" t="s">
        <v>5147</v>
      </c>
      <c r="AG574" t="str">
        <f t="shared" si="76"/>
        <v>A679077</v>
      </c>
      <c r="AH574" t="str">
        <f>IFERROR(VLOOKUP(AG574,AKT!$E$4:$G$350,3,FALSE),"")</f>
        <v>0942</v>
      </c>
    </row>
    <row r="575" spans="31:34" hidden="1">
      <c r="AE575" t="s">
        <v>1035</v>
      </c>
      <c r="AF575" t="s">
        <v>1036</v>
      </c>
      <c r="AG575" t="str">
        <f t="shared" si="76"/>
        <v>A679077</v>
      </c>
      <c r="AH575" t="str">
        <f>IFERROR(VLOOKUP(AG575,AKT!$E$4:$G$350,3,FALSE),"")</f>
        <v>0942</v>
      </c>
    </row>
    <row r="576" spans="31:34" hidden="1">
      <c r="AE576" t="s">
        <v>1037</v>
      </c>
      <c r="AF576" t="s">
        <v>1038</v>
      </c>
      <c r="AG576" t="str">
        <f t="shared" si="76"/>
        <v>A679077</v>
      </c>
      <c r="AH576" t="str">
        <f>IFERROR(VLOOKUP(AG576,AKT!$E$4:$G$350,3,FALSE),"")</f>
        <v>0942</v>
      </c>
    </row>
    <row r="577" spans="31:34" hidden="1">
      <c r="AE577" t="s">
        <v>1039</v>
      </c>
      <c r="AF577" t="s">
        <v>1040</v>
      </c>
      <c r="AG577" t="str">
        <f t="shared" si="76"/>
        <v>A679077</v>
      </c>
      <c r="AH577" t="str">
        <f>IFERROR(VLOOKUP(AG577,AKT!$E$4:$G$350,3,FALSE),"")</f>
        <v>0942</v>
      </c>
    </row>
    <row r="578" spans="31:34" hidden="1">
      <c r="AE578" t="s">
        <v>5148</v>
      </c>
      <c r="AF578" t="s">
        <v>5149</v>
      </c>
      <c r="AG578" t="str">
        <f t="shared" si="76"/>
        <v>A679077</v>
      </c>
      <c r="AH578" t="str">
        <f>IFERROR(VLOOKUP(AG578,AKT!$E$4:$G$350,3,FALSE),"")</f>
        <v>0942</v>
      </c>
    </row>
    <row r="579" spans="31:34" hidden="1">
      <c r="AE579" t="s">
        <v>5150</v>
      </c>
      <c r="AF579" t="s">
        <v>1041</v>
      </c>
      <c r="AG579" t="str">
        <f t="shared" si="76"/>
        <v>A679077</v>
      </c>
      <c r="AH579" t="str">
        <f>IFERROR(VLOOKUP(AG579,AKT!$E$4:$G$350,3,FALSE),"")</f>
        <v>0942</v>
      </c>
    </row>
    <row r="580" spans="31:34" hidden="1">
      <c r="AE580" t="s">
        <v>1042</v>
      </c>
      <c r="AF580" t="s">
        <v>1043</v>
      </c>
      <c r="AG580" t="str">
        <f t="shared" si="76"/>
        <v>A679077</v>
      </c>
      <c r="AH580" t="str">
        <f>IFERROR(VLOOKUP(AG580,AKT!$E$4:$G$350,3,FALSE),"")</f>
        <v>0942</v>
      </c>
    </row>
    <row r="581" spans="31:34" hidden="1">
      <c r="AE581" t="s">
        <v>5151</v>
      </c>
      <c r="AF581" t="s">
        <v>5152</v>
      </c>
      <c r="AG581" t="str">
        <f t="shared" si="76"/>
        <v>A679077</v>
      </c>
      <c r="AH581" t="str">
        <f>IFERROR(VLOOKUP(AG581,AKT!$E$4:$G$350,3,FALSE),"")</f>
        <v>0942</v>
      </c>
    </row>
    <row r="582" spans="31:34" hidden="1">
      <c r="AE582" t="s">
        <v>1044</v>
      </c>
      <c r="AF582" t="s">
        <v>1045</v>
      </c>
      <c r="AG582" t="str">
        <f t="shared" si="76"/>
        <v>A679077</v>
      </c>
      <c r="AH582" t="str">
        <f>IFERROR(VLOOKUP(AG582,AKT!$E$4:$G$350,3,FALSE),"")</f>
        <v>0942</v>
      </c>
    </row>
    <row r="583" spans="31:34" hidden="1">
      <c r="AE583" t="s">
        <v>5153</v>
      </c>
      <c r="AF583" t="s">
        <v>5154</v>
      </c>
      <c r="AG583" t="str">
        <f t="shared" si="76"/>
        <v>A679077</v>
      </c>
      <c r="AH583" t="str">
        <f>IFERROR(VLOOKUP(AG583,AKT!$E$4:$G$350,3,FALSE),"")</f>
        <v>0942</v>
      </c>
    </row>
    <row r="584" spans="31:34" hidden="1">
      <c r="AE584" t="s">
        <v>5155</v>
      </c>
      <c r="AF584" t="s">
        <v>5156</v>
      </c>
      <c r="AG584" t="str">
        <f t="shared" si="76"/>
        <v>A679077</v>
      </c>
      <c r="AH584" t="str">
        <f>IFERROR(VLOOKUP(AG584,AKT!$E$4:$G$350,3,FALSE),"")</f>
        <v>0942</v>
      </c>
    </row>
    <row r="585" spans="31:34" hidden="1">
      <c r="AE585" t="s">
        <v>1046</v>
      </c>
      <c r="AF585" t="s">
        <v>1047</v>
      </c>
      <c r="AG585" t="str">
        <f t="shared" ref="AG585:AG648" si="77">LEFT(AE585,7)</f>
        <v>A679077</v>
      </c>
      <c r="AH585" t="str">
        <f>IFERROR(VLOOKUP(AG585,AKT!$E$4:$G$350,3,FALSE),"")</f>
        <v>0942</v>
      </c>
    </row>
    <row r="586" spans="31:34" hidden="1">
      <c r="AE586" t="s">
        <v>1048</v>
      </c>
      <c r="AF586" t="s">
        <v>1049</v>
      </c>
      <c r="AG586" t="str">
        <f t="shared" si="77"/>
        <v>A679077</v>
      </c>
      <c r="AH586" t="str">
        <f>IFERROR(VLOOKUP(AG586,AKT!$E$4:$G$350,3,FALSE),"")</f>
        <v>0942</v>
      </c>
    </row>
    <row r="587" spans="31:34" hidden="1">
      <c r="AE587" t="s">
        <v>1050</v>
      </c>
      <c r="AF587" t="s">
        <v>1051</v>
      </c>
      <c r="AG587" t="str">
        <f t="shared" si="77"/>
        <v>A679077</v>
      </c>
      <c r="AH587" t="str">
        <f>IFERROR(VLOOKUP(AG587,AKT!$E$4:$G$350,3,FALSE),"")</f>
        <v>0942</v>
      </c>
    </row>
    <row r="588" spans="31:34" hidden="1">
      <c r="AE588" t="s">
        <v>5157</v>
      </c>
      <c r="AF588" t="s">
        <v>5158</v>
      </c>
      <c r="AG588" t="str">
        <f t="shared" si="77"/>
        <v>A679077</v>
      </c>
      <c r="AH588" t="str">
        <f>IFERROR(VLOOKUP(AG588,AKT!$E$4:$G$350,3,FALSE),"")</f>
        <v>0942</v>
      </c>
    </row>
    <row r="589" spans="31:34" hidden="1">
      <c r="AE589" t="s">
        <v>5159</v>
      </c>
      <c r="AF589" t="s">
        <v>5160</v>
      </c>
      <c r="AG589" t="str">
        <f t="shared" si="77"/>
        <v>A679077</v>
      </c>
      <c r="AH589" t="str">
        <f>IFERROR(VLOOKUP(AG589,AKT!$E$4:$G$350,3,FALSE),"")</f>
        <v>0942</v>
      </c>
    </row>
    <row r="590" spans="31:34" hidden="1">
      <c r="AE590" t="s">
        <v>5161</v>
      </c>
      <c r="AF590" t="s">
        <v>5162</v>
      </c>
      <c r="AG590" t="str">
        <f t="shared" si="77"/>
        <v>A679077</v>
      </c>
      <c r="AH590" t="str">
        <f>IFERROR(VLOOKUP(AG590,AKT!$E$4:$G$350,3,FALSE),"")</f>
        <v>0942</v>
      </c>
    </row>
    <row r="591" spans="31:34" hidden="1">
      <c r="AE591" t="s">
        <v>5163</v>
      </c>
      <c r="AF591" t="s">
        <v>5164</v>
      </c>
      <c r="AG591" t="str">
        <f t="shared" si="77"/>
        <v>A679077</v>
      </c>
      <c r="AH591" t="str">
        <f>IFERROR(VLOOKUP(AG591,AKT!$E$4:$G$350,3,FALSE),"")</f>
        <v>0942</v>
      </c>
    </row>
    <row r="592" spans="31:34" hidden="1">
      <c r="AE592" t="s">
        <v>1052</v>
      </c>
      <c r="AF592" t="s">
        <v>1053</v>
      </c>
      <c r="AG592" t="str">
        <f t="shared" si="77"/>
        <v>A679077</v>
      </c>
      <c r="AH592" t="str">
        <f>IFERROR(VLOOKUP(AG592,AKT!$E$4:$G$350,3,FALSE),"")</f>
        <v>0942</v>
      </c>
    </row>
    <row r="593" spans="31:34" hidden="1">
      <c r="AE593" t="s">
        <v>1597</v>
      </c>
      <c r="AF593" t="s">
        <v>1598</v>
      </c>
      <c r="AG593" t="str">
        <f t="shared" si="77"/>
        <v>A679077</v>
      </c>
      <c r="AH593" t="str">
        <f>IFERROR(VLOOKUP(AG593,AKT!$E$4:$G$350,3,FALSE),"")</f>
        <v>0942</v>
      </c>
    </row>
    <row r="594" spans="31:34" hidden="1">
      <c r="AE594" t="s">
        <v>1599</v>
      </c>
      <c r="AF594" t="s">
        <v>1600</v>
      </c>
      <c r="AG594" t="str">
        <f t="shared" si="77"/>
        <v>A679077</v>
      </c>
      <c r="AH594" t="str">
        <f>IFERROR(VLOOKUP(AG594,AKT!$E$4:$G$350,3,FALSE),"")</f>
        <v>0942</v>
      </c>
    </row>
    <row r="595" spans="31:34" hidden="1">
      <c r="AE595" t="s">
        <v>1601</v>
      </c>
      <c r="AF595" t="s">
        <v>1602</v>
      </c>
      <c r="AG595" t="str">
        <f t="shared" si="77"/>
        <v>A679077</v>
      </c>
      <c r="AH595" t="str">
        <f>IFERROR(VLOOKUP(AG595,AKT!$E$4:$G$350,3,FALSE),"")</f>
        <v>0942</v>
      </c>
    </row>
    <row r="596" spans="31:34" hidden="1">
      <c r="AE596" t="s">
        <v>1603</v>
      </c>
      <c r="AF596" t="s">
        <v>1604</v>
      </c>
      <c r="AG596" t="str">
        <f t="shared" si="77"/>
        <v>A679077</v>
      </c>
      <c r="AH596" t="str">
        <f>IFERROR(VLOOKUP(AG596,AKT!$E$4:$G$350,3,FALSE),"")</f>
        <v>0942</v>
      </c>
    </row>
    <row r="597" spans="31:34" hidden="1">
      <c r="AE597" t="s">
        <v>1605</v>
      </c>
      <c r="AF597" t="s">
        <v>1606</v>
      </c>
      <c r="AG597" t="str">
        <f t="shared" si="77"/>
        <v>A679077</v>
      </c>
      <c r="AH597" t="str">
        <f>IFERROR(VLOOKUP(AG597,AKT!$E$4:$G$350,3,FALSE),"")</f>
        <v>0942</v>
      </c>
    </row>
    <row r="598" spans="31:34" hidden="1">
      <c r="AE598" t="s">
        <v>1607</v>
      </c>
      <c r="AF598" t="s">
        <v>1608</v>
      </c>
      <c r="AG598" t="str">
        <f t="shared" si="77"/>
        <v>A679077</v>
      </c>
      <c r="AH598" t="str">
        <f>IFERROR(VLOOKUP(AG598,AKT!$E$4:$G$350,3,FALSE),"")</f>
        <v>0942</v>
      </c>
    </row>
    <row r="599" spans="31:34" hidden="1">
      <c r="AE599" t="s">
        <v>1609</v>
      </c>
      <c r="AF599" t="s">
        <v>1610</v>
      </c>
      <c r="AG599" t="str">
        <f t="shared" si="77"/>
        <v>A679077</v>
      </c>
      <c r="AH599" t="str">
        <f>IFERROR(VLOOKUP(AG599,AKT!$E$4:$G$350,3,FALSE),"")</f>
        <v>0942</v>
      </c>
    </row>
    <row r="600" spans="31:34" hidden="1">
      <c r="AE600" t="s">
        <v>1611</v>
      </c>
      <c r="AF600" t="s">
        <v>1612</v>
      </c>
      <c r="AG600" t="str">
        <f t="shared" si="77"/>
        <v>A679077</v>
      </c>
      <c r="AH600" t="str">
        <f>IFERROR(VLOOKUP(AG600,AKT!$E$4:$G$350,3,FALSE),"")</f>
        <v>0942</v>
      </c>
    </row>
    <row r="601" spans="31:34" hidden="1">
      <c r="AE601" t="s">
        <v>1613</v>
      </c>
      <c r="AF601" t="s">
        <v>1614</v>
      </c>
      <c r="AG601" t="str">
        <f t="shared" si="77"/>
        <v>A679077</v>
      </c>
      <c r="AH601" t="str">
        <f>IFERROR(VLOOKUP(AG601,AKT!$E$4:$G$350,3,FALSE),"")</f>
        <v>0942</v>
      </c>
    </row>
    <row r="602" spans="31:34" hidden="1">
      <c r="AE602" t="s">
        <v>1615</v>
      </c>
      <c r="AF602" t="s">
        <v>1616</v>
      </c>
      <c r="AG602" t="str">
        <f t="shared" si="77"/>
        <v>A679077</v>
      </c>
      <c r="AH602" t="str">
        <f>IFERROR(VLOOKUP(AG602,AKT!$E$4:$G$350,3,FALSE),"")</f>
        <v>0942</v>
      </c>
    </row>
    <row r="603" spans="31:34" hidden="1">
      <c r="AE603" t="s">
        <v>1617</v>
      </c>
      <c r="AF603" t="s">
        <v>1618</v>
      </c>
      <c r="AG603" t="str">
        <f t="shared" si="77"/>
        <v>A679077</v>
      </c>
      <c r="AH603" t="str">
        <f>IFERROR(VLOOKUP(AG603,AKT!$E$4:$G$350,3,FALSE),"")</f>
        <v>0942</v>
      </c>
    </row>
    <row r="604" spans="31:34" hidden="1">
      <c r="AE604" t="s">
        <v>1619</v>
      </c>
      <c r="AF604" t="s">
        <v>1620</v>
      </c>
      <c r="AG604" t="str">
        <f t="shared" si="77"/>
        <v>A679077</v>
      </c>
      <c r="AH604" t="str">
        <f>IFERROR(VLOOKUP(AG604,AKT!$E$4:$G$350,3,FALSE),"")</f>
        <v>0942</v>
      </c>
    </row>
    <row r="605" spans="31:34" hidden="1">
      <c r="AE605" t="s">
        <v>1621</v>
      </c>
      <c r="AF605" t="s">
        <v>1622</v>
      </c>
      <c r="AG605" t="str">
        <f t="shared" si="77"/>
        <v>A679077</v>
      </c>
      <c r="AH605" t="str">
        <f>IFERROR(VLOOKUP(AG605,AKT!$E$4:$G$350,3,FALSE),"")</f>
        <v>0942</v>
      </c>
    </row>
    <row r="606" spans="31:34" hidden="1">
      <c r="AE606" t="s">
        <v>1623</v>
      </c>
      <c r="AF606" t="s">
        <v>1624</v>
      </c>
      <c r="AG606" t="str">
        <f t="shared" si="77"/>
        <v>A679077</v>
      </c>
      <c r="AH606" t="str">
        <f>IFERROR(VLOOKUP(AG606,AKT!$E$4:$G$350,3,FALSE),"")</f>
        <v>0942</v>
      </c>
    </row>
    <row r="607" spans="31:34" hidden="1">
      <c r="AE607" t="s">
        <v>1625</v>
      </c>
      <c r="AF607" t="s">
        <v>1626</v>
      </c>
      <c r="AG607" t="str">
        <f t="shared" si="77"/>
        <v>A679077</v>
      </c>
      <c r="AH607" t="str">
        <f>IFERROR(VLOOKUP(AG607,AKT!$E$4:$G$350,3,FALSE),"")</f>
        <v>0942</v>
      </c>
    </row>
    <row r="608" spans="31:34" hidden="1">
      <c r="AE608" t="s">
        <v>1627</v>
      </c>
      <c r="AF608" t="s">
        <v>1628</v>
      </c>
      <c r="AG608" t="str">
        <f t="shared" si="77"/>
        <v>A679077</v>
      </c>
      <c r="AH608" t="str">
        <f>IFERROR(VLOOKUP(AG608,AKT!$E$4:$G$350,3,FALSE),"")</f>
        <v>0942</v>
      </c>
    </row>
    <row r="609" spans="31:34" hidden="1">
      <c r="AE609" t="s">
        <v>1629</v>
      </c>
      <c r="AF609" t="s">
        <v>1630</v>
      </c>
      <c r="AG609" t="str">
        <f t="shared" si="77"/>
        <v>A679077</v>
      </c>
      <c r="AH609" t="str">
        <f>IFERROR(VLOOKUP(AG609,AKT!$E$4:$G$350,3,FALSE),"")</f>
        <v>0942</v>
      </c>
    </row>
    <row r="610" spans="31:34" hidden="1">
      <c r="AE610" t="s">
        <v>5165</v>
      </c>
      <c r="AF610" t="s">
        <v>5166</v>
      </c>
      <c r="AG610" t="str">
        <f t="shared" si="77"/>
        <v>A679077</v>
      </c>
      <c r="AH610" t="str">
        <f>IFERROR(VLOOKUP(AG610,AKT!$E$4:$G$350,3,FALSE),"")</f>
        <v>0942</v>
      </c>
    </row>
    <row r="611" spans="31:34" hidden="1">
      <c r="AE611" t="s">
        <v>1631</v>
      </c>
      <c r="AF611" t="s">
        <v>1632</v>
      </c>
      <c r="AG611" t="str">
        <f t="shared" si="77"/>
        <v>A679077</v>
      </c>
      <c r="AH611" t="str">
        <f>IFERROR(VLOOKUP(AG611,AKT!$E$4:$G$350,3,FALSE),"")</f>
        <v>0942</v>
      </c>
    </row>
    <row r="612" spans="31:34" hidden="1">
      <c r="AE612" t="s">
        <v>5167</v>
      </c>
      <c r="AF612" t="s">
        <v>5168</v>
      </c>
      <c r="AG612" t="str">
        <f t="shared" si="77"/>
        <v>A679077</v>
      </c>
      <c r="AH612" t="str">
        <f>IFERROR(VLOOKUP(AG612,AKT!$E$4:$G$350,3,FALSE),"")</f>
        <v>0942</v>
      </c>
    </row>
    <row r="613" spans="31:34" hidden="1">
      <c r="AE613" t="s">
        <v>5169</v>
      </c>
      <c r="AF613" t="s">
        <v>5170</v>
      </c>
      <c r="AG613" t="str">
        <f t="shared" si="77"/>
        <v>A679077</v>
      </c>
      <c r="AH613" t="str">
        <f>IFERROR(VLOOKUP(AG613,AKT!$E$4:$G$350,3,FALSE),"")</f>
        <v>0942</v>
      </c>
    </row>
    <row r="614" spans="31:34" hidden="1">
      <c r="AE614" t="s">
        <v>1633</v>
      </c>
      <c r="AF614" t="s">
        <v>1634</v>
      </c>
      <c r="AG614" t="str">
        <f t="shared" si="77"/>
        <v>A679077</v>
      </c>
      <c r="AH614" t="str">
        <f>IFERROR(VLOOKUP(AG614,AKT!$E$4:$G$350,3,FALSE),"")</f>
        <v>0942</v>
      </c>
    </row>
    <row r="615" spans="31:34" hidden="1">
      <c r="AE615" t="s">
        <v>1635</v>
      </c>
      <c r="AF615" t="s">
        <v>1636</v>
      </c>
      <c r="AG615" t="str">
        <f t="shared" si="77"/>
        <v>A679077</v>
      </c>
      <c r="AH615" t="str">
        <f>IFERROR(VLOOKUP(AG615,AKT!$E$4:$G$350,3,FALSE),"")</f>
        <v>0942</v>
      </c>
    </row>
    <row r="616" spans="31:34" hidden="1">
      <c r="AE616" t="s">
        <v>1637</v>
      </c>
      <c r="AF616" t="s">
        <v>1638</v>
      </c>
      <c r="AG616" t="str">
        <f t="shared" si="77"/>
        <v>A679077</v>
      </c>
      <c r="AH616" t="str">
        <f>IFERROR(VLOOKUP(AG616,AKT!$E$4:$G$350,3,FALSE),"")</f>
        <v>0942</v>
      </c>
    </row>
    <row r="617" spans="31:34" hidden="1">
      <c r="AE617" t="s">
        <v>1639</v>
      </c>
      <c r="AF617" t="s">
        <v>1640</v>
      </c>
      <c r="AG617" t="str">
        <f t="shared" si="77"/>
        <v>A679077</v>
      </c>
      <c r="AH617" t="str">
        <f>IFERROR(VLOOKUP(AG617,AKT!$E$4:$G$350,3,FALSE),"")</f>
        <v>0942</v>
      </c>
    </row>
    <row r="618" spans="31:34" hidden="1">
      <c r="AE618" t="s">
        <v>1641</v>
      </c>
      <c r="AF618" t="s">
        <v>1642</v>
      </c>
      <c r="AG618" t="str">
        <f t="shared" si="77"/>
        <v>A679077</v>
      </c>
      <c r="AH618" t="str">
        <f>IFERROR(VLOOKUP(AG618,AKT!$E$4:$G$350,3,FALSE),"")</f>
        <v>0942</v>
      </c>
    </row>
    <row r="619" spans="31:34" hidden="1">
      <c r="AE619" t="s">
        <v>1643</v>
      </c>
      <c r="AF619" t="s">
        <v>1644</v>
      </c>
      <c r="AG619" t="str">
        <f t="shared" si="77"/>
        <v>A679077</v>
      </c>
      <c r="AH619" t="str">
        <f>IFERROR(VLOOKUP(AG619,AKT!$E$4:$G$350,3,FALSE),"")</f>
        <v>0942</v>
      </c>
    </row>
    <row r="620" spans="31:34" hidden="1">
      <c r="AE620" t="s">
        <v>1645</v>
      </c>
      <c r="AF620" t="s">
        <v>1646</v>
      </c>
      <c r="AG620" t="str">
        <f t="shared" si="77"/>
        <v>A679077</v>
      </c>
      <c r="AH620" t="str">
        <f>IFERROR(VLOOKUP(AG620,AKT!$E$4:$G$350,3,FALSE),"")</f>
        <v>0942</v>
      </c>
    </row>
    <row r="621" spans="31:34" hidden="1">
      <c r="AE621" t="s">
        <v>1647</v>
      </c>
      <c r="AF621" t="s">
        <v>1648</v>
      </c>
      <c r="AG621" t="str">
        <f t="shared" si="77"/>
        <v>A679077</v>
      </c>
      <c r="AH621" t="str">
        <f>IFERROR(VLOOKUP(AG621,AKT!$E$4:$G$350,3,FALSE),"")</f>
        <v>0942</v>
      </c>
    </row>
    <row r="622" spans="31:34" hidden="1">
      <c r="AE622" t="s">
        <v>5171</v>
      </c>
      <c r="AF622" t="s">
        <v>5172</v>
      </c>
      <c r="AG622" t="str">
        <f t="shared" si="77"/>
        <v>A679077</v>
      </c>
      <c r="AH622" t="str">
        <f>IFERROR(VLOOKUP(AG622,AKT!$E$4:$G$350,3,FALSE),"")</f>
        <v>0942</v>
      </c>
    </row>
    <row r="623" spans="31:34" hidden="1">
      <c r="AE623" t="s">
        <v>1649</v>
      </c>
      <c r="AF623" t="s">
        <v>732</v>
      </c>
      <c r="AG623" t="str">
        <f t="shared" si="77"/>
        <v>A679077</v>
      </c>
      <c r="AH623" t="str">
        <f>IFERROR(VLOOKUP(AG623,AKT!$E$4:$G$350,3,FALSE),"")</f>
        <v>0942</v>
      </c>
    </row>
    <row r="624" spans="31:34" hidden="1">
      <c r="AE624" t="s">
        <v>1650</v>
      </c>
      <c r="AF624" t="s">
        <v>917</v>
      </c>
      <c r="AG624" t="str">
        <f t="shared" si="77"/>
        <v>A679077</v>
      </c>
      <c r="AH624" t="str">
        <f>IFERROR(VLOOKUP(AG624,AKT!$E$4:$G$350,3,FALSE),"")</f>
        <v>0942</v>
      </c>
    </row>
    <row r="625" spans="31:34" hidden="1">
      <c r="AE625" t="s">
        <v>5173</v>
      </c>
      <c r="AF625" t="s">
        <v>5174</v>
      </c>
      <c r="AG625" t="str">
        <f t="shared" si="77"/>
        <v>A679077</v>
      </c>
      <c r="AH625" t="str">
        <f>IFERROR(VLOOKUP(AG625,AKT!$E$4:$G$350,3,FALSE),"")</f>
        <v>0942</v>
      </c>
    </row>
    <row r="626" spans="31:34" hidden="1">
      <c r="AE626" t="s">
        <v>5175</v>
      </c>
      <c r="AF626" t="s">
        <v>5176</v>
      </c>
      <c r="AG626" t="str">
        <f t="shared" si="77"/>
        <v>A679077</v>
      </c>
      <c r="AH626" t="str">
        <f>IFERROR(VLOOKUP(AG626,AKT!$E$4:$G$350,3,FALSE),"")</f>
        <v>0942</v>
      </c>
    </row>
    <row r="627" spans="31:34" hidden="1">
      <c r="AE627" t="s">
        <v>5177</v>
      </c>
      <c r="AF627" t="s">
        <v>5178</v>
      </c>
      <c r="AG627" t="str">
        <f t="shared" si="77"/>
        <v>A679077</v>
      </c>
      <c r="AH627" t="str">
        <f>IFERROR(VLOOKUP(AG627,AKT!$E$4:$G$350,3,FALSE),"")</f>
        <v>0942</v>
      </c>
    </row>
    <row r="628" spans="31:34" hidden="1">
      <c r="AE628" t="s">
        <v>5179</v>
      </c>
      <c r="AF628" t="s">
        <v>5180</v>
      </c>
      <c r="AG628" t="str">
        <f t="shared" si="77"/>
        <v>A679077</v>
      </c>
      <c r="AH628" t="str">
        <f>IFERROR(VLOOKUP(AG628,AKT!$E$4:$G$350,3,FALSE),"")</f>
        <v>0942</v>
      </c>
    </row>
    <row r="629" spans="31:34" hidden="1">
      <c r="AE629" t="s">
        <v>5181</v>
      </c>
      <c r="AF629" t="s">
        <v>5182</v>
      </c>
      <c r="AG629" t="str">
        <f t="shared" si="77"/>
        <v>A679077</v>
      </c>
      <c r="AH629" t="str">
        <f>IFERROR(VLOOKUP(AG629,AKT!$E$4:$G$350,3,FALSE),"")</f>
        <v>0942</v>
      </c>
    </row>
    <row r="630" spans="31:34" hidden="1">
      <c r="AE630" t="s">
        <v>5183</v>
      </c>
      <c r="AF630" t="s">
        <v>5184</v>
      </c>
      <c r="AG630" t="str">
        <f t="shared" si="77"/>
        <v>A679077</v>
      </c>
      <c r="AH630" t="str">
        <f>IFERROR(VLOOKUP(AG630,AKT!$E$4:$G$350,3,FALSE),"")</f>
        <v>0942</v>
      </c>
    </row>
    <row r="631" spans="31:34" hidden="1">
      <c r="AE631" t="s">
        <v>5185</v>
      </c>
      <c r="AF631" t="s">
        <v>5186</v>
      </c>
      <c r="AG631" t="str">
        <f t="shared" si="77"/>
        <v>A679077</v>
      </c>
      <c r="AH631" t="str">
        <f>IFERROR(VLOOKUP(AG631,AKT!$E$4:$G$350,3,FALSE),"")</f>
        <v>0942</v>
      </c>
    </row>
    <row r="632" spans="31:34" hidden="1">
      <c r="AE632" t="s">
        <v>1651</v>
      </c>
      <c r="AF632" t="s">
        <v>1652</v>
      </c>
      <c r="AG632" t="str">
        <f t="shared" si="77"/>
        <v>A679077</v>
      </c>
      <c r="AH632" t="str">
        <f>IFERROR(VLOOKUP(AG632,AKT!$E$4:$G$350,3,FALSE),"")</f>
        <v>0942</v>
      </c>
    </row>
    <row r="633" spans="31:34" hidden="1">
      <c r="AE633" t="s">
        <v>5187</v>
      </c>
      <c r="AF633" t="s">
        <v>5188</v>
      </c>
      <c r="AG633" t="str">
        <f t="shared" si="77"/>
        <v>A679077</v>
      </c>
      <c r="AH633" t="str">
        <f>IFERROR(VLOOKUP(AG633,AKT!$E$4:$G$350,3,FALSE),"")</f>
        <v>0942</v>
      </c>
    </row>
    <row r="634" spans="31:34" hidden="1">
      <c r="AE634" t="s">
        <v>1653</v>
      </c>
      <c r="AF634" t="s">
        <v>1654</v>
      </c>
      <c r="AG634" t="str">
        <f t="shared" si="77"/>
        <v>A679077</v>
      </c>
      <c r="AH634" t="str">
        <f>IFERROR(VLOOKUP(AG634,AKT!$E$4:$G$350,3,FALSE),"")</f>
        <v>0942</v>
      </c>
    </row>
    <row r="635" spans="31:34" hidden="1">
      <c r="AE635" t="s">
        <v>5189</v>
      </c>
      <c r="AF635" t="s">
        <v>5190</v>
      </c>
      <c r="AG635" t="str">
        <f t="shared" si="77"/>
        <v>A679077</v>
      </c>
      <c r="AH635" t="str">
        <f>IFERROR(VLOOKUP(AG635,AKT!$E$4:$G$350,3,FALSE),"")</f>
        <v>0942</v>
      </c>
    </row>
    <row r="636" spans="31:34" hidden="1">
      <c r="AE636" t="s">
        <v>1655</v>
      </c>
      <c r="AF636" t="s">
        <v>1656</v>
      </c>
      <c r="AG636" t="str">
        <f t="shared" si="77"/>
        <v>A679077</v>
      </c>
      <c r="AH636" t="str">
        <f>IFERROR(VLOOKUP(AG636,AKT!$E$4:$G$350,3,FALSE),"")</f>
        <v>0942</v>
      </c>
    </row>
    <row r="637" spans="31:34" hidden="1">
      <c r="AE637" t="s">
        <v>5191</v>
      </c>
      <c r="AF637" t="s">
        <v>5192</v>
      </c>
      <c r="AG637" t="str">
        <f t="shared" si="77"/>
        <v>A679077</v>
      </c>
      <c r="AH637" t="str">
        <f>IFERROR(VLOOKUP(AG637,AKT!$E$4:$G$350,3,FALSE),"")</f>
        <v>0942</v>
      </c>
    </row>
    <row r="638" spans="31:34" hidden="1">
      <c r="AE638" t="s">
        <v>1927</v>
      </c>
      <c r="AF638" t="s">
        <v>1928</v>
      </c>
      <c r="AG638" t="str">
        <f t="shared" si="77"/>
        <v>A679077</v>
      </c>
      <c r="AH638" t="str">
        <f>IFERROR(VLOOKUP(AG638,AKT!$E$4:$G$350,3,FALSE),"")</f>
        <v>0942</v>
      </c>
    </row>
    <row r="639" spans="31:34" hidden="1">
      <c r="AE639" t="s">
        <v>1929</v>
      </c>
      <c r="AF639" t="s">
        <v>1930</v>
      </c>
      <c r="AG639" t="str">
        <f t="shared" si="77"/>
        <v>A679077</v>
      </c>
      <c r="AH639" t="str">
        <f>IFERROR(VLOOKUP(AG639,AKT!$E$4:$G$350,3,FALSE),"")</f>
        <v>0942</v>
      </c>
    </row>
    <row r="640" spans="31:34" hidden="1">
      <c r="AE640" t="s">
        <v>1931</v>
      </c>
      <c r="AF640" t="s">
        <v>1932</v>
      </c>
      <c r="AG640" t="str">
        <f t="shared" si="77"/>
        <v>A679077</v>
      </c>
      <c r="AH640" t="str">
        <f>IFERROR(VLOOKUP(AG640,AKT!$E$4:$G$350,3,FALSE),"")</f>
        <v>0942</v>
      </c>
    </row>
    <row r="641" spans="31:34" hidden="1">
      <c r="AE641" t="s">
        <v>1933</v>
      </c>
      <c r="AF641" t="s">
        <v>1934</v>
      </c>
      <c r="AG641" t="str">
        <f t="shared" si="77"/>
        <v>A679077</v>
      </c>
      <c r="AH641" t="str">
        <f>IFERROR(VLOOKUP(AG641,AKT!$E$4:$G$350,3,FALSE),"")</f>
        <v>0942</v>
      </c>
    </row>
    <row r="642" spans="31:34" hidden="1">
      <c r="AE642" t="s">
        <v>1935</v>
      </c>
      <c r="AF642" t="s">
        <v>1936</v>
      </c>
      <c r="AG642" t="str">
        <f t="shared" si="77"/>
        <v>A679077</v>
      </c>
      <c r="AH642" t="str">
        <f>IFERROR(VLOOKUP(AG642,AKT!$E$4:$G$350,3,FALSE),"")</f>
        <v>0942</v>
      </c>
    </row>
    <row r="643" spans="31:34" hidden="1">
      <c r="AE643" t="s">
        <v>5193</v>
      </c>
      <c r="AF643" t="s">
        <v>5194</v>
      </c>
      <c r="AG643" t="str">
        <f t="shared" si="77"/>
        <v>A679077</v>
      </c>
      <c r="AH643" t="str">
        <f>IFERROR(VLOOKUP(AG643,AKT!$E$4:$G$350,3,FALSE),"")</f>
        <v>0942</v>
      </c>
    </row>
    <row r="644" spans="31:34" hidden="1">
      <c r="AE644" t="s">
        <v>1937</v>
      </c>
      <c r="AF644" t="s">
        <v>1938</v>
      </c>
      <c r="AG644" t="str">
        <f t="shared" si="77"/>
        <v>A679077</v>
      </c>
      <c r="AH644" t="str">
        <f>IFERROR(VLOOKUP(AG644,AKT!$E$4:$G$350,3,FALSE),"")</f>
        <v>0942</v>
      </c>
    </row>
    <row r="645" spans="31:34" hidden="1">
      <c r="AE645" t="s">
        <v>1939</v>
      </c>
      <c r="AF645" t="s">
        <v>1940</v>
      </c>
      <c r="AG645" t="str">
        <f t="shared" si="77"/>
        <v>A679077</v>
      </c>
      <c r="AH645" t="str">
        <f>IFERROR(VLOOKUP(AG645,AKT!$E$4:$G$350,3,FALSE),"")</f>
        <v>0942</v>
      </c>
    </row>
    <row r="646" spans="31:34" hidden="1">
      <c r="AE646" t="s">
        <v>1941</v>
      </c>
      <c r="AF646" t="s">
        <v>1942</v>
      </c>
      <c r="AG646" t="str">
        <f t="shared" si="77"/>
        <v>A679077</v>
      </c>
      <c r="AH646" t="str">
        <f>IFERROR(VLOOKUP(AG646,AKT!$E$4:$G$350,3,FALSE),"")</f>
        <v>0942</v>
      </c>
    </row>
    <row r="647" spans="31:34" hidden="1">
      <c r="AE647" t="s">
        <v>1943</v>
      </c>
      <c r="AF647" t="s">
        <v>1944</v>
      </c>
      <c r="AG647" t="str">
        <f t="shared" si="77"/>
        <v>A679077</v>
      </c>
      <c r="AH647" t="str">
        <f>IFERROR(VLOOKUP(AG647,AKT!$E$4:$G$350,3,FALSE),"")</f>
        <v>0942</v>
      </c>
    </row>
    <row r="648" spans="31:34" hidden="1">
      <c r="AE648" t="s">
        <v>1945</v>
      </c>
      <c r="AF648" t="s">
        <v>1946</v>
      </c>
      <c r="AG648" t="str">
        <f t="shared" si="77"/>
        <v>A679077</v>
      </c>
      <c r="AH648" t="str">
        <f>IFERROR(VLOOKUP(AG648,AKT!$E$4:$G$350,3,FALSE),"")</f>
        <v>0942</v>
      </c>
    </row>
    <row r="649" spans="31:34" hidden="1">
      <c r="AE649" t="s">
        <v>1947</v>
      </c>
      <c r="AF649" t="s">
        <v>1948</v>
      </c>
      <c r="AG649" t="str">
        <f t="shared" ref="AG649:AG712" si="78">LEFT(AE649,7)</f>
        <v>A679077</v>
      </c>
      <c r="AH649" t="str">
        <f>IFERROR(VLOOKUP(AG649,AKT!$E$4:$G$350,3,FALSE),"")</f>
        <v>0942</v>
      </c>
    </row>
    <row r="650" spans="31:34" hidden="1">
      <c r="AE650" t="s">
        <v>1949</v>
      </c>
      <c r="AF650" t="s">
        <v>1950</v>
      </c>
      <c r="AG650" t="str">
        <f t="shared" si="78"/>
        <v>A679077</v>
      </c>
      <c r="AH650" t="str">
        <f>IFERROR(VLOOKUP(AG650,AKT!$E$4:$G$350,3,FALSE),"")</f>
        <v>0942</v>
      </c>
    </row>
    <row r="651" spans="31:34" hidden="1">
      <c r="AE651" t="s">
        <v>5195</v>
      </c>
      <c r="AF651" t="s">
        <v>5196</v>
      </c>
      <c r="AG651" t="str">
        <f t="shared" si="78"/>
        <v>A679077</v>
      </c>
      <c r="AH651" t="str">
        <f>IFERROR(VLOOKUP(AG651,AKT!$E$4:$G$350,3,FALSE),"")</f>
        <v>0942</v>
      </c>
    </row>
    <row r="652" spans="31:34" hidden="1">
      <c r="AE652" t="s">
        <v>1951</v>
      </c>
      <c r="AF652" t="s">
        <v>1952</v>
      </c>
      <c r="AG652" t="str">
        <f t="shared" si="78"/>
        <v>A679077</v>
      </c>
      <c r="AH652" t="str">
        <f>IFERROR(VLOOKUP(AG652,AKT!$E$4:$G$350,3,FALSE),"")</f>
        <v>0942</v>
      </c>
    </row>
    <row r="653" spans="31:34" hidden="1">
      <c r="AE653" t="s">
        <v>1953</v>
      </c>
      <c r="AF653" t="s">
        <v>1954</v>
      </c>
      <c r="AG653" t="str">
        <f t="shared" si="78"/>
        <v>A679077</v>
      </c>
      <c r="AH653" t="str">
        <f>IFERROR(VLOOKUP(AG653,AKT!$E$4:$G$350,3,FALSE),"")</f>
        <v>0942</v>
      </c>
    </row>
    <row r="654" spans="31:34" hidden="1">
      <c r="AE654" t="s">
        <v>5197</v>
      </c>
      <c r="AF654" t="s">
        <v>5198</v>
      </c>
      <c r="AG654" t="str">
        <f t="shared" si="78"/>
        <v>A679077</v>
      </c>
      <c r="AH654" t="str">
        <f>IFERROR(VLOOKUP(AG654,AKT!$E$4:$G$350,3,FALSE),"")</f>
        <v>0942</v>
      </c>
    </row>
    <row r="655" spans="31:34" hidden="1">
      <c r="AE655" t="s">
        <v>5199</v>
      </c>
      <c r="AF655" t="s">
        <v>5200</v>
      </c>
      <c r="AG655" t="str">
        <f t="shared" si="78"/>
        <v>A679077</v>
      </c>
      <c r="AH655" t="str">
        <f>IFERROR(VLOOKUP(AG655,AKT!$E$4:$G$350,3,FALSE),"")</f>
        <v>0942</v>
      </c>
    </row>
    <row r="656" spans="31:34" hidden="1">
      <c r="AE656" t="s">
        <v>5201</v>
      </c>
      <c r="AF656" t="s">
        <v>5202</v>
      </c>
      <c r="AG656" t="str">
        <f t="shared" si="78"/>
        <v>A679077</v>
      </c>
      <c r="AH656" t="str">
        <f>IFERROR(VLOOKUP(AG656,AKT!$E$4:$G$350,3,FALSE),"")</f>
        <v>0942</v>
      </c>
    </row>
    <row r="657" spans="31:34" hidden="1">
      <c r="AE657" t="s">
        <v>5203</v>
      </c>
      <c r="AF657" t="s">
        <v>5204</v>
      </c>
      <c r="AG657" t="str">
        <f t="shared" si="78"/>
        <v>A679077</v>
      </c>
      <c r="AH657" t="str">
        <f>IFERROR(VLOOKUP(AG657,AKT!$E$4:$G$350,3,FALSE),"")</f>
        <v>0942</v>
      </c>
    </row>
    <row r="658" spans="31:34" hidden="1">
      <c r="AE658" t="s">
        <v>5205</v>
      </c>
      <c r="AF658" t="s">
        <v>1955</v>
      </c>
      <c r="AG658" t="str">
        <f t="shared" si="78"/>
        <v>A679077</v>
      </c>
      <c r="AH658" t="str">
        <f>IFERROR(VLOOKUP(AG658,AKT!$E$4:$G$350,3,FALSE),"")</f>
        <v>0942</v>
      </c>
    </row>
    <row r="659" spans="31:34" hidden="1">
      <c r="AE659" t="s">
        <v>5206</v>
      </c>
      <c r="AF659" t="s">
        <v>5207</v>
      </c>
      <c r="AG659" t="str">
        <f t="shared" si="78"/>
        <v>A679077</v>
      </c>
      <c r="AH659" t="str">
        <f>IFERROR(VLOOKUP(AG659,AKT!$E$4:$G$350,3,FALSE),"")</f>
        <v>0942</v>
      </c>
    </row>
    <row r="660" spans="31:34" hidden="1">
      <c r="AE660" t="s">
        <v>5208</v>
      </c>
      <c r="AF660" t="s">
        <v>5209</v>
      </c>
      <c r="AG660" t="str">
        <f t="shared" si="78"/>
        <v>A679077</v>
      </c>
      <c r="AH660" t="str">
        <f>IFERROR(VLOOKUP(AG660,AKT!$E$4:$G$350,3,FALSE),"")</f>
        <v>0942</v>
      </c>
    </row>
    <row r="661" spans="31:34" hidden="1">
      <c r="AE661" t="s">
        <v>1956</v>
      </c>
      <c r="AF661" t="s">
        <v>1957</v>
      </c>
      <c r="AG661" t="str">
        <f t="shared" si="78"/>
        <v>A679077</v>
      </c>
      <c r="AH661" t="str">
        <f>IFERROR(VLOOKUP(AG661,AKT!$E$4:$G$350,3,FALSE),"")</f>
        <v>0942</v>
      </c>
    </row>
    <row r="662" spans="31:34" hidden="1">
      <c r="AE662" t="s">
        <v>5210</v>
      </c>
      <c r="AF662" t="s">
        <v>5211</v>
      </c>
      <c r="AG662" t="str">
        <f t="shared" si="78"/>
        <v>A679077</v>
      </c>
      <c r="AH662" t="str">
        <f>IFERROR(VLOOKUP(AG662,AKT!$E$4:$G$350,3,FALSE),"")</f>
        <v>0942</v>
      </c>
    </row>
    <row r="663" spans="31:34" hidden="1">
      <c r="AE663" t="s">
        <v>5212</v>
      </c>
      <c r="AF663" t="s">
        <v>1925</v>
      </c>
      <c r="AG663" t="str">
        <f t="shared" si="78"/>
        <v>A679077</v>
      </c>
      <c r="AH663" t="str">
        <f>IFERROR(VLOOKUP(AG663,AKT!$E$4:$G$350,3,FALSE),"")</f>
        <v>0942</v>
      </c>
    </row>
    <row r="664" spans="31:34" hidden="1">
      <c r="AE664" t="s">
        <v>3313</v>
      </c>
      <c r="AF664" t="s">
        <v>3314</v>
      </c>
      <c r="AG664" t="str">
        <f t="shared" si="78"/>
        <v>A679077</v>
      </c>
      <c r="AH664" t="str">
        <f>IFERROR(VLOOKUP(AG664,AKT!$E$4:$G$350,3,FALSE),"")</f>
        <v>0942</v>
      </c>
    </row>
    <row r="665" spans="31:34" hidden="1">
      <c r="AE665" t="s">
        <v>3315</v>
      </c>
      <c r="AF665" t="s">
        <v>3316</v>
      </c>
      <c r="AG665" t="str">
        <f t="shared" si="78"/>
        <v>A679077</v>
      </c>
      <c r="AH665" t="str">
        <f>IFERROR(VLOOKUP(AG665,AKT!$E$4:$G$350,3,FALSE),"")</f>
        <v>0942</v>
      </c>
    </row>
    <row r="666" spans="31:34" hidden="1">
      <c r="AE666" t="s">
        <v>3317</v>
      </c>
      <c r="AF666" t="s">
        <v>1043</v>
      </c>
      <c r="AG666" t="str">
        <f t="shared" si="78"/>
        <v>A679077</v>
      </c>
      <c r="AH666" t="str">
        <f>IFERROR(VLOOKUP(AG666,AKT!$E$4:$G$350,3,FALSE),"")</f>
        <v>0942</v>
      </c>
    </row>
    <row r="667" spans="31:34" hidden="1">
      <c r="AE667" t="s">
        <v>3318</v>
      </c>
      <c r="AF667" t="s">
        <v>3319</v>
      </c>
      <c r="AG667" t="str">
        <f t="shared" si="78"/>
        <v>A679077</v>
      </c>
      <c r="AH667" t="str">
        <f>IFERROR(VLOOKUP(AG667,AKT!$E$4:$G$350,3,FALSE),"")</f>
        <v>0942</v>
      </c>
    </row>
    <row r="668" spans="31:34" hidden="1">
      <c r="AE668" t="s">
        <v>3320</v>
      </c>
      <c r="AF668" t="s">
        <v>1707</v>
      </c>
      <c r="AG668" t="str">
        <f t="shared" si="78"/>
        <v>A679077</v>
      </c>
      <c r="AH668" t="str">
        <f>IFERROR(VLOOKUP(AG668,AKT!$E$4:$G$350,3,FALSE),"")</f>
        <v>0942</v>
      </c>
    </row>
    <row r="669" spans="31:34" hidden="1">
      <c r="AE669" t="s">
        <v>3321</v>
      </c>
      <c r="AF669" t="s">
        <v>3322</v>
      </c>
      <c r="AG669" t="str">
        <f t="shared" si="78"/>
        <v>A679077</v>
      </c>
      <c r="AH669" t="str">
        <f>IFERROR(VLOOKUP(AG669,AKT!$E$4:$G$350,3,FALSE),"")</f>
        <v>0942</v>
      </c>
    </row>
    <row r="670" spans="31:34" hidden="1">
      <c r="AE670" t="s">
        <v>3323</v>
      </c>
      <c r="AF670" t="s">
        <v>3324</v>
      </c>
      <c r="AG670" t="str">
        <f t="shared" si="78"/>
        <v>A679077</v>
      </c>
      <c r="AH670" t="str">
        <f>IFERROR(VLOOKUP(AG670,AKT!$E$4:$G$350,3,FALSE),"")</f>
        <v>0942</v>
      </c>
    </row>
    <row r="671" spans="31:34" hidden="1">
      <c r="AE671" t="s">
        <v>3325</v>
      </c>
      <c r="AF671" t="s">
        <v>3326</v>
      </c>
      <c r="AG671" t="str">
        <f t="shared" si="78"/>
        <v>A679077</v>
      </c>
      <c r="AH671" t="str">
        <f>IFERROR(VLOOKUP(AG671,AKT!$E$4:$G$350,3,FALSE),"")</f>
        <v>0942</v>
      </c>
    </row>
    <row r="672" spans="31:34" hidden="1">
      <c r="AE672" t="s">
        <v>3327</v>
      </c>
      <c r="AF672" t="s">
        <v>3328</v>
      </c>
      <c r="AG672" t="str">
        <f t="shared" si="78"/>
        <v>A679077</v>
      </c>
      <c r="AH672" t="str">
        <f>IFERROR(VLOOKUP(AG672,AKT!$E$4:$G$350,3,FALSE),"")</f>
        <v>0942</v>
      </c>
    </row>
    <row r="673" spans="31:34" hidden="1">
      <c r="AE673" t="s">
        <v>3329</v>
      </c>
      <c r="AF673" t="s">
        <v>3330</v>
      </c>
      <c r="AG673" t="str">
        <f t="shared" si="78"/>
        <v>A679077</v>
      </c>
      <c r="AH673" t="str">
        <f>IFERROR(VLOOKUP(AG673,AKT!$E$4:$G$350,3,FALSE),"")</f>
        <v>0942</v>
      </c>
    </row>
    <row r="674" spans="31:34" hidden="1">
      <c r="AE674" t="s">
        <v>3331</v>
      </c>
      <c r="AF674" t="s">
        <v>1955</v>
      </c>
      <c r="AG674" t="str">
        <f t="shared" si="78"/>
        <v>A679077</v>
      </c>
      <c r="AH674" t="str">
        <f>IFERROR(VLOOKUP(AG674,AKT!$E$4:$G$350,3,FALSE),"")</f>
        <v>0942</v>
      </c>
    </row>
    <row r="675" spans="31:34" hidden="1">
      <c r="AE675" t="s">
        <v>3332</v>
      </c>
      <c r="AF675" t="s">
        <v>3333</v>
      </c>
      <c r="AG675" t="str">
        <f t="shared" si="78"/>
        <v>A679077</v>
      </c>
      <c r="AH675" t="str">
        <f>IFERROR(VLOOKUP(AG675,AKT!$E$4:$G$350,3,FALSE),"")</f>
        <v>0942</v>
      </c>
    </row>
    <row r="676" spans="31:34" hidden="1">
      <c r="AE676" t="s">
        <v>3334</v>
      </c>
      <c r="AF676" t="s">
        <v>3335</v>
      </c>
      <c r="AG676" t="str">
        <f t="shared" si="78"/>
        <v>A679077</v>
      </c>
      <c r="AH676" t="str">
        <f>IFERROR(VLOOKUP(AG676,AKT!$E$4:$G$350,3,FALSE),"")</f>
        <v>0942</v>
      </c>
    </row>
    <row r="677" spans="31:34" hidden="1">
      <c r="AE677" t="s">
        <v>3336</v>
      </c>
      <c r="AF677" t="s">
        <v>3337</v>
      </c>
      <c r="AG677" t="str">
        <f t="shared" si="78"/>
        <v>A679077</v>
      </c>
      <c r="AH677" t="str">
        <f>IFERROR(VLOOKUP(AG677,AKT!$E$4:$G$350,3,FALSE),"")</f>
        <v>0942</v>
      </c>
    </row>
    <row r="678" spans="31:34" hidden="1">
      <c r="AE678" t="s">
        <v>3338</v>
      </c>
      <c r="AF678" t="s">
        <v>3339</v>
      </c>
      <c r="AG678" t="str">
        <f t="shared" si="78"/>
        <v>A679077</v>
      </c>
      <c r="AH678" t="str">
        <f>IFERROR(VLOOKUP(AG678,AKT!$E$4:$G$350,3,FALSE),"")</f>
        <v>0942</v>
      </c>
    </row>
    <row r="679" spans="31:34" hidden="1">
      <c r="AE679" t="s">
        <v>3340</v>
      </c>
      <c r="AF679" t="s">
        <v>3341</v>
      </c>
      <c r="AG679" t="str">
        <f t="shared" si="78"/>
        <v>A679077</v>
      </c>
      <c r="AH679" t="str">
        <f>IFERROR(VLOOKUP(AG679,AKT!$E$4:$G$350,3,FALSE),"")</f>
        <v>0942</v>
      </c>
    </row>
    <row r="680" spans="31:34" hidden="1">
      <c r="AE680" t="s">
        <v>3342</v>
      </c>
      <c r="AF680" t="s">
        <v>3343</v>
      </c>
      <c r="AG680" t="str">
        <f t="shared" si="78"/>
        <v>A679077</v>
      </c>
      <c r="AH680" t="str">
        <f>IFERROR(VLOOKUP(AG680,AKT!$E$4:$G$350,3,FALSE),"")</f>
        <v>0942</v>
      </c>
    </row>
    <row r="681" spans="31:34" hidden="1">
      <c r="AE681" t="s">
        <v>3344</v>
      </c>
      <c r="AF681" t="s">
        <v>3345</v>
      </c>
      <c r="AG681" t="str">
        <f t="shared" si="78"/>
        <v>A679077</v>
      </c>
      <c r="AH681" t="str">
        <f>IFERROR(VLOOKUP(AG681,AKT!$E$4:$G$350,3,FALSE),"")</f>
        <v>0942</v>
      </c>
    </row>
    <row r="682" spans="31:34" hidden="1">
      <c r="AE682" t="s">
        <v>3346</v>
      </c>
      <c r="AF682" t="s">
        <v>3347</v>
      </c>
      <c r="AG682" t="str">
        <f t="shared" si="78"/>
        <v>A679077</v>
      </c>
      <c r="AH682" t="str">
        <f>IFERROR(VLOOKUP(AG682,AKT!$E$4:$G$350,3,FALSE),"")</f>
        <v>0942</v>
      </c>
    </row>
    <row r="683" spans="31:34" hidden="1">
      <c r="AE683" t="s">
        <v>5213</v>
      </c>
      <c r="AF683" t="s">
        <v>5214</v>
      </c>
      <c r="AG683" t="str">
        <f t="shared" si="78"/>
        <v>A679077</v>
      </c>
      <c r="AH683" t="str">
        <f>IFERROR(VLOOKUP(AG683,AKT!$E$4:$G$350,3,FALSE),"")</f>
        <v>0942</v>
      </c>
    </row>
    <row r="684" spans="31:34" hidden="1">
      <c r="AE684" t="s">
        <v>5215</v>
      </c>
      <c r="AF684" t="s">
        <v>5216</v>
      </c>
      <c r="AG684" t="str">
        <f t="shared" si="78"/>
        <v>A679077</v>
      </c>
      <c r="AH684" t="str">
        <f>IFERROR(VLOOKUP(AG684,AKT!$E$4:$G$350,3,FALSE),"")</f>
        <v>0942</v>
      </c>
    </row>
    <row r="685" spans="31:34" hidden="1">
      <c r="AE685" t="s">
        <v>5217</v>
      </c>
      <c r="AF685" t="s">
        <v>5218</v>
      </c>
      <c r="AG685" t="str">
        <f t="shared" si="78"/>
        <v>A679077</v>
      </c>
      <c r="AH685" t="str">
        <f>IFERROR(VLOOKUP(AG685,AKT!$E$4:$G$350,3,FALSE),"")</f>
        <v>0942</v>
      </c>
    </row>
    <row r="686" spans="31:34" hidden="1">
      <c r="AE686" t="s">
        <v>5219</v>
      </c>
      <c r="AF686" t="s">
        <v>5220</v>
      </c>
      <c r="AG686" t="str">
        <f t="shared" si="78"/>
        <v>A679077</v>
      </c>
      <c r="AH686" t="str">
        <f>IFERROR(VLOOKUP(AG686,AKT!$E$4:$G$350,3,FALSE),"")</f>
        <v>0942</v>
      </c>
    </row>
    <row r="687" spans="31:34" hidden="1">
      <c r="AE687" t="s">
        <v>5221</v>
      </c>
      <c r="AF687" t="s">
        <v>5222</v>
      </c>
      <c r="AG687" t="str">
        <f t="shared" si="78"/>
        <v>A679077</v>
      </c>
      <c r="AH687" t="str">
        <f>IFERROR(VLOOKUP(AG687,AKT!$E$4:$G$350,3,FALSE),"")</f>
        <v>0942</v>
      </c>
    </row>
    <row r="688" spans="31:34" hidden="1">
      <c r="AE688" t="s">
        <v>5223</v>
      </c>
      <c r="AF688" t="s">
        <v>5224</v>
      </c>
      <c r="AG688" t="str">
        <f t="shared" si="78"/>
        <v>A679077</v>
      </c>
      <c r="AH688" t="str">
        <f>IFERROR(VLOOKUP(AG688,AKT!$E$4:$G$350,3,FALSE),"")</f>
        <v>0942</v>
      </c>
    </row>
    <row r="689" spans="31:34" hidden="1">
      <c r="AE689" t="s">
        <v>5225</v>
      </c>
      <c r="AF689" t="s">
        <v>5226</v>
      </c>
      <c r="AG689" t="str">
        <f t="shared" si="78"/>
        <v>A679077</v>
      </c>
      <c r="AH689" t="str">
        <f>IFERROR(VLOOKUP(AG689,AKT!$E$4:$G$350,3,FALSE),"")</f>
        <v>0942</v>
      </c>
    </row>
    <row r="690" spans="31:34" hidden="1">
      <c r="AE690" t="s">
        <v>5227</v>
      </c>
      <c r="AF690" t="s">
        <v>5228</v>
      </c>
      <c r="AG690" t="str">
        <f t="shared" si="78"/>
        <v>A679077</v>
      </c>
      <c r="AH690" t="str">
        <f>IFERROR(VLOOKUP(AG690,AKT!$E$4:$G$350,3,FALSE),"")</f>
        <v>0942</v>
      </c>
    </row>
    <row r="691" spans="31:34" hidden="1">
      <c r="AE691" t="s">
        <v>5229</v>
      </c>
      <c r="AF691" t="s">
        <v>5230</v>
      </c>
      <c r="AG691" t="str">
        <f t="shared" si="78"/>
        <v>A679077</v>
      </c>
      <c r="AH691" t="str">
        <f>IFERROR(VLOOKUP(AG691,AKT!$E$4:$G$350,3,FALSE),"")</f>
        <v>0942</v>
      </c>
    </row>
    <row r="692" spans="31:34" hidden="1">
      <c r="AE692" t="s">
        <v>5231</v>
      </c>
      <c r="AF692" t="s">
        <v>5232</v>
      </c>
      <c r="AG692" t="str">
        <f t="shared" si="78"/>
        <v>A679077</v>
      </c>
      <c r="AH692" t="str">
        <f>IFERROR(VLOOKUP(AG692,AKT!$E$4:$G$350,3,FALSE),"")</f>
        <v>0942</v>
      </c>
    </row>
    <row r="693" spans="31:34" hidden="1">
      <c r="AE693" t="s">
        <v>5233</v>
      </c>
      <c r="AF693" t="s">
        <v>5234</v>
      </c>
      <c r="AG693" t="str">
        <f t="shared" si="78"/>
        <v>A679077</v>
      </c>
      <c r="AH693" t="str">
        <f>IFERROR(VLOOKUP(AG693,AKT!$E$4:$G$350,3,FALSE),"")</f>
        <v>0942</v>
      </c>
    </row>
    <row r="694" spans="31:34" hidden="1">
      <c r="AE694" t="s">
        <v>5235</v>
      </c>
      <c r="AF694" t="s">
        <v>5236</v>
      </c>
      <c r="AG694" t="str">
        <f t="shared" si="78"/>
        <v>A679077</v>
      </c>
      <c r="AH694" t="str">
        <f>IFERROR(VLOOKUP(AG694,AKT!$E$4:$G$350,3,FALSE),"")</f>
        <v>0942</v>
      </c>
    </row>
    <row r="695" spans="31:34" hidden="1">
      <c r="AE695" t="s">
        <v>5237</v>
      </c>
      <c r="AF695" t="s">
        <v>5238</v>
      </c>
      <c r="AG695" t="str">
        <f t="shared" si="78"/>
        <v>A679077</v>
      </c>
      <c r="AH695" t="str">
        <f>IFERROR(VLOOKUP(AG695,AKT!$E$4:$G$350,3,FALSE),"")</f>
        <v>0942</v>
      </c>
    </row>
    <row r="696" spans="31:34" hidden="1">
      <c r="AE696" t="s">
        <v>5239</v>
      </c>
      <c r="AF696" t="s">
        <v>732</v>
      </c>
      <c r="AG696" t="str">
        <f t="shared" si="78"/>
        <v>A679077</v>
      </c>
      <c r="AH696" t="str">
        <f>IFERROR(VLOOKUP(AG696,AKT!$E$4:$G$350,3,FALSE),"")</f>
        <v>0942</v>
      </c>
    </row>
    <row r="697" spans="31:34" hidden="1">
      <c r="AE697" t="s">
        <v>5240</v>
      </c>
      <c r="AF697" t="s">
        <v>5241</v>
      </c>
      <c r="AG697" t="str">
        <f t="shared" si="78"/>
        <v>A679077</v>
      </c>
      <c r="AH697" t="str">
        <f>IFERROR(VLOOKUP(AG697,AKT!$E$4:$G$350,3,FALSE),"")</f>
        <v>0942</v>
      </c>
    </row>
    <row r="698" spans="31:34" hidden="1">
      <c r="AE698" t="s">
        <v>5242</v>
      </c>
      <c r="AF698" t="s">
        <v>5243</v>
      </c>
      <c r="AG698" t="str">
        <f t="shared" si="78"/>
        <v>A679077</v>
      </c>
      <c r="AH698" t="str">
        <f>IFERROR(VLOOKUP(AG698,AKT!$E$4:$G$350,3,FALSE),"")</f>
        <v>0942</v>
      </c>
    </row>
    <row r="699" spans="31:34" hidden="1">
      <c r="AE699" t="s">
        <v>5244</v>
      </c>
      <c r="AF699" t="s">
        <v>5245</v>
      </c>
      <c r="AG699" t="str">
        <f t="shared" si="78"/>
        <v>A679077</v>
      </c>
      <c r="AH699" t="str">
        <f>IFERROR(VLOOKUP(AG699,AKT!$E$4:$G$350,3,FALSE),"")</f>
        <v>0942</v>
      </c>
    </row>
    <row r="700" spans="31:34" hidden="1">
      <c r="AE700" t="s">
        <v>5246</v>
      </c>
      <c r="AF700" t="s">
        <v>5247</v>
      </c>
      <c r="AG700" t="str">
        <f t="shared" si="78"/>
        <v>A679077</v>
      </c>
      <c r="AH700" t="str">
        <f>IFERROR(VLOOKUP(AG700,AKT!$E$4:$G$350,3,FALSE),"")</f>
        <v>0942</v>
      </c>
    </row>
    <row r="701" spans="31:34" hidden="1">
      <c r="AE701" t="s">
        <v>5248</v>
      </c>
      <c r="AF701" t="s">
        <v>5249</v>
      </c>
      <c r="AG701" t="str">
        <f t="shared" si="78"/>
        <v>A679077</v>
      </c>
      <c r="AH701" t="str">
        <f>IFERROR(VLOOKUP(AG701,AKT!$E$4:$G$350,3,FALSE),"")</f>
        <v>0942</v>
      </c>
    </row>
    <row r="702" spans="31:34" hidden="1">
      <c r="AE702" t="s">
        <v>5250</v>
      </c>
      <c r="AF702" t="s">
        <v>5251</v>
      </c>
      <c r="AG702" t="str">
        <f t="shared" si="78"/>
        <v>A679077</v>
      </c>
      <c r="AH702" t="str">
        <f>IFERROR(VLOOKUP(AG702,AKT!$E$4:$G$350,3,FALSE),"")</f>
        <v>0942</v>
      </c>
    </row>
    <row r="703" spans="31:34" hidden="1">
      <c r="AE703" t="s">
        <v>5252</v>
      </c>
      <c r="AF703" t="s">
        <v>5253</v>
      </c>
      <c r="AG703" t="str">
        <f t="shared" si="78"/>
        <v>A679077</v>
      </c>
      <c r="AH703" t="str">
        <f>IFERROR(VLOOKUP(AG703,AKT!$E$4:$G$350,3,FALSE),"")</f>
        <v>0942</v>
      </c>
    </row>
    <row r="704" spans="31:34" hidden="1">
      <c r="AE704" t="s">
        <v>5254</v>
      </c>
      <c r="AF704" t="s">
        <v>5255</v>
      </c>
      <c r="AG704" t="str">
        <f t="shared" si="78"/>
        <v>A679077</v>
      </c>
      <c r="AH704" t="str">
        <f>IFERROR(VLOOKUP(AG704,AKT!$E$4:$G$350,3,FALSE),"")</f>
        <v>0942</v>
      </c>
    </row>
    <row r="705" spans="31:34" hidden="1">
      <c r="AE705" t="s">
        <v>5256</v>
      </c>
      <c r="AF705" t="s">
        <v>5257</v>
      </c>
      <c r="AG705" t="str">
        <f t="shared" si="78"/>
        <v>A679077</v>
      </c>
      <c r="AH705" t="str">
        <f>IFERROR(VLOOKUP(AG705,AKT!$E$4:$G$350,3,FALSE),"")</f>
        <v>0942</v>
      </c>
    </row>
    <row r="706" spans="31:34" hidden="1">
      <c r="AE706" t="s">
        <v>5258</v>
      </c>
      <c r="AF706" t="s">
        <v>5259</v>
      </c>
      <c r="AG706" t="str">
        <f t="shared" si="78"/>
        <v>A679077</v>
      </c>
      <c r="AH706" t="str">
        <f>IFERROR(VLOOKUP(AG706,AKT!$E$4:$G$350,3,FALSE),"")</f>
        <v>0942</v>
      </c>
    </row>
    <row r="707" spans="31:34" hidden="1">
      <c r="AE707" t="s">
        <v>5260</v>
      </c>
      <c r="AF707" t="s">
        <v>5261</v>
      </c>
      <c r="AG707" t="str">
        <f t="shared" si="78"/>
        <v>A679077</v>
      </c>
      <c r="AH707" t="str">
        <f>IFERROR(VLOOKUP(AG707,AKT!$E$4:$G$350,3,FALSE),"")</f>
        <v>0942</v>
      </c>
    </row>
    <row r="708" spans="31:34" hidden="1">
      <c r="AE708" t="s">
        <v>5262</v>
      </c>
      <c r="AF708" t="s">
        <v>5263</v>
      </c>
      <c r="AG708" t="str">
        <f t="shared" si="78"/>
        <v>A679077</v>
      </c>
      <c r="AH708" t="str">
        <f>IFERROR(VLOOKUP(AG708,AKT!$E$4:$G$350,3,FALSE),"")</f>
        <v>0942</v>
      </c>
    </row>
    <row r="709" spans="31:34" hidden="1">
      <c r="AE709" t="s">
        <v>5264</v>
      </c>
      <c r="AF709" t="s">
        <v>5265</v>
      </c>
      <c r="AG709" t="str">
        <f t="shared" si="78"/>
        <v>A679077</v>
      </c>
      <c r="AH709" t="str">
        <f>IFERROR(VLOOKUP(AG709,AKT!$E$4:$G$350,3,FALSE),"")</f>
        <v>0942</v>
      </c>
    </row>
    <row r="710" spans="31:34" hidden="1">
      <c r="AE710" t="s">
        <v>5266</v>
      </c>
      <c r="AF710" t="s">
        <v>5267</v>
      </c>
      <c r="AG710" t="str">
        <f t="shared" si="78"/>
        <v>A679077</v>
      </c>
      <c r="AH710" t="str">
        <f>IFERROR(VLOOKUP(AG710,AKT!$E$4:$G$350,3,FALSE),"")</f>
        <v>0942</v>
      </c>
    </row>
    <row r="711" spans="31:34" hidden="1">
      <c r="AE711" t="s">
        <v>5268</v>
      </c>
      <c r="AF711" t="s">
        <v>5269</v>
      </c>
      <c r="AG711" t="str">
        <f t="shared" si="78"/>
        <v>A679077</v>
      </c>
      <c r="AH711" t="str">
        <f>IFERROR(VLOOKUP(AG711,AKT!$E$4:$G$350,3,FALSE),"")</f>
        <v>0942</v>
      </c>
    </row>
    <row r="712" spans="31:34" hidden="1">
      <c r="AE712" t="s">
        <v>5270</v>
      </c>
      <c r="AF712" t="s">
        <v>5271</v>
      </c>
      <c r="AG712" t="str">
        <f t="shared" si="78"/>
        <v>A679077</v>
      </c>
      <c r="AH712" t="str">
        <f>IFERROR(VLOOKUP(AG712,AKT!$E$4:$G$350,3,FALSE),"")</f>
        <v>0942</v>
      </c>
    </row>
    <row r="713" spans="31:34" hidden="1">
      <c r="AE713" t="s">
        <v>5272</v>
      </c>
      <c r="AF713" t="s">
        <v>5273</v>
      </c>
      <c r="AG713" t="str">
        <f t="shared" ref="AG713:AG776" si="79">LEFT(AE713,7)</f>
        <v>A679078</v>
      </c>
      <c r="AH713" t="str">
        <f>IFERROR(VLOOKUP(AG713,AKT!$E$4:$G$350,3,FALSE),"")</f>
        <v>0942</v>
      </c>
    </row>
    <row r="714" spans="31:34" hidden="1">
      <c r="AE714" t="s">
        <v>5274</v>
      </c>
      <c r="AF714" t="s">
        <v>5275</v>
      </c>
      <c r="AG714" t="str">
        <f t="shared" si="79"/>
        <v>A679078</v>
      </c>
      <c r="AH714" t="str">
        <f>IFERROR(VLOOKUP(AG714,AKT!$E$4:$G$350,3,FALSE),"")</f>
        <v>0942</v>
      </c>
    </row>
    <row r="715" spans="31:34" hidden="1">
      <c r="AE715" t="s">
        <v>5276</v>
      </c>
      <c r="AF715" t="s">
        <v>5277</v>
      </c>
      <c r="AG715" t="str">
        <f t="shared" si="79"/>
        <v>A679078</v>
      </c>
      <c r="AH715" t="str">
        <f>IFERROR(VLOOKUP(AG715,AKT!$E$4:$G$350,3,FALSE),"")</f>
        <v>0942</v>
      </c>
    </row>
    <row r="716" spans="31:34" hidden="1">
      <c r="AE716" t="s">
        <v>5278</v>
      </c>
      <c r="AF716" t="s">
        <v>5279</v>
      </c>
      <c r="AG716" t="str">
        <f t="shared" si="79"/>
        <v>A679078</v>
      </c>
      <c r="AH716" t="str">
        <f>IFERROR(VLOOKUP(AG716,AKT!$E$4:$G$350,3,FALSE),"")</f>
        <v>0942</v>
      </c>
    </row>
    <row r="717" spans="31:34" hidden="1">
      <c r="AE717" t="s">
        <v>5280</v>
      </c>
      <c r="AF717" t="s">
        <v>5281</v>
      </c>
      <c r="AG717" t="str">
        <f t="shared" si="79"/>
        <v>A679078</v>
      </c>
      <c r="AH717" t="str">
        <f>IFERROR(VLOOKUP(AG717,AKT!$E$4:$G$350,3,FALSE),"")</f>
        <v>0942</v>
      </c>
    </row>
    <row r="718" spans="31:34" hidden="1">
      <c r="AE718" t="s">
        <v>5282</v>
      </c>
      <c r="AF718" t="s">
        <v>5283</v>
      </c>
      <c r="AG718" t="str">
        <f t="shared" si="79"/>
        <v>A679078</v>
      </c>
      <c r="AH718" t="str">
        <f>IFERROR(VLOOKUP(AG718,AKT!$E$4:$G$350,3,FALSE),"")</f>
        <v>0942</v>
      </c>
    </row>
    <row r="719" spans="31:34" hidden="1">
      <c r="AE719" t="s">
        <v>5284</v>
      </c>
      <c r="AF719" t="s">
        <v>5285</v>
      </c>
      <c r="AG719" t="str">
        <f t="shared" si="79"/>
        <v>A679078</v>
      </c>
      <c r="AH719" t="str">
        <f>IFERROR(VLOOKUP(AG719,AKT!$E$4:$G$350,3,FALSE),"")</f>
        <v>0942</v>
      </c>
    </row>
    <row r="720" spans="31:34" hidden="1">
      <c r="AE720" t="s">
        <v>5286</v>
      </c>
      <c r="AF720" t="s">
        <v>5287</v>
      </c>
      <c r="AG720" t="str">
        <f t="shared" si="79"/>
        <v>A679078</v>
      </c>
      <c r="AH720" t="str">
        <f>IFERROR(VLOOKUP(AG720,AKT!$E$4:$G$350,3,FALSE),"")</f>
        <v>0942</v>
      </c>
    </row>
    <row r="721" spans="31:34" hidden="1">
      <c r="AE721" t="s">
        <v>5288</v>
      </c>
      <c r="AF721" t="s">
        <v>5289</v>
      </c>
      <c r="AG721" t="str">
        <f t="shared" si="79"/>
        <v>A679078</v>
      </c>
      <c r="AH721" t="str">
        <f>IFERROR(VLOOKUP(AG721,AKT!$E$4:$G$350,3,FALSE),"")</f>
        <v>0942</v>
      </c>
    </row>
    <row r="722" spans="31:34" hidden="1">
      <c r="AE722" t="s">
        <v>5290</v>
      </c>
      <c r="AF722" t="s">
        <v>5291</v>
      </c>
      <c r="AG722" t="str">
        <f t="shared" si="79"/>
        <v>A679078</v>
      </c>
      <c r="AH722" t="str">
        <f>IFERROR(VLOOKUP(AG722,AKT!$E$4:$G$350,3,FALSE),"")</f>
        <v>0942</v>
      </c>
    </row>
    <row r="723" spans="31:34" hidden="1">
      <c r="AE723" t="s">
        <v>5292</v>
      </c>
      <c r="AF723" t="s">
        <v>5293</v>
      </c>
      <c r="AG723" t="str">
        <f t="shared" si="79"/>
        <v>A679078</v>
      </c>
      <c r="AH723" t="str">
        <f>IFERROR(VLOOKUP(AG723,AKT!$E$4:$G$350,3,FALSE),"")</f>
        <v>0942</v>
      </c>
    </row>
    <row r="724" spans="31:34" hidden="1">
      <c r="AE724" t="s">
        <v>5294</v>
      </c>
      <c r="AF724" t="s">
        <v>5295</v>
      </c>
      <c r="AG724" t="str">
        <f t="shared" si="79"/>
        <v>A679078</v>
      </c>
      <c r="AH724" t="str">
        <f>IFERROR(VLOOKUP(AG724,AKT!$E$4:$G$350,3,FALSE),"")</f>
        <v>0942</v>
      </c>
    </row>
    <row r="725" spans="31:34" hidden="1">
      <c r="AE725" t="s">
        <v>5296</v>
      </c>
      <c r="AF725" t="s">
        <v>5297</v>
      </c>
      <c r="AG725" t="str">
        <f t="shared" si="79"/>
        <v>A679078</v>
      </c>
      <c r="AH725" t="str">
        <f>IFERROR(VLOOKUP(AG725,AKT!$E$4:$G$350,3,FALSE),"")</f>
        <v>0942</v>
      </c>
    </row>
    <row r="726" spans="31:34" hidden="1">
      <c r="AE726" t="s">
        <v>714</v>
      </c>
      <c r="AF726" t="s">
        <v>715</v>
      </c>
      <c r="AG726" t="str">
        <f t="shared" si="79"/>
        <v>A679078</v>
      </c>
      <c r="AH726" t="str">
        <f>IFERROR(VLOOKUP(AG726,AKT!$E$4:$G$350,3,FALSE),"")</f>
        <v>0942</v>
      </c>
    </row>
    <row r="727" spans="31:34" hidden="1">
      <c r="AE727" t="s">
        <v>716</v>
      </c>
      <c r="AF727" t="s">
        <v>717</v>
      </c>
      <c r="AG727" t="str">
        <f t="shared" si="79"/>
        <v>A679078</v>
      </c>
      <c r="AH727" t="str">
        <f>IFERROR(VLOOKUP(AG727,AKT!$E$4:$G$350,3,FALSE),"")</f>
        <v>0942</v>
      </c>
    </row>
    <row r="728" spans="31:34" hidden="1">
      <c r="AE728" t="s">
        <v>718</v>
      </c>
      <c r="AF728" t="s">
        <v>719</v>
      </c>
      <c r="AG728" t="str">
        <f t="shared" si="79"/>
        <v>A679078</v>
      </c>
      <c r="AH728" t="str">
        <f>IFERROR(VLOOKUP(AG728,AKT!$E$4:$G$350,3,FALSE),"")</f>
        <v>0942</v>
      </c>
    </row>
    <row r="729" spans="31:34" hidden="1">
      <c r="AE729" t="s">
        <v>5298</v>
      </c>
      <c r="AF729" t="s">
        <v>5299</v>
      </c>
      <c r="AG729" t="str">
        <f t="shared" si="79"/>
        <v>A679078</v>
      </c>
      <c r="AH729" t="str">
        <f>IFERROR(VLOOKUP(AG729,AKT!$E$4:$G$350,3,FALSE),"")</f>
        <v>0942</v>
      </c>
    </row>
    <row r="730" spans="31:34" hidden="1">
      <c r="AE730" t="s">
        <v>5300</v>
      </c>
      <c r="AF730" t="s">
        <v>5301</v>
      </c>
      <c r="AG730" t="str">
        <f t="shared" si="79"/>
        <v>A679078</v>
      </c>
      <c r="AH730" t="str">
        <f>IFERROR(VLOOKUP(AG730,AKT!$E$4:$G$350,3,FALSE),"")</f>
        <v>0942</v>
      </c>
    </row>
    <row r="731" spans="31:34" hidden="1">
      <c r="AE731" t="s">
        <v>5302</v>
      </c>
      <c r="AF731" t="s">
        <v>5303</v>
      </c>
      <c r="AG731" t="str">
        <f t="shared" si="79"/>
        <v>A679078</v>
      </c>
      <c r="AH731" t="str">
        <f>IFERROR(VLOOKUP(AG731,AKT!$E$4:$G$350,3,FALSE),"")</f>
        <v>0942</v>
      </c>
    </row>
    <row r="732" spans="31:34" hidden="1">
      <c r="AE732" t="s">
        <v>5304</v>
      </c>
      <c r="AF732" t="s">
        <v>5305</v>
      </c>
      <c r="AG732" t="str">
        <f t="shared" si="79"/>
        <v>A679078</v>
      </c>
      <c r="AH732" t="str">
        <f>IFERROR(VLOOKUP(AG732,AKT!$E$4:$G$350,3,FALSE),"")</f>
        <v>0942</v>
      </c>
    </row>
    <row r="733" spans="31:34" hidden="1">
      <c r="AE733" t="s">
        <v>720</v>
      </c>
      <c r="AF733" t="s">
        <v>721</v>
      </c>
      <c r="AG733" t="str">
        <f t="shared" si="79"/>
        <v>A679078</v>
      </c>
      <c r="AH733" t="str">
        <f>IFERROR(VLOOKUP(AG733,AKT!$E$4:$G$350,3,FALSE),"")</f>
        <v>0942</v>
      </c>
    </row>
    <row r="734" spans="31:34" hidden="1">
      <c r="AE734" t="s">
        <v>5306</v>
      </c>
      <c r="AF734" t="s">
        <v>5307</v>
      </c>
      <c r="AG734" t="str">
        <f t="shared" si="79"/>
        <v>A679078</v>
      </c>
      <c r="AH734" t="str">
        <f>IFERROR(VLOOKUP(AG734,AKT!$E$4:$G$350,3,FALSE),"")</f>
        <v>0942</v>
      </c>
    </row>
    <row r="735" spans="31:34" hidden="1">
      <c r="AE735" t="s">
        <v>3348</v>
      </c>
      <c r="AF735" t="s">
        <v>3349</v>
      </c>
      <c r="AG735" t="str">
        <f t="shared" si="79"/>
        <v>A679078</v>
      </c>
      <c r="AH735" t="str">
        <f>IFERROR(VLOOKUP(AG735,AKT!$E$4:$G$350,3,FALSE),"")</f>
        <v>0942</v>
      </c>
    </row>
    <row r="736" spans="31:34" hidden="1">
      <c r="AE736" t="s">
        <v>722</v>
      </c>
      <c r="AF736" t="s">
        <v>723</v>
      </c>
      <c r="AG736" t="str">
        <f t="shared" si="79"/>
        <v>A679078</v>
      </c>
      <c r="AH736" t="str">
        <f>IFERROR(VLOOKUP(AG736,AKT!$E$4:$G$350,3,FALSE),"")</f>
        <v>0942</v>
      </c>
    </row>
    <row r="737" spans="31:34" hidden="1">
      <c r="AE737" t="s">
        <v>5308</v>
      </c>
      <c r="AF737" t="s">
        <v>5309</v>
      </c>
      <c r="AG737" t="str">
        <f t="shared" si="79"/>
        <v>A679078</v>
      </c>
      <c r="AH737" t="str">
        <f>IFERROR(VLOOKUP(AG737,AKT!$E$4:$G$350,3,FALSE),"")</f>
        <v>0942</v>
      </c>
    </row>
    <row r="738" spans="31:34" hidden="1">
      <c r="AE738" t="s">
        <v>5310</v>
      </c>
      <c r="AF738" t="s">
        <v>5311</v>
      </c>
      <c r="AG738" t="str">
        <f t="shared" si="79"/>
        <v>A679078</v>
      </c>
      <c r="AH738" t="str">
        <f>IFERROR(VLOOKUP(AG738,AKT!$E$4:$G$350,3,FALSE),"")</f>
        <v>0942</v>
      </c>
    </row>
    <row r="739" spans="31:34" hidden="1">
      <c r="AE739" t="s">
        <v>5312</v>
      </c>
      <c r="AF739" t="s">
        <v>5313</v>
      </c>
      <c r="AG739" t="str">
        <f t="shared" si="79"/>
        <v>A679078</v>
      </c>
      <c r="AH739" t="str">
        <f>IFERROR(VLOOKUP(AG739,AKT!$E$4:$G$350,3,FALSE),"")</f>
        <v>0942</v>
      </c>
    </row>
    <row r="740" spans="31:34" hidden="1">
      <c r="AE740" t="s">
        <v>5314</v>
      </c>
      <c r="AF740" t="s">
        <v>5315</v>
      </c>
      <c r="AG740" t="str">
        <f t="shared" si="79"/>
        <v>A679078</v>
      </c>
      <c r="AH740" t="str">
        <f>IFERROR(VLOOKUP(AG740,AKT!$E$4:$G$350,3,FALSE),"")</f>
        <v>0942</v>
      </c>
    </row>
    <row r="741" spans="31:34" hidden="1">
      <c r="AE741" t="s">
        <v>5316</v>
      </c>
      <c r="AF741" t="s">
        <v>5317</v>
      </c>
      <c r="AG741" t="str">
        <f t="shared" si="79"/>
        <v>A679078</v>
      </c>
      <c r="AH741" t="str">
        <f>IFERROR(VLOOKUP(AG741,AKT!$E$4:$G$350,3,FALSE),"")</f>
        <v>0942</v>
      </c>
    </row>
    <row r="742" spans="31:34" hidden="1">
      <c r="AE742" t="s">
        <v>5318</v>
      </c>
      <c r="AF742" t="s">
        <v>5319</v>
      </c>
      <c r="AG742" t="str">
        <f t="shared" si="79"/>
        <v>A679078</v>
      </c>
      <c r="AH742" t="str">
        <f>IFERROR(VLOOKUP(AG742,AKT!$E$4:$G$350,3,FALSE),"")</f>
        <v>0942</v>
      </c>
    </row>
    <row r="743" spans="31:34" hidden="1">
      <c r="AE743" t="s">
        <v>5320</v>
      </c>
      <c r="AF743" t="s">
        <v>5321</v>
      </c>
      <c r="AG743" t="str">
        <f t="shared" si="79"/>
        <v>A679078</v>
      </c>
      <c r="AH743" t="str">
        <f>IFERROR(VLOOKUP(AG743,AKT!$E$4:$G$350,3,FALSE),"")</f>
        <v>0942</v>
      </c>
    </row>
    <row r="744" spans="31:34" hidden="1">
      <c r="AE744" t="s">
        <v>5322</v>
      </c>
      <c r="AF744" t="s">
        <v>5323</v>
      </c>
      <c r="AG744" t="str">
        <f t="shared" si="79"/>
        <v>A679078</v>
      </c>
      <c r="AH744" t="str">
        <f>IFERROR(VLOOKUP(AG744,AKT!$E$4:$G$350,3,FALSE),"")</f>
        <v>0942</v>
      </c>
    </row>
    <row r="745" spans="31:34" hidden="1">
      <c r="AE745" t="s">
        <v>5324</v>
      </c>
      <c r="AF745" t="s">
        <v>5325</v>
      </c>
      <c r="AG745" t="str">
        <f t="shared" si="79"/>
        <v>A679078</v>
      </c>
      <c r="AH745" t="str">
        <f>IFERROR(VLOOKUP(AG745,AKT!$E$4:$G$350,3,FALSE),"")</f>
        <v>0942</v>
      </c>
    </row>
    <row r="746" spans="31:34" hidden="1">
      <c r="AE746" t="s">
        <v>5326</v>
      </c>
      <c r="AF746" t="s">
        <v>5327</v>
      </c>
      <c r="AG746" t="str">
        <f t="shared" si="79"/>
        <v>A679078</v>
      </c>
      <c r="AH746" t="str">
        <f>IFERROR(VLOOKUP(AG746,AKT!$E$4:$G$350,3,FALSE),"")</f>
        <v>0942</v>
      </c>
    </row>
    <row r="747" spans="31:34" hidden="1">
      <c r="AE747" t="s">
        <v>5328</v>
      </c>
      <c r="AF747" t="s">
        <v>5329</v>
      </c>
      <c r="AG747" t="str">
        <f t="shared" si="79"/>
        <v>A679078</v>
      </c>
      <c r="AH747" t="str">
        <f>IFERROR(VLOOKUP(AG747,AKT!$E$4:$G$350,3,FALSE),"")</f>
        <v>0942</v>
      </c>
    </row>
    <row r="748" spans="31:34" hidden="1">
      <c r="AE748" t="s">
        <v>5330</v>
      </c>
      <c r="AF748" t="s">
        <v>5331</v>
      </c>
      <c r="AG748" t="str">
        <f t="shared" si="79"/>
        <v>A679078</v>
      </c>
      <c r="AH748" t="str">
        <f>IFERROR(VLOOKUP(AG748,AKT!$E$4:$G$350,3,FALSE),"")</f>
        <v>0942</v>
      </c>
    </row>
    <row r="749" spans="31:34" hidden="1">
      <c r="AE749" t="s">
        <v>5332</v>
      </c>
      <c r="AF749" t="s">
        <v>5333</v>
      </c>
      <c r="AG749" t="str">
        <f t="shared" si="79"/>
        <v>A679078</v>
      </c>
      <c r="AH749" t="str">
        <f>IFERROR(VLOOKUP(AG749,AKT!$E$4:$G$350,3,FALSE),"")</f>
        <v>0942</v>
      </c>
    </row>
    <row r="750" spans="31:34" hidden="1">
      <c r="AE750" t="s">
        <v>724</v>
      </c>
      <c r="AF750" t="s">
        <v>725</v>
      </c>
      <c r="AG750" t="str">
        <f t="shared" si="79"/>
        <v>A679078</v>
      </c>
      <c r="AH750" t="str">
        <f>IFERROR(VLOOKUP(AG750,AKT!$E$4:$G$350,3,FALSE),"")</f>
        <v>0942</v>
      </c>
    </row>
    <row r="751" spans="31:34" hidden="1">
      <c r="AE751" t="s">
        <v>5334</v>
      </c>
      <c r="AF751" t="s">
        <v>5335</v>
      </c>
      <c r="AG751" t="str">
        <f t="shared" si="79"/>
        <v>A679078</v>
      </c>
      <c r="AH751" t="str">
        <f>IFERROR(VLOOKUP(AG751,AKT!$E$4:$G$350,3,FALSE),"")</f>
        <v>0942</v>
      </c>
    </row>
    <row r="752" spans="31:34" hidden="1">
      <c r="AE752" t="s">
        <v>5336</v>
      </c>
      <c r="AF752" t="s">
        <v>5337</v>
      </c>
      <c r="AG752" t="str">
        <f t="shared" si="79"/>
        <v>A679078</v>
      </c>
      <c r="AH752" t="str">
        <f>IFERROR(VLOOKUP(AG752,AKT!$E$4:$G$350,3,FALSE),"")</f>
        <v>0942</v>
      </c>
    </row>
    <row r="753" spans="31:34" hidden="1">
      <c r="AE753" t="s">
        <v>3350</v>
      </c>
      <c r="AF753" t="s">
        <v>3351</v>
      </c>
      <c r="AG753" t="str">
        <f t="shared" si="79"/>
        <v>A679078</v>
      </c>
      <c r="AH753" t="str">
        <f>IFERROR(VLOOKUP(AG753,AKT!$E$4:$G$350,3,FALSE),"")</f>
        <v>0942</v>
      </c>
    </row>
    <row r="754" spans="31:34" hidden="1">
      <c r="AE754" t="s">
        <v>3352</v>
      </c>
      <c r="AF754" t="s">
        <v>3353</v>
      </c>
      <c r="AG754" t="str">
        <f t="shared" si="79"/>
        <v>A679078</v>
      </c>
      <c r="AH754" t="str">
        <f>IFERROR(VLOOKUP(AG754,AKT!$E$4:$G$350,3,FALSE),"")</f>
        <v>0942</v>
      </c>
    </row>
    <row r="755" spans="31:34" hidden="1">
      <c r="AE755" t="s">
        <v>5338</v>
      </c>
      <c r="AF755" t="s">
        <v>5339</v>
      </c>
      <c r="AG755" t="str">
        <f t="shared" si="79"/>
        <v>A679078</v>
      </c>
      <c r="AH755" t="str">
        <f>IFERROR(VLOOKUP(AG755,AKT!$E$4:$G$350,3,FALSE),"")</f>
        <v>0942</v>
      </c>
    </row>
    <row r="756" spans="31:34" hidden="1">
      <c r="AE756" t="s">
        <v>726</v>
      </c>
      <c r="AF756" t="s">
        <v>727</v>
      </c>
      <c r="AG756" t="str">
        <f t="shared" si="79"/>
        <v>A679078</v>
      </c>
      <c r="AH756" t="str">
        <f>IFERROR(VLOOKUP(AG756,AKT!$E$4:$G$350,3,FALSE),"")</f>
        <v>0942</v>
      </c>
    </row>
    <row r="757" spans="31:34" hidden="1">
      <c r="AE757" t="s">
        <v>5340</v>
      </c>
      <c r="AF757" t="s">
        <v>5341</v>
      </c>
      <c r="AG757" t="str">
        <f t="shared" si="79"/>
        <v>A679078</v>
      </c>
      <c r="AH757" t="str">
        <f>IFERROR(VLOOKUP(AG757,AKT!$E$4:$G$350,3,FALSE),"")</f>
        <v>0942</v>
      </c>
    </row>
    <row r="758" spans="31:34" hidden="1">
      <c r="AE758" t="s">
        <v>5342</v>
      </c>
      <c r="AF758" t="s">
        <v>5343</v>
      </c>
      <c r="AG758" t="str">
        <f t="shared" si="79"/>
        <v>A679078</v>
      </c>
      <c r="AH758" t="str">
        <f>IFERROR(VLOOKUP(AG758,AKT!$E$4:$G$350,3,FALSE),"")</f>
        <v>0942</v>
      </c>
    </row>
    <row r="759" spans="31:34" hidden="1">
      <c r="AE759" t="s">
        <v>5344</v>
      </c>
      <c r="AF759" t="s">
        <v>5345</v>
      </c>
      <c r="AG759" t="str">
        <f t="shared" si="79"/>
        <v>A679078</v>
      </c>
      <c r="AH759" t="str">
        <f>IFERROR(VLOOKUP(AG759,AKT!$E$4:$G$350,3,FALSE),"")</f>
        <v>0942</v>
      </c>
    </row>
    <row r="760" spans="31:34" hidden="1">
      <c r="AE760" t="s">
        <v>5346</v>
      </c>
      <c r="AF760" t="s">
        <v>5347</v>
      </c>
      <c r="AG760" t="str">
        <f t="shared" si="79"/>
        <v>A679078</v>
      </c>
      <c r="AH760" t="str">
        <f>IFERROR(VLOOKUP(AG760,AKT!$E$4:$G$350,3,FALSE),"")</f>
        <v>0942</v>
      </c>
    </row>
    <row r="761" spans="31:34" hidden="1">
      <c r="AE761" t="s">
        <v>5348</v>
      </c>
      <c r="AF761" t="s">
        <v>5349</v>
      </c>
      <c r="AG761" t="str">
        <f t="shared" si="79"/>
        <v>A679078</v>
      </c>
      <c r="AH761" t="str">
        <f>IFERROR(VLOOKUP(AG761,AKT!$E$4:$G$350,3,FALSE),"")</f>
        <v>0942</v>
      </c>
    </row>
    <row r="762" spans="31:34" hidden="1">
      <c r="AE762" t="s">
        <v>5350</v>
      </c>
      <c r="AF762" t="s">
        <v>5351</v>
      </c>
      <c r="AG762" t="str">
        <f t="shared" si="79"/>
        <v>A679078</v>
      </c>
      <c r="AH762" t="str">
        <f>IFERROR(VLOOKUP(AG762,AKT!$E$4:$G$350,3,FALSE),"")</f>
        <v>0942</v>
      </c>
    </row>
    <row r="763" spans="31:34" hidden="1">
      <c r="AE763" t="s">
        <v>5352</v>
      </c>
      <c r="AF763" t="s">
        <v>5353</v>
      </c>
      <c r="AG763" t="str">
        <f t="shared" si="79"/>
        <v>A679078</v>
      </c>
      <c r="AH763" t="str">
        <f>IFERROR(VLOOKUP(AG763,AKT!$E$4:$G$350,3,FALSE),"")</f>
        <v>0942</v>
      </c>
    </row>
    <row r="764" spans="31:34" hidden="1">
      <c r="AE764" t="s">
        <v>5354</v>
      </c>
      <c r="AF764" t="s">
        <v>5355</v>
      </c>
      <c r="AG764" t="str">
        <f t="shared" si="79"/>
        <v>A679078</v>
      </c>
      <c r="AH764" t="str">
        <f>IFERROR(VLOOKUP(AG764,AKT!$E$4:$G$350,3,FALSE),"")</f>
        <v>0942</v>
      </c>
    </row>
    <row r="765" spans="31:34" hidden="1">
      <c r="AE765" t="s">
        <v>5356</v>
      </c>
      <c r="AF765" t="s">
        <v>5357</v>
      </c>
      <c r="AG765" t="str">
        <f t="shared" si="79"/>
        <v>A679078</v>
      </c>
      <c r="AH765" t="str">
        <f>IFERROR(VLOOKUP(AG765,AKT!$E$4:$G$350,3,FALSE),"")</f>
        <v>0942</v>
      </c>
    </row>
    <row r="766" spans="31:34" hidden="1">
      <c r="AE766" t="s">
        <v>5358</v>
      </c>
      <c r="AF766" t="s">
        <v>5359</v>
      </c>
      <c r="AG766" t="str">
        <f t="shared" si="79"/>
        <v>A679078</v>
      </c>
      <c r="AH766" t="str">
        <f>IFERROR(VLOOKUP(AG766,AKT!$E$4:$G$350,3,FALSE),"")</f>
        <v>0942</v>
      </c>
    </row>
    <row r="767" spans="31:34" hidden="1">
      <c r="AE767" t="s">
        <v>5360</v>
      </c>
      <c r="AF767" t="s">
        <v>5361</v>
      </c>
      <c r="AG767" t="str">
        <f t="shared" si="79"/>
        <v>A679078</v>
      </c>
      <c r="AH767" t="str">
        <f>IFERROR(VLOOKUP(AG767,AKT!$E$4:$G$350,3,FALSE),"")</f>
        <v>0942</v>
      </c>
    </row>
    <row r="768" spans="31:34" hidden="1">
      <c r="AE768" t="s">
        <v>5362</v>
      </c>
      <c r="AF768" t="s">
        <v>5363</v>
      </c>
      <c r="AG768" t="str">
        <f t="shared" si="79"/>
        <v>A679078</v>
      </c>
      <c r="AH768" t="str">
        <f>IFERROR(VLOOKUP(AG768,AKT!$E$4:$G$350,3,FALSE),"")</f>
        <v>0942</v>
      </c>
    </row>
    <row r="769" spans="31:34" hidden="1">
      <c r="AE769" t="s">
        <v>5364</v>
      </c>
      <c r="AF769" t="s">
        <v>5365</v>
      </c>
      <c r="AG769" t="str">
        <f t="shared" si="79"/>
        <v>A679078</v>
      </c>
      <c r="AH769" t="str">
        <f>IFERROR(VLOOKUP(AG769,AKT!$E$4:$G$350,3,FALSE),"")</f>
        <v>0942</v>
      </c>
    </row>
    <row r="770" spans="31:34" hidden="1">
      <c r="AE770" t="s">
        <v>5366</v>
      </c>
      <c r="AF770" t="s">
        <v>5367</v>
      </c>
      <c r="AG770" t="str">
        <f t="shared" si="79"/>
        <v>A679078</v>
      </c>
      <c r="AH770" t="str">
        <f>IFERROR(VLOOKUP(AG770,AKT!$E$4:$G$350,3,FALSE),"")</f>
        <v>0942</v>
      </c>
    </row>
    <row r="771" spans="31:34" hidden="1">
      <c r="AE771" t="s">
        <v>5368</v>
      </c>
      <c r="AF771" t="s">
        <v>5369</v>
      </c>
      <c r="AG771" t="str">
        <f t="shared" si="79"/>
        <v>A679078</v>
      </c>
      <c r="AH771" t="str">
        <f>IFERROR(VLOOKUP(AG771,AKT!$E$4:$G$350,3,FALSE),"")</f>
        <v>0942</v>
      </c>
    </row>
    <row r="772" spans="31:34" hidden="1">
      <c r="AE772" t="s">
        <v>5370</v>
      </c>
      <c r="AF772" t="s">
        <v>5371</v>
      </c>
      <c r="AG772" t="str">
        <f t="shared" si="79"/>
        <v>A679078</v>
      </c>
      <c r="AH772" t="str">
        <f>IFERROR(VLOOKUP(AG772,AKT!$E$4:$G$350,3,FALSE),"")</f>
        <v>0942</v>
      </c>
    </row>
    <row r="773" spans="31:34" hidden="1">
      <c r="AE773" t="s">
        <v>5372</v>
      </c>
      <c r="AF773" t="s">
        <v>5373</v>
      </c>
      <c r="AG773" t="str">
        <f t="shared" si="79"/>
        <v>A679078</v>
      </c>
      <c r="AH773" t="str">
        <f>IFERROR(VLOOKUP(AG773,AKT!$E$4:$G$350,3,FALSE),"")</f>
        <v>0942</v>
      </c>
    </row>
    <row r="774" spans="31:34" hidden="1">
      <c r="AE774" t="s">
        <v>5374</v>
      </c>
      <c r="AF774" t="s">
        <v>5375</v>
      </c>
      <c r="AG774" t="str">
        <f t="shared" si="79"/>
        <v>A679078</v>
      </c>
      <c r="AH774" t="str">
        <f>IFERROR(VLOOKUP(AG774,AKT!$E$4:$G$350,3,FALSE),"")</f>
        <v>0942</v>
      </c>
    </row>
    <row r="775" spans="31:34" hidden="1">
      <c r="AE775" t="s">
        <v>5376</v>
      </c>
      <c r="AF775" t="s">
        <v>5377</v>
      </c>
      <c r="AG775" t="str">
        <f t="shared" si="79"/>
        <v>A679078</v>
      </c>
      <c r="AH775" t="str">
        <f>IFERROR(VLOOKUP(AG775,AKT!$E$4:$G$350,3,FALSE),"")</f>
        <v>0942</v>
      </c>
    </row>
    <row r="776" spans="31:34" hidden="1">
      <c r="AE776" t="s">
        <v>1054</v>
      </c>
      <c r="AF776" t="s">
        <v>1055</v>
      </c>
      <c r="AG776" t="str">
        <f t="shared" si="79"/>
        <v>A679078</v>
      </c>
      <c r="AH776" t="str">
        <f>IFERROR(VLOOKUP(AG776,AKT!$E$4:$G$350,3,FALSE),"")</f>
        <v>0942</v>
      </c>
    </row>
    <row r="777" spans="31:34" hidden="1">
      <c r="AE777" t="s">
        <v>5378</v>
      </c>
      <c r="AF777" t="s">
        <v>5379</v>
      </c>
      <c r="AG777" t="str">
        <f t="shared" ref="AG777:AG840" si="80">LEFT(AE777,7)</f>
        <v>A679078</v>
      </c>
      <c r="AH777" t="str">
        <f>IFERROR(VLOOKUP(AG777,AKT!$E$4:$G$350,3,FALSE),"")</f>
        <v>0942</v>
      </c>
    </row>
    <row r="778" spans="31:34" hidden="1">
      <c r="AE778" t="s">
        <v>5380</v>
      </c>
      <c r="AF778" t="s">
        <v>5381</v>
      </c>
      <c r="AG778" t="str">
        <f t="shared" si="80"/>
        <v>A679078</v>
      </c>
      <c r="AH778" t="str">
        <f>IFERROR(VLOOKUP(AG778,AKT!$E$4:$G$350,3,FALSE),"")</f>
        <v>0942</v>
      </c>
    </row>
    <row r="779" spans="31:34" hidden="1">
      <c r="AE779" t="s">
        <v>5382</v>
      </c>
      <c r="AF779" t="s">
        <v>5383</v>
      </c>
      <c r="AG779" t="str">
        <f t="shared" si="80"/>
        <v>A679078</v>
      </c>
      <c r="AH779" t="str">
        <f>IFERROR(VLOOKUP(AG779,AKT!$E$4:$G$350,3,FALSE),"")</f>
        <v>0942</v>
      </c>
    </row>
    <row r="780" spans="31:34" hidden="1">
      <c r="AE780" t="s">
        <v>5384</v>
      </c>
      <c r="AF780" t="s">
        <v>5385</v>
      </c>
      <c r="AG780" t="str">
        <f t="shared" si="80"/>
        <v>A679078</v>
      </c>
      <c r="AH780" t="str">
        <f>IFERROR(VLOOKUP(AG780,AKT!$E$4:$G$350,3,FALSE),"")</f>
        <v>0942</v>
      </c>
    </row>
    <row r="781" spans="31:34" hidden="1">
      <c r="AE781" t="s">
        <v>5386</v>
      </c>
      <c r="AF781" t="s">
        <v>5387</v>
      </c>
      <c r="AG781" t="str">
        <f t="shared" si="80"/>
        <v>A679078</v>
      </c>
      <c r="AH781" t="str">
        <f>IFERROR(VLOOKUP(AG781,AKT!$E$4:$G$350,3,FALSE),"")</f>
        <v>0942</v>
      </c>
    </row>
    <row r="782" spans="31:34" hidden="1">
      <c r="AE782" t="s">
        <v>5388</v>
      </c>
      <c r="AF782" t="s">
        <v>5389</v>
      </c>
      <c r="AG782" t="str">
        <f t="shared" si="80"/>
        <v>A679078</v>
      </c>
      <c r="AH782" t="str">
        <f>IFERROR(VLOOKUP(AG782,AKT!$E$4:$G$350,3,FALSE),"")</f>
        <v>0942</v>
      </c>
    </row>
    <row r="783" spans="31:34" hidden="1">
      <c r="AE783" t="s">
        <v>5390</v>
      </c>
      <c r="AF783" t="s">
        <v>5391</v>
      </c>
      <c r="AG783" t="str">
        <f t="shared" si="80"/>
        <v>A679078</v>
      </c>
      <c r="AH783" t="str">
        <f>IFERROR(VLOOKUP(AG783,AKT!$E$4:$G$350,3,FALSE),"")</f>
        <v>0942</v>
      </c>
    </row>
    <row r="784" spans="31:34" hidden="1">
      <c r="AE784" t="s">
        <v>5392</v>
      </c>
      <c r="AF784" t="s">
        <v>5393</v>
      </c>
      <c r="AG784" t="str">
        <f t="shared" si="80"/>
        <v>A679078</v>
      </c>
      <c r="AH784" t="str">
        <f>IFERROR(VLOOKUP(AG784,AKT!$E$4:$G$350,3,FALSE),"")</f>
        <v>0942</v>
      </c>
    </row>
    <row r="785" spans="31:34" hidden="1">
      <c r="AE785" t="s">
        <v>5394</v>
      </c>
      <c r="AF785" t="s">
        <v>5395</v>
      </c>
      <c r="AG785" t="str">
        <f t="shared" si="80"/>
        <v>A679078</v>
      </c>
      <c r="AH785" t="str">
        <f>IFERROR(VLOOKUP(AG785,AKT!$E$4:$G$350,3,FALSE),"")</f>
        <v>0942</v>
      </c>
    </row>
    <row r="786" spans="31:34" hidden="1">
      <c r="AE786" t="s">
        <v>5396</v>
      </c>
      <c r="AF786" t="s">
        <v>5397</v>
      </c>
      <c r="AG786" t="str">
        <f t="shared" si="80"/>
        <v>A679078</v>
      </c>
      <c r="AH786" t="str">
        <f>IFERROR(VLOOKUP(AG786,AKT!$E$4:$G$350,3,FALSE),"")</f>
        <v>0942</v>
      </c>
    </row>
    <row r="787" spans="31:34" hidden="1">
      <c r="AE787" t="s">
        <v>5398</v>
      </c>
      <c r="AF787" t="s">
        <v>5399</v>
      </c>
      <c r="AG787" t="str">
        <f t="shared" si="80"/>
        <v>A679078</v>
      </c>
      <c r="AH787" t="str">
        <f>IFERROR(VLOOKUP(AG787,AKT!$E$4:$G$350,3,FALSE),"")</f>
        <v>0942</v>
      </c>
    </row>
    <row r="788" spans="31:34" hidden="1">
      <c r="AE788" t="s">
        <v>1056</v>
      </c>
      <c r="AF788" t="s">
        <v>1057</v>
      </c>
      <c r="AG788" t="str">
        <f t="shared" si="80"/>
        <v>A679078</v>
      </c>
      <c r="AH788" t="str">
        <f>IFERROR(VLOOKUP(AG788,AKT!$E$4:$G$350,3,FALSE),"")</f>
        <v>0942</v>
      </c>
    </row>
    <row r="789" spans="31:34" hidden="1">
      <c r="AE789" t="s">
        <v>1058</v>
      </c>
      <c r="AF789" t="s">
        <v>1059</v>
      </c>
      <c r="AG789" t="str">
        <f t="shared" si="80"/>
        <v>A679078</v>
      </c>
      <c r="AH789" t="str">
        <f>IFERROR(VLOOKUP(AG789,AKT!$E$4:$G$350,3,FALSE),"")</f>
        <v>0942</v>
      </c>
    </row>
    <row r="790" spans="31:34" hidden="1">
      <c r="AE790" t="s">
        <v>5400</v>
      </c>
      <c r="AF790" t="s">
        <v>5401</v>
      </c>
      <c r="AG790" t="str">
        <f t="shared" si="80"/>
        <v>A679078</v>
      </c>
      <c r="AH790" t="str">
        <f>IFERROR(VLOOKUP(AG790,AKT!$E$4:$G$350,3,FALSE),"")</f>
        <v>0942</v>
      </c>
    </row>
    <row r="791" spans="31:34" hidden="1">
      <c r="AE791" t="s">
        <v>5402</v>
      </c>
      <c r="AF791" t="s">
        <v>5403</v>
      </c>
      <c r="AG791" t="str">
        <f t="shared" si="80"/>
        <v>A679078</v>
      </c>
      <c r="AH791" t="str">
        <f>IFERROR(VLOOKUP(AG791,AKT!$E$4:$G$350,3,FALSE),"")</f>
        <v>0942</v>
      </c>
    </row>
    <row r="792" spans="31:34" hidden="1">
      <c r="AE792" t="s">
        <v>5404</v>
      </c>
      <c r="AF792" t="s">
        <v>5405</v>
      </c>
      <c r="AG792" t="str">
        <f t="shared" si="80"/>
        <v>A679078</v>
      </c>
      <c r="AH792" t="str">
        <f>IFERROR(VLOOKUP(AG792,AKT!$E$4:$G$350,3,FALSE),"")</f>
        <v>0942</v>
      </c>
    </row>
    <row r="793" spans="31:34" hidden="1">
      <c r="AE793" t="s">
        <v>5406</v>
      </c>
      <c r="AF793" t="s">
        <v>5407</v>
      </c>
      <c r="AG793" t="str">
        <f t="shared" si="80"/>
        <v>A679078</v>
      </c>
      <c r="AH793" t="str">
        <f>IFERROR(VLOOKUP(AG793,AKT!$E$4:$G$350,3,FALSE),"")</f>
        <v>0942</v>
      </c>
    </row>
    <row r="794" spans="31:34" hidden="1">
      <c r="AE794" t="s">
        <v>5408</v>
      </c>
      <c r="AF794" t="s">
        <v>5409</v>
      </c>
      <c r="AG794" t="str">
        <f t="shared" si="80"/>
        <v>A679078</v>
      </c>
      <c r="AH794" t="str">
        <f>IFERROR(VLOOKUP(AG794,AKT!$E$4:$G$350,3,FALSE),"")</f>
        <v>0942</v>
      </c>
    </row>
    <row r="795" spans="31:34" hidden="1">
      <c r="AE795" t="s">
        <v>1060</v>
      </c>
      <c r="AF795" t="s">
        <v>1061</v>
      </c>
      <c r="AG795" t="str">
        <f t="shared" si="80"/>
        <v>A679078</v>
      </c>
      <c r="AH795" t="str">
        <f>IFERROR(VLOOKUP(AG795,AKT!$E$4:$G$350,3,FALSE),"")</f>
        <v>0942</v>
      </c>
    </row>
    <row r="796" spans="31:34" hidden="1">
      <c r="AE796" t="s">
        <v>5410</v>
      </c>
      <c r="AF796" t="s">
        <v>5411</v>
      </c>
      <c r="AG796" t="str">
        <f t="shared" si="80"/>
        <v>A679078</v>
      </c>
      <c r="AH796" t="str">
        <f>IFERROR(VLOOKUP(AG796,AKT!$E$4:$G$350,3,FALSE),"")</f>
        <v>0942</v>
      </c>
    </row>
    <row r="797" spans="31:34" hidden="1">
      <c r="AE797" t="s">
        <v>5412</v>
      </c>
      <c r="AF797" t="s">
        <v>5413</v>
      </c>
      <c r="AG797" t="str">
        <f t="shared" si="80"/>
        <v>A679078</v>
      </c>
      <c r="AH797" t="str">
        <f>IFERROR(VLOOKUP(AG797,AKT!$E$4:$G$350,3,FALSE),"")</f>
        <v>0942</v>
      </c>
    </row>
    <row r="798" spans="31:34" hidden="1">
      <c r="AE798" t="s">
        <v>1062</v>
      </c>
      <c r="AF798" t="s">
        <v>1063</v>
      </c>
      <c r="AG798" t="str">
        <f t="shared" si="80"/>
        <v>A679078</v>
      </c>
      <c r="AH798" t="str">
        <f>IFERROR(VLOOKUP(AG798,AKT!$E$4:$G$350,3,FALSE),"")</f>
        <v>0942</v>
      </c>
    </row>
    <row r="799" spans="31:34" hidden="1">
      <c r="AE799" t="s">
        <v>1064</v>
      </c>
      <c r="AF799" t="s">
        <v>1065</v>
      </c>
      <c r="AG799" t="str">
        <f t="shared" si="80"/>
        <v>A679078</v>
      </c>
      <c r="AH799" t="str">
        <f>IFERROR(VLOOKUP(AG799,AKT!$E$4:$G$350,3,FALSE),"")</f>
        <v>0942</v>
      </c>
    </row>
    <row r="800" spans="31:34" hidden="1">
      <c r="AE800" t="s">
        <v>5414</v>
      </c>
      <c r="AF800" t="s">
        <v>5415</v>
      </c>
      <c r="AG800" t="str">
        <f t="shared" si="80"/>
        <v>A679078</v>
      </c>
      <c r="AH800" t="str">
        <f>IFERROR(VLOOKUP(AG800,AKT!$E$4:$G$350,3,FALSE),"")</f>
        <v>0942</v>
      </c>
    </row>
    <row r="801" spans="31:34" hidden="1">
      <c r="AE801" t="s">
        <v>5416</v>
      </c>
      <c r="AF801" t="s">
        <v>5417</v>
      </c>
      <c r="AG801" t="str">
        <f t="shared" si="80"/>
        <v>A679078</v>
      </c>
      <c r="AH801" t="str">
        <f>IFERROR(VLOOKUP(AG801,AKT!$E$4:$G$350,3,FALSE),"")</f>
        <v>0942</v>
      </c>
    </row>
    <row r="802" spans="31:34" hidden="1">
      <c r="AE802" t="s">
        <v>1066</v>
      </c>
      <c r="AF802" t="s">
        <v>1067</v>
      </c>
      <c r="AG802" t="str">
        <f t="shared" si="80"/>
        <v>A679078</v>
      </c>
      <c r="AH802" t="str">
        <f>IFERROR(VLOOKUP(AG802,AKT!$E$4:$G$350,3,FALSE),"")</f>
        <v>0942</v>
      </c>
    </row>
    <row r="803" spans="31:34" hidden="1">
      <c r="AE803" t="s">
        <v>5418</v>
      </c>
      <c r="AF803" t="s">
        <v>5419</v>
      </c>
      <c r="AG803" t="str">
        <f t="shared" si="80"/>
        <v>A679078</v>
      </c>
      <c r="AH803" t="str">
        <f>IFERROR(VLOOKUP(AG803,AKT!$E$4:$G$350,3,FALSE),"")</f>
        <v>0942</v>
      </c>
    </row>
    <row r="804" spans="31:34" hidden="1">
      <c r="AE804" t="s">
        <v>5420</v>
      </c>
      <c r="AF804" t="s">
        <v>5421</v>
      </c>
      <c r="AG804" t="str">
        <f t="shared" si="80"/>
        <v>A679078</v>
      </c>
      <c r="AH804" t="str">
        <f>IFERROR(VLOOKUP(AG804,AKT!$E$4:$G$350,3,FALSE),"")</f>
        <v>0942</v>
      </c>
    </row>
    <row r="805" spans="31:34" hidden="1">
      <c r="AE805" t="s">
        <v>5422</v>
      </c>
      <c r="AF805" t="s">
        <v>5423</v>
      </c>
      <c r="AG805" t="str">
        <f t="shared" si="80"/>
        <v>A679078</v>
      </c>
      <c r="AH805" t="str">
        <f>IFERROR(VLOOKUP(AG805,AKT!$E$4:$G$350,3,FALSE),"")</f>
        <v>0942</v>
      </c>
    </row>
    <row r="806" spans="31:34" hidden="1">
      <c r="AE806" t="s">
        <v>1068</v>
      </c>
      <c r="AF806" t="s">
        <v>1069</v>
      </c>
      <c r="AG806" t="str">
        <f t="shared" si="80"/>
        <v>A679078</v>
      </c>
      <c r="AH806" t="str">
        <f>IFERROR(VLOOKUP(AG806,AKT!$E$4:$G$350,3,FALSE),"")</f>
        <v>0942</v>
      </c>
    </row>
    <row r="807" spans="31:34" hidden="1">
      <c r="AE807" t="s">
        <v>5424</v>
      </c>
      <c r="AF807" t="s">
        <v>5425</v>
      </c>
      <c r="AG807" t="str">
        <f t="shared" si="80"/>
        <v>A679078</v>
      </c>
      <c r="AH807" t="str">
        <f>IFERROR(VLOOKUP(AG807,AKT!$E$4:$G$350,3,FALSE),"")</f>
        <v>0942</v>
      </c>
    </row>
    <row r="808" spans="31:34" hidden="1">
      <c r="AE808" t="s">
        <v>5426</v>
      </c>
      <c r="AF808" t="s">
        <v>5427</v>
      </c>
      <c r="AG808" t="str">
        <f t="shared" si="80"/>
        <v>A679078</v>
      </c>
      <c r="AH808" t="str">
        <f>IFERROR(VLOOKUP(AG808,AKT!$E$4:$G$350,3,FALSE),"")</f>
        <v>0942</v>
      </c>
    </row>
    <row r="809" spans="31:34" hidden="1">
      <c r="AE809" t="s">
        <v>5428</v>
      </c>
      <c r="AF809" t="s">
        <v>5429</v>
      </c>
      <c r="AG809" t="str">
        <f t="shared" si="80"/>
        <v>A679078</v>
      </c>
      <c r="AH809" t="str">
        <f>IFERROR(VLOOKUP(AG809,AKT!$E$4:$G$350,3,FALSE),"")</f>
        <v>0942</v>
      </c>
    </row>
    <row r="810" spans="31:34" hidden="1">
      <c r="AE810" t="s">
        <v>5430</v>
      </c>
      <c r="AF810" t="s">
        <v>5431</v>
      </c>
      <c r="AG810" t="str">
        <f t="shared" si="80"/>
        <v>A679078</v>
      </c>
      <c r="AH810" t="str">
        <f>IFERROR(VLOOKUP(AG810,AKT!$E$4:$G$350,3,FALSE),"")</f>
        <v>0942</v>
      </c>
    </row>
    <row r="811" spans="31:34" hidden="1">
      <c r="AE811" t="s">
        <v>5432</v>
      </c>
      <c r="AF811" t="s">
        <v>5433</v>
      </c>
      <c r="AG811" t="str">
        <f t="shared" si="80"/>
        <v>A679078</v>
      </c>
      <c r="AH811" t="str">
        <f>IFERROR(VLOOKUP(AG811,AKT!$E$4:$G$350,3,FALSE),"")</f>
        <v>0942</v>
      </c>
    </row>
    <row r="812" spans="31:34" hidden="1">
      <c r="AE812" t="s">
        <v>1070</v>
      </c>
      <c r="AF812" t="s">
        <v>1071</v>
      </c>
      <c r="AG812" t="str">
        <f t="shared" si="80"/>
        <v>A679078</v>
      </c>
      <c r="AH812" t="str">
        <f>IFERROR(VLOOKUP(AG812,AKT!$E$4:$G$350,3,FALSE),"")</f>
        <v>0942</v>
      </c>
    </row>
    <row r="813" spans="31:34" hidden="1">
      <c r="AE813" t="s">
        <v>5434</v>
      </c>
      <c r="AF813" t="s">
        <v>5435</v>
      </c>
      <c r="AG813" t="str">
        <f t="shared" si="80"/>
        <v>A679078</v>
      </c>
      <c r="AH813" t="str">
        <f>IFERROR(VLOOKUP(AG813,AKT!$E$4:$G$350,3,FALSE),"")</f>
        <v>0942</v>
      </c>
    </row>
    <row r="814" spans="31:34" hidden="1">
      <c r="AE814" t="s">
        <v>1072</v>
      </c>
      <c r="AF814" t="s">
        <v>1073</v>
      </c>
      <c r="AG814" t="str">
        <f t="shared" si="80"/>
        <v>A679078</v>
      </c>
      <c r="AH814" t="str">
        <f>IFERROR(VLOOKUP(AG814,AKT!$E$4:$G$350,3,FALSE),"")</f>
        <v>0942</v>
      </c>
    </row>
    <row r="815" spans="31:34" hidden="1">
      <c r="AE815" t="s">
        <v>5436</v>
      </c>
      <c r="AF815" t="s">
        <v>5437</v>
      </c>
      <c r="AG815" t="str">
        <f t="shared" si="80"/>
        <v>A679078</v>
      </c>
      <c r="AH815" t="str">
        <f>IFERROR(VLOOKUP(AG815,AKT!$E$4:$G$350,3,FALSE),"")</f>
        <v>0942</v>
      </c>
    </row>
    <row r="816" spans="31:34" hidden="1">
      <c r="AE816" t="s">
        <v>5438</v>
      </c>
      <c r="AF816" t="s">
        <v>5439</v>
      </c>
      <c r="AG816" t="str">
        <f t="shared" si="80"/>
        <v>A679078</v>
      </c>
      <c r="AH816" t="str">
        <f>IFERROR(VLOOKUP(AG816,AKT!$E$4:$G$350,3,FALSE),"")</f>
        <v>0942</v>
      </c>
    </row>
    <row r="817" spans="31:34" hidden="1">
      <c r="AE817" t="s">
        <v>5440</v>
      </c>
      <c r="AF817" t="s">
        <v>5441</v>
      </c>
      <c r="AG817" t="str">
        <f t="shared" si="80"/>
        <v>A679078</v>
      </c>
      <c r="AH817" t="str">
        <f>IFERROR(VLOOKUP(AG817,AKT!$E$4:$G$350,3,FALSE),"")</f>
        <v>0942</v>
      </c>
    </row>
    <row r="818" spans="31:34" hidden="1">
      <c r="AE818" t="s">
        <v>5442</v>
      </c>
      <c r="AF818" t="s">
        <v>5443</v>
      </c>
      <c r="AG818" t="str">
        <f t="shared" si="80"/>
        <v>A679078</v>
      </c>
      <c r="AH818" t="str">
        <f>IFERROR(VLOOKUP(AG818,AKT!$E$4:$G$350,3,FALSE),"")</f>
        <v>0942</v>
      </c>
    </row>
    <row r="819" spans="31:34" hidden="1">
      <c r="AE819" t="s">
        <v>5444</v>
      </c>
      <c r="AF819" t="s">
        <v>5445</v>
      </c>
      <c r="AG819" t="str">
        <f t="shared" si="80"/>
        <v>A679078</v>
      </c>
      <c r="AH819" t="str">
        <f>IFERROR(VLOOKUP(AG819,AKT!$E$4:$G$350,3,FALSE),"")</f>
        <v>0942</v>
      </c>
    </row>
    <row r="820" spans="31:34" hidden="1">
      <c r="AE820" t="s">
        <v>1074</v>
      </c>
      <c r="AF820" t="s">
        <v>1075</v>
      </c>
      <c r="AG820" t="str">
        <f t="shared" si="80"/>
        <v>A679078</v>
      </c>
      <c r="AH820" t="str">
        <f>IFERROR(VLOOKUP(AG820,AKT!$E$4:$G$350,3,FALSE),"")</f>
        <v>0942</v>
      </c>
    </row>
    <row r="821" spans="31:34" hidden="1">
      <c r="AE821" t="s">
        <v>5446</v>
      </c>
      <c r="AF821" t="s">
        <v>5447</v>
      </c>
      <c r="AG821" t="str">
        <f t="shared" si="80"/>
        <v>A679078</v>
      </c>
      <c r="AH821" t="str">
        <f>IFERROR(VLOOKUP(AG821,AKT!$E$4:$G$350,3,FALSE),"")</f>
        <v>0942</v>
      </c>
    </row>
    <row r="822" spans="31:34" hidden="1">
      <c r="AE822" t="s">
        <v>5448</v>
      </c>
      <c r="AF822" t="s">
        <v>5449</v>
      </c>
      <c r="AG822" t="str">
        <f t="shared" si="80"/>
        <v>A679078</v>
      </c>
      <c r="AH822" t="str">
        <f>IFERROR(VLOOKUP(AG822,AKT!$E$4:$G$350,3,FALSE),"")</f>
        <v>0942</v>
      </c>
    </row>
    <row r="823" spans="31:34" hidden="1">
      <c r="AE823" t="s">
        <v>1076</v>
      </c>
      <c r="AF823" t="s">
        <v>1077</v>
      </c>
      <c r="AG823" t="str">
        <f t="shared" si="80"/>
        <v>A679078</v>
      </c>
      <c r="AH823" t="str">
        <f>IFERROR(VLOOKUP(AG823,AKT!$E$4:$G$350,3,FALSE),"")</f>
        <v>0942</v>
      </c>
    </row>
    <row r="824" spans="31:34" hidden="1">
      <c r="AE824" t="s">
        <v>5450</v>
      </c>
      <c r="AF824" t="s">
        <v>5451</v>
      </c>
      <c r="AG824" t="str">
        <f t="shared" si="80"/>
        <v>A679078</v>
      </c>
      <c r="AH824" t="str">
        <f>IFERROR(VLOOKUP(AG824,AKT!$E$4:$G$350,3,FALSE),"")</f>
        <v>0942</v>
      </c>
    </row>
    <row r="825" spans="31:34" hidden="1">
      <c r="AE825" t="s">
        <v>1078</v>
      </c>
      <c r="AF825" t="s">
        <v>1079</v>
      </c>
      <c r="AG825" t="str">
        <f t="shared" si="80"/>
        <v>A679078</v>
      </c>
      <c r="AH825" t="str">
        <f>IFERROR(VLOOKUP(AG825,AKT!$E$4:$G$350,3,FALSE),"")</f>
        <v>0942</v>
      </c>
    </row>
    <row r="826" spans="31:34" hidden="1">
      <c r="AE826" t="s">
        <v>1080</v>
      </c>
      <c r="AF826" t="s">
        <v>1081</v>
      </c>
      <c r="AG826" t="str">
        <f t="shared" si="80"/>
        <v>A679078</v>
      </c>
      <c r="AH826" t="str">
        <f>IFERROR(VLOOKUP(AG826,AKT!$E$4:$G$350,3,FALSE),"")</f>
        <v>0942</v>
      </c>
    </row>
    <row r="827" spans="31:34" hidden="1">
      <c r="AE827" t="s">
        <v>1082</v>
      </c>
      <c r="AF827" t="s">
        <v>1083</v>
      </c>
      <c r="AG827" t="str">
        <f t="shared" si="80"/>
        <v>A679078</v>
      </c>
      <c r="AH827" t="str">
        <f>IFERROR(VLOOKUP(AG827,AKT!$E$4:$G$350,3,FALSE),"")</f>
        <v>0942</v>
      </c>
    </row>
    <row r="828" spans="31:34" hidden="1">
      <c r="AE828" t="s">
        <v>1084</v>
      </c>
      <c r="AF828" t="s">
        <v>1085</v>
      </c>
      <c r="AG828" t="str">
        <f t="shared" si="80"/>
        <v>A679078</v>
      </c>
      <c r="AH828" t="str">
        <f>IFERROR(VLOOKUP(AG828,AKT!$E$4:$G$350,3,FALSE),"")</f>
        <v>0942</v>
      </c>
    </row>
    <row r="829" spans="31:34" hidden="1">
      <c r="AE829" t="s">
        <v>5452</v>
      </c>
      <c r="AF829" t="s">
        <v>5453</v>
      </c>
      <c r="AG829" t="str">
        <f t="shared" si="80"/>
        <v>A679078</v>
      </c>
      <c r="AH829" t="str">
        <f>IFERROR(VLOOKUP(AG829,AKT!$E$4:$G$350,3,FALSE),"")</f>
        <v>0942</v>
      </c>
    </row>
    <row r="830" spans="31:34" hidden="1">
      <c r="AE830" t="s">
        <v>1086</v>
      </c>
      <c r="AF830" t="s">
        <v>1087</v>
      </c>
      <c r="AG830" t="str">
        <f t="shared" si="80"/>
        <v>A679078</v>
      </c>
      <c r="AH830" t="str">
        <f>IFERROR(VLOOKUP(AG830,AKT!$E$4:$G$350,3,FALSE),"")</f>
        <v>0942</v>
      </c>
    </row>
    <row r="831" spans="31:34" hidden="1">
      <c r="AE831" t="s">
        <v>5454</v>
      </c>
      <c r="AF831" t="s">
        <v>5455</v>
      </c>
      <c r="AG831" t="str">
        <f t="shared" si="80"/>
        <v>A679078</v>
      </c>
      <c r="AH831" t="str">
        <f>IFERROR(VLOOKUP(AG831,AKT!$E$4:$G$350,3,FALSE),"")</f>
        <v>0942</v>
      </c>
    </row>
    <row r="832" spans="31:34" hidden="1">
      <c r="AE832" t="s">
        <v>1088</v>
      </c>
      <c r="AF832" t="s">
        <v>1089</v>
      </c>
      <c r="AG832" t="str">
        <f t="shared" si="80"/>
        <v>A679078</v>
      </c>
      <c r="AH832" t="str">
        <f>IFERROR(VLOOKUP(AG832,AKT!$E$4:$G$350,3,FALSE),"")</f>
        <v>0942</v>
      </c>
    </row>
    <row r="833" spans="31:34" hidden="1">
      <c r="AE833" t="s">
        <v>5456</v>
      </c>
      <c r="AF833" t="s">
        <v>5457</v>
      </c>
      <c r="AG833" t="str">
        <f t="shared" si="80"/>
        <v>A679078</v>
      </c>
      <c r="AH833" t="str">
        <f>IFERROR(VLOOKUP(AG833,AKT!$E$4:$G$350,3,FALSE),"")</f>
        <v>0942</v>
      </c>
    </row>
    <row r="834" spans="31:34" hidden="1">
      <c r="AE834" t="s">
        <v>5458</v>
      </c>
      <c r="AF834" t="s">
        <v>5459</v>
      </c>
      <c r="AG834" t="str">
        <f t="shared" si="80"/>
        <v>A679078</v>
      </c>
      <c r="AH834" t="str">
        <f>IFERROR(VLOOKUP(AG834,AKT!$E$4:$G$350,3,FALSE),"")</f>
        <v>0942</v>
      </c>
    </row>
    <row r="835" spans="31:34" hidden="1">
      <c r="AE835" t="s">
        <v>5460</v>
      </c>
      <c r="AF835" t="s">
        <v>5461</v>
      </c>
      <c r="AG835" t="str">
        <f t="shared" si="80"/>
        <v>A679078</v>
      </c>
      <c r="AH835" t="str">
        <f>IFERROR(VLOOKUP(AG835,AKT!$E$4:$G$350,3,FALSE),"")</f>
        <v>0942</v>
      </c>
    </row>
    <row r="836" spans="31:34" hidden="1">
      <c r="AE836" t="s">
        <v>5462</v>
      </c>
      <c r="AF836" t="s">
        <v>5463</v>
      </c>
      <c r="AG836" t="str">
        <f t="shared" si="80"/>
        <v>A679078</v>
      </c>
      <c r="AH836" t="str">
        <f>IFERROR(VLOOKUP(AG836,AKT!$E$4:$G$350,3,FALSE),"")</f>
        <v>0942</v>
      </c>
    </row>
    <row r="837" spans="31:34" hidden="1">
      <c r="AE837" t="s">
        <v>1090</v>
      </c>
      <c r="AF837" t="s">
        <v>1091</v>
      </c>
      <c r="AG837" t="str">
        <f t="shared" si="80"/>
        <v>A679078</v>
      </c>
      <c r="AH837" t="str">
        <f>IFERROR(VLOOKUP(AG837,AKT!$E$4:$G$350,3,FALSE),"")</f>
        <v>0942</v>
      </c>
    </row>
    <row r="838" spans="31:34" hidden="1">
      <c r="AE838" t="s">
        <v>1092</v>
      </c>
      <c r="AF838" t="s">
        <v>1093</v>
      </c>
      <c r="AG838" t="str">
        <f t="shared" si="80"/>
        <v>A679078</v>
      </c>
      <c r="AH838" t="str">
        <f>IFERROR(VLOOKUP(AG838,AKT!$E$4:$G$350,3,FALSE),"")</f>
        <v>0942</v>
      </c>
    </row>
    <row r="839" spans="31:34" hidden="1">
      <c r="AE839" t="s">
        <v>1094</v>
      </c>
      <c r="AF839" t="s">
        <v>1095</v>
      </c>
      <c r="AG839" t="str">
        <f t="shared" si="80"/>
        <v>A679078</v>
      </c>
      <c r="AH839" t="str">
        <f>IFERROR(VLOOKUP(AG839,AKT!$E$4:$G$350,3,FALSE),"")</f>
        <v>0942</v>
      </c>
    </row>
    <row r="840" spans="31:34" hidden="1">
      <c r="AE840" t="s">
        <v>5464</v>
      </c>
      <c r="AF840" t="s">
        <v>5465</v>
      </c>
      <c r="AG840" t="str">
        <f t="shared" si="80"/>
        <v>A679078</v>
      </c>
      <c r="AH840" t="str">
        <f>IFERROR(VLOOKUP(AG840,AKT!$E$4:$G$350,3,FALSE),"")</f>
        <v>0942</v>
      </c>
    </row>
    <row r="841" spans="31:34" hidden="1">
      <c r="AE841" t="s">
        <v>1096</v>
      </c>
      <c r="AF841" t="s">
        <v>1097</v>
      </c>
      <c r="AG841" t="str">
        <f t="shared" ref="AG841:AG904" si="81">LEFT(AE841,7)</f>
        <v>A679078</v>
      </c>
      <c r="AH841" t="str">
        <f>IFERROR(VLOOKUP(AG841,AKT!$E$4:$G$350,3,FALSE),"")</f>
        <v>0942</v>
      </c>
    </row>
    <row r="842" spans="31:34" hidden="1">
      <c r="AE842" t="s">
        <v>1098</v>
      </c>
      <c r="AF842" t="s">
        <v>1099</v>
      </c>
      <c r="AG842" t="str">
        <f t="shared" si="81"/>
        <v>A679078</v>
      </c>
      <c r="AH842" t="str">
        <f>IFERROR(VLOOKUP(AG842,AKT!$E$4:$G$350,3,FALSE),"")</f>
        <v>0942</v>
      </c>
    </row>
    <row r="843" spans="31:34" hidden="1">
      <c r="AE843" t="s">
        <v>5466</v>
      </c>
      <c r="AF843" t="s">
        <v>5467</v>
      </c>
      <c r="AG843" t="str">
        <f t="shared" si="81"/>
        <v>A679078</v>
      </c>
      <c r="AH843" t="str">
        <f>IFERROR(VLOOKUP(AG843,AKT!$E$4:$G$350,3,FALSE),"")</f>
        <v>0942</v>
      </c>
    </row>
    <row r="844" spans="31:34" hidden="1">
      <c r="AE844" t="s">
        <v>5468</v>
      </c>
      <c r="AF844" t="s">
        <v>5469</v>
      </c>
      <c r="AG844" t="str">
        <f t="shared" si="81"/>
        <v>A679078</v>
      </c>
      <c r="AH844" t="str">
        <f>IFERROR(VLOOKUP(AG844,AKT!$E$4:$G$350,3,FALSE),"")</f>
        <v>0942</v>
      </c>
    </row>
    <row r="845" spans="31:34" hidden="1">
      <c r="AE845" t="s">
        <v>5470</v>
      </c>
      <c r="AF845" t="s">
        <v>5471</v>
      </c>
      <c r="AG845" t="str">
        <f t="shared" si="81"/>
        <v>A679078</v>
      </c>
      <c r="AH845" t="str">
        <f>IFERROR(VLOOKUP(AG845,AKT!$E$4:$G$350,3,FALSE),"")</f>
        <v>0942</v>
      </c>
    </row>
    <row r="846" spans="31:34" hidden="1">
      <c r="AE846" t="s">
        <v>5472</v>
      </c>
      <c r="AF846" t="s">
        <v>5473</v>
      </c>
      <c r="AG846" t="str">
        <f t="shared" si="81"/>
        <v>A679078</v>
      </c>
      <c r="AH846" t="str">
        <f>IFERROR(VLOOKUP(AG846,AKT!$E$4:$G$350,3,FALSE),"")</f>
        <v>0942</v>
      </c>
    </row>
    <row r="847" spans="31:34" hidden="1">
      <c r="AE847" t="s">
        <v>5474</v>
      </c>
      <c r="AF847" t="s">
        <v>5475</v>
      </c>
      <c r="AG847" t="str">
        <f t="shared" si="81"/>
        <v>A679078</v>
      </c>
      <c r="AH847" t="str">
        <f>IFERROR(VLOOKUP(AG847,AKT!$E$4:$G$350,3,FALSE),"")</f>
        <v>0942</v>
      </c>
    </row>
    <row r="848" spans="31:34" hidden="1">
      <c r="AE848" t="s">
        <v>5476</v>
      </c>
      <c r="AF848" t="s">
        <v>5477</v>
      </c>
      <c r="AG848" t="str">
        <f t="shared" si="81"/>
        <v>A679078</v>
      </c>
      <c r="AH848" t="str">
        <f>IFERROR(VLOOKUP(AG848,AKT!$E$4:$G$350,3,FALSE),"")</f>
        <v>0942</v>
      </c>
    </row>
    <row r="849" spans="31:34" hidden="1">
      <c r="AE849" t="s">
        <v>5478</v>
      </c>
      <c r="AF849" t="s">
        <v>5479</v>
      </c>
      <c r="AG849" t="str">
        <f t="shared" si="81"/>
        <v>A679078</v>
      </c>
      <c r="AH849" t="str">
        <f>IFERROR(VLOOKUP(AG849,AKT!$E$4:$G$350,3,FALSE),"")</f>
        <v>0942</v>
      </c>
    </row>
    <row r="850" spans="31:34" hidden="1">
      <c r="AE850" t="s">
        <v>5480</v>
      </c>
      <c r="AF850" t="s">
        <v>5481</v>
      </c>
      <c r="AG850" t="str">
        <f t="shared" si="81"/>
        <v>A679078</v>
      </c>
      <c r="AH850" t="str">
        <f>IFERROR(VLOOKUP(AG850,AKT!$E$4:$G$350,3,FALSE),"")</f>
        <v>0942</v>
      </c>
    </row>
    <row r="851" spans="31:34" hidden="1">
      <c r="AE851" t="s">
        <v>5482</v>
      </c>
      <c r="AF851" t="s">
        <v>5483</v>
      </c>
      <c r="AG851" t="str">
        <f t="shared" si="81"/>
        <v>A679078</v>
      </c>
      <c r="AH851" t="str">
        <f>IFERROR(VLOOKUP(AG851,AKT!$E$4:$G$350,3,FALSE),"")</f>
        <v>0942</v>
      </c>
    </row>
    <row r="852" spans="31:34" hidden="1">
      <c r="AE852" t="s">
        <v>5484</v>
      </c>
      <c r="AF852" t="s">
        <v>5485</v>
      </c>
      <c r="AG852" t="str">
        <f t="shared" si="81"/>
        <v>A679078</v>
      </c>
      <c r="AH852" t="str">
        <f>IFERROR(VLOOKUP(AG852,AKT!$E$4:$G$350,3,FALSE),"")</f>
        <v>0942</v>
      </c>
    </row>
    <row r="853" spans="31:34" hidden="1">
      <c r="AE853" t="s">
        <v>5486</v>
      </c>
      <c r="AF853" t="s">
        <v>5487</v>
      </c>
      <c r="AG853" t="str">
        <f t="shared" si="81"/>
        <v>A679078</v>
      </c>
      <c r="AH853" t="str">
        <f>IFERROR(VLOOKUP(AG853,AKT!$E$4:$G$350,3,FALSE),"")</f>
        <v>0942</v>
      </c>
    </row>
    <row r="854" spans="31:34" hidden="1">
      <c r="AE854" t="s">
        <v>5488</v>
      </c>
      <c r="AF854" t="s">
        <v>5489</v>
      </c>
      <c r="AG854" t="str">
        <f t="shared" si="81"/>
        <v>A679078</v>
      </c>
      <c r="AH854" t="str">
        <f>IFERROR(VLOOKUP(AG854,AKT!$E$4:$G$350,3,FALSE),"")</f>
        <v>0942</v>
      </c>
    </row>
    <row r="855" spans="31:34" hidden="1">
      <c r="AE855" t="s">
        <v>5490</v>
      </c>
      <c r="AF855" t="s">
        <v>5491</v>
      </c>
      <c r="AG855" t="str">
        <f t="shared" si="81"/>
        <v>A679078</v>
      </c>
      <c r="AH855" t="str">
        <f>IFERROR(VLOOKUP(AG855,AKT!$E$4:$G$350,3,FALSE),"")</f>
        <v>0942</v>
      </c>
    </row>
    <row r="856" spans="31:34" hidden="1">
      <c r="AE856" t="s">
        <v>5492</v>
      </c>
      <c r="AF856" t="s">
        <v>5493</v>
      </c>
      <c r="AG856" t="str">
        <f t="shared" si="81"/>
        <v>A679078</v>
      </c>
      <c r="AH856" t="str">
        <f>IFERROR(VLOOKUP(AG856,AKT!$E$4:$G$350,3,FALSE),"")</f>
        <v>0942</v>
      </c>
    </row>
    <row r="857" spans="31:34" hidden="1">
      <c r="AE857" t="s">
        <v>5494</v>
      </c>
      <c r="AF857" t="s">
        <v>5495</v>
      </c>
      <c r="AG857" t="str">
        <f t="shared" si="81"/>
        <v>A679078</v>
      </c>
      <c r="AH857" t="str">
        <f>IFERROR(VLOOKUP(AG857,AKT!$E$4:$G$350,3,FALSE),"")</f>
        <v>0942</v>
      </c>
    </row>
    <row r="858" spans="31:34" hidden="1">
      <c r="AE858" t="s">
        <v>5496</v>
      </c>
      <c r="AF858" t="s">
        <v>5497</v>
      </c>
      <c r="AG858" t="str">
        <f t="shared" si="81"/>
        <v>A679078</v>
      </c>
      <c r="AH858" t="str">
        <f>IFERROR(VLOOKUP(AG858,AKT!$E$4:$G$350,3,FALSE),"")</f>
        <v>0942</v>
      </c>
    </row>
    <row r="859" spans="31:34" hidden="1">
      <c r="AE859" t="s">
        <v>5498</v>
      </c>
      <c r="AF859" t="s">
        <v>5499</v>
      </c>
      <c r="AG859" t="str">
        <f t="shared" si="81"/>
        <v>A679078</v>
      </c>
      <c r="AH859" t="str">
        <f>IFERROR(VLOOKUP(AG859,AKT!$E$4:$G$350,3,FALSE),"")</f>
        <v>0942</v>
      </c>
    </row>
    <row r="860" spans="31:34" hidden="1">
      <c r="AE860" t="s">
        <v>5500</v>
      </c>
      <c r="AF860" t="s">
        <v>5501</v>
      </c>
      <c r="AG860" t="str">
        <f t="shared" si="81"/>
        <v>A679078</v>
      </c>
      <c r="AH860" t="str">
        <f>IFERROR(VLOOKUP(AG860,AKT!$E$4:$G$350,3,FALSE),"")</f>
        <v>0942</v>
      </c>
    </row>
    <row r="861" spans="31:34" hidden="1">
      <c r="AE861" t="s">
        <v>5502</v>
      </c>
      <c r="AF861" t="s">
        <v>5503</v>
      </c>
      <c r="AG861" t="str">
        <f t="shared" si="81"/>
        <v>A679078</v>
      </c>
      <c r="AH861" t="str">
        <f>IFERROR(VLOOKUP(AG861,AKT!$E$4:$G$350,3,FALSE),"")</f>
        <v>0942</v>
      </c>
    </row>
    <row r="862" spans="31:34" hidden="1">
      <c r="AE862" t="s">
        <v>5504</v>
      </c>
      <c r="AF862" t="s">
        <v>5505</v>
      </c>
      <c r="AG862" t="str">
        <f t="shared" si="81"/>
        <v>A679078</v>
      </c>
      <c r="AH862" t="str">
        <f>IFERROR(VLOOKUP(AG862,AKT!$E$4:$G$350,3,FALSE),"")</f>
        <v>0942</v>
      </c>
    </row>
    <row r="863" spans="31:34" hidden="1">
      <c r="AE863" t="s">
        <v>1100</v>
      </c>
      <c r="AF863" t="s">
        <v>1101</v>
      </c>
      <c r="AG863" t="str">
        <f t="shared" si="81"/>
        <v>A679078</v>
      </c>
      <c r="AH863" t="str">
        <f>IFERROR(VLOOKUP(AG863,AKT!$E$4:$G$350,3,FALSE),"")</f>
        <v>0942</v>
      </c>
    </row>
    <row r="864" spans="31:34" hidden="1">
      <c r="AE864" t="s">
        <v>5506</v>
      </c>
      <c r="AF864" t="s">
        <v>5507</v>
      </c>
      <c r="AG864" t="str">
        <f t="shared" si="81"/>
        <v>A679078</v>
      </c>
      <c r="AH864" t="str">
        <f>IFERROR(VLOOKUP(AG864,AKT!$E$4:$G$350,3,FALSE),"")</f>
        <v>0942</v>
      </c>
    </row>
    <row r="865" spans="31:34" hidden="1">
      <c r="AE865" t="s">
        <v>5508</v>
      </c>
      <c r="AF865" t="s">
        <v>5509</v>
      </c>
      <c r="AG865" t="str">
        <f t="shared" si="81"/>
        <v>A679078</v>
      </c>
      <c r="AH865" t="str">
        <f>IFERROR(VLOOKUP(AG865,AKT!$E$4:$G$350,3,FALSE),"")</f>
        <v>0942</v>
      </c>
    </row>
    <row r="866" spans="31:34" hidden="1">
      <c r="AE866" t="s">
        <v>5510</v>
      </c>
      <c r="AF866" t="s">
        <v>5511</v>
      </c>
      <c r="AG866" t="str">
        <f t="shared" si="81"/>
        <v>A679078</v>
      </c>
      <c r="AH866" t="str">
        <f>IFERROR(VLOOKUP(AG866,AKT!$E$4:$G$350,3,FALSE),"")</f>
        <v>0942</v>
      </c>
    </row>
    <row r="867" spans="31:34" hidden="1">
      <c r="AE867" t="s">
        <v>5512</v>
      </c>
      <c r="AF867" t="s">
        <v>5513</v>
      </c>
      <c r="AG867" t="str">
        <f t="shared" si="81"/>
        <v>A679078</v>
      </c>
      <c r="AH867" t="str">
        <f>IFERROR(VLOOKUP(AG867,AKT!$E$4:$G$350,3,FALSE),"")</f>
        <v>0942</v>
      </c>
    </row>
    <row r="868" spans="31:34" hidden="1">
      <c r="AE868" t="s">
        <v>5514</v>
      </c>
      <c r="AF868" t="s">
        <v>5515</v>
      </c>
      <c r="AG868" t="str">
        <f t="shared" si="81"/>
        <v>A679078</v>
      </c>
      <c r="AH868" t="str">
        <f>IFERROR(VLOOKUP(AG868,AKT!$E$4:$G$350,3,FALSE),"")</f>
        <v>0942</v>
      </c>
    </row>
    <row r="869" spans="31:34" hidden="1">
      <c r="AE869" t="s">
        <v>5516</v>
      </c>
      <c r="AF869" t="s">
        <v>5517</v>
      </c>
      <c r="AG869" t="str">
        <f t="shared" si="81"/>
        <v>A679078</v>
      </c>
      <c r="AH869" t="str">
        <f>IFERROR(VLOOKUP(AG869,AKT!$E$4:$G$350,3,FALSE),"")</f>
        <v>0942</v>
      </c>
    </row>
    <row r="870" spans="31:34" hidden="1">
      <c r="AE870" t="s">
        <v>5518</v>
      </c>
      <c r="AF870" t="s">
        <v>5519</v>
      </c>
      <c r="AG870" t="str">
        <f t="shared" si="81"/>
        <v>A679078</v>
      </c>
      <c r="AH870" t="str">
        <f>IFERROR(VLOOKUP(AG870,AKT!$E$4:$G$350,3,FALSE),"")</f>
        <v>0942</v>
      </c>
    </row>
    <row r="871" spans="31:34" hidden="1">
      <c r="AE871" t="s">
        <v>5520</v>
      </c>
      <c r="AF871" t="s">
        <v>5521</v>
      </c>
      <c r="AG871" t="str">
        <f t="shared" si="81"/>
        <v>A679078</v>
      </c>
      <c r="AH871" t="str">
        <f>IFERROR(VLOOKUP(AG871,AKT!$E$4:$G$350,3,FALSE),"")</f>
        <v>0942</v>
      </c>
    </row>
    <row r="872" spans="31:34" hidden="1">
      <c r="AE872" t="s">
        <v>5522</v>
      </c>
      <c r="AF872" t="s">
        <v>5523</v>
      </c>
      <c r="AG872" t="str">
        <f t="shared" si="81"/>
        <v>A679078</v>
      </c>
      <c r="AH872" t="str">
        <f>IFERROR(VLOOKUP(AG872,AKT!$E$4:$G$350,3,FALSE),"")</f>
        <v>0942</v>
      </c>
    </row>
    <row r="873" spans="31:34" hidden="1">
      <c r="AE873" t="s">
        <v>5524</v>
      </c>
      <c r="AF873" t="s">
        <v>5525</v>
      </c>
      <c r="AG873" t="str">
        <f t="shared" si="81"/>
        <v>A679078</v>
      </c>
      <c r="AH873" t="str">
        <f>IFERROR(VLOOKUP(AG873,AKT!$E$4:$G$350,3,FALSE),"")</f>
        <v>0942</v>
      </c>
    </row>
    <row r="874" spans="31:34" hidden="1">
      <c r="AE874" t="s">
        <v>5526</v>
      </c>
      <c r="AF874" t="s">
        <v>5527</v>
      </c>
      <c r="AG874" t="str">
        <f t="shared" si="81"/>
        <v>A679078</v>
      </c>
      <c r="AH874" t="str">
        <f>IFERROR(VLOOKUP(AG874,AKT!$E$4:$G$350,3,FALSE),"")</f>
        <v>0942</v>
      </c>
    </row>
    <row r="875" spans="31:34" hidden="1">
      <c r="AE875" t="s">
        <v>5528</v>
      </c>
      <c r="AF875" t="s">
        <v>5529</v>
      </c>
      <c r="AG875" t="str">
        <f t="shared" si="81"/>
        <v>A679078</v>
      </c>
      <c r="AH875" t="str">
        <f>IFERROR(VLOOKUP(AG875,AKT!$E$4:$G$350,3,FALSE),"")</f>
        <v>0942</v>
      </c>
    </row>
    <row r="876" spans="31:34" hidden="1">
      <c r="AE876" t="s">
        <v>5530</v>
      </c>
      <c r="AF876" t="s">
        <v>5531</v>
      </c>
      <c r="AG876" t="str">
        <f t="shared" si="81"/>
        <v>A679078</v>
      </c>
      <c r="AH876" t="str">
        <f>IFERROR(VLOOKUP(AG876,AKT!$E$4:$G$350,3,FALSE),"")</f>
        <v>0942</v>
      </c>
    </row>
    <row r="877" spans="31:34" hidden="1">
      <c r="AE877" t="s">
        <v>5532</v>
      </c>
      <c r="AF877" t="s">
        <v>5533</v>
      </c>
      <c r="AG877" t="str">
        <f t="shared" si="81"/>
        <v>A679078</v>
      </c>
      <c r="AH877" t="str">
        <f>IFERROR(VLOOKUP(AG877,AKT!$E$4:$G$350,3,FALSE),"")</f>
        <v>0942</v>
      </c>
    </row>
    <row r="878" spans="31:34" hidden="1">
      <c r="AE878" t="s">
        <v>5534</v>
      </c>
      <c r="AF878" t="s">
        <v>1829</v>
      </c>
      <c r="AG878" t="str">
        <f t="shared" si="81"/>
        <v>A679078</v>
      </c>
      <c r="AH878" t="str">
        <f>IFERROR(VLOOKUP(AG878,AKT!$E$4:$G$350,3,FALSE),"")</f>
        <v>0942</v>
      </c>
    </row>
    <row r="879" spans="31:34" hidden="1">
      <c r="AE879" t="s">
        <v>5535</v>
      </c>
      <c r="AF879" t="s">
        <v>5536</v>
      </c>
      <c r="AG879" t="str">
        <f t="shared" si="81"/>
        <v>A679078</v>
      </c>
      <c r="AH879" t="str">
        <f>IFERROR(VLOOKUP(AG879,AKT!$E$4:$G$350,3,FALSE),"")</f>
        <v>0942</v>
      </c>
    </row>
    <row r="880" spans="31:34" hidden="1">
      <c r="AE880" t="s">
        <v>5537</v>
      </c>
      <c r="AF880" t="s">
        <v>5538</v>
      </c>
      <c r="AG880" t="str">
        <f t="shared" si="81"/>
        <v>A679078</v>
      </c>
      <c r="AH880" t="str">
        <f>IFERROR(VLOOKUP(AG880,AKT!$E$4:$G$350,3,FALSE),"")</f>
        <v>0942</v>
      </c>
    </row>
    <row r="881" spans="31:34" hidden="1">
      <c r="AE881" t="s">
        <v>5539</v>
      </c>
      <c r="AF881" t="s">
        <v>5540</v>
      </c>
      <c r="AG881" t="str">
        <f t="shared" si="81"/>
        <v>A679078</v>
      </c>
      <c r="AH881" t="str">
        <f>IFERROR(VLOOKUP(AG881,AKT!$E$4:$G$350,3,FALSE),"")</f>
        <v>0942</v>
      </c>
    </row>
    <row r="882" spans="31:34" hidden="1">
      <c r="AE882" t="s">
        <v>5541</v>
      </c>
      <c r="AF882" t="s">
        <v>5542</v>
      </c>
      <c r="AG882" t="str">
        <f t="shared" si="81"/>
        <v>A679078</v>
      </c>
      <c r="AH882" t="str">
        <f>IFERROR(VLOOKUP(AG882,AKT!$E$4:$G$350,3,FALSE),"")</f>
        <v>0942</v>
      </c>
    </row>
    <row r="883" spans="31:34" hidden="1">
      <c r="AE883" t="s">
        <v>5543</v>
      </c>
      <c r="AF883" t="s">
        <v>5544</v>
      </c>
      <c r="AG883" t="str">
        <f t="shared" si="81"/>
        <v>A679078</v>
      </c>
      <c r="AH883" t="str">
        <f>IFERROR(VLOOKUP(AG883,AKT!$E$4:$G$350,3,FALSE),"")</f>
        <v>0942</v>
      </c>
    </row>
    <row r="884" spans="31:34" hidden="1">
      <c r="AE884" t="s">
        <v>5545</v>
      </c>
      <c r="AF884" t="s">
        <v>5546</v>
      </c>
      <c r="AG884" t="str">
        <f t="shared" si="81"/>
        <v>A679078</v>
      </c>
      <c r="AH884" t="str">
        <f>IFERROR(VLOOKUP(AG884,AKT!$E$4:$G$350,3,FALSE),"")</f>
        <v>0942</v>
      </c>
    </row>
    <row r="885" spans="31:34" hidden="1">
      <c r="AE885" t="s">
        <v>5547</v>
      </c>
      <c r="AF885" t="s">
        <v>5548</v>
      </c>
      <c r="AG885" t="str">
        <f t="shared" si="81"/>
        <v>A679078</v>
      </c>
      <c r="AH885" t="str">
        <f>IFERROR(VLOOKUP(AG885,AKT!$E$4:$G$350,3,FALSE),"")</f>
        <v>0942</v>
      </c>
    </row>
    <row r="886" spans="31:34" hidden="1">
      <c r="AE886" t="s">
        <v>5549</v>
      </c>
      <c r="AF886" t="s">
        <v>5550</v>
      </c>
      <c r="AG886" t="str">
        <f t="shared" si="81"/>
        <v>A679078</v>
      </c>
      <c r="AH886" t="str">
        <f>IFERROR(VLOOKUP(AG886,AKT!$E$4:$G$350,3,FALSE),"")</f>
        <v>0942</v>
      </c>
    </row>
    <row r="887" spans="31:34" hidden="1">
      <c r="AE887" t="s">
        <v>5551</v>
      </c>
      <c r="AF887" t="s">
        <v>5552</v>
      </c>
      <c r="AG887" t="str">
        <f t="shared" si="81"/>
        <v>A679078</v>
      </c>
      <c r="AH887" t="str">
        <f>IFERROR(VLOOKUP(AG887,AKT!$E$4:$G$350,3,FALSE),"")</f>
        <v>0942</v>
      </c>
    </row>
    <row r="888" spans="31:34" hidden="1">
      <c r="AE888" t="s">
        <v>5553</v>
      </c>
      <c r="AF888" t="s">
        <v>5554</v>
      </c>
      <c r="AG888" t="str">
        <f t="shared" si="81"/>
        <v>A679078</v>
      </c>
      <c r="AH888" t="str">
        <f>IFERROR(VLOOKUP(AG888,AKT!$E$4:$G$350,3,FALSE),"")</f>
        <v>0942</v>
      </c>
    </row>
    <row r="889" spans="31:34" hidden="1">
      <c r="AE889" t="s">
        <v>5555</v>
      </c>
      <c r="AF889" t="s">
        <v>5556</v>
      </c>
      <c r="AG889" t="str">
        <f t="shared" si="81"/>
        <v>A679078</v>
      </c>
      <c r="AH889" t="str">
        <f>IFERROR(VLOOKUP(AG889,AKT!$E$4:$G$350,3,FALSE),"")</f>
        <v>0942</v>
      </c>
    </row>
    <row r="890" spans="31:34" hidden="1">
      <c r="AE890" t="s">
        <v>5557</v>
      </c>
      <c r="AF890" t="s">
        <v>5558</v>
      </c>
      <c r="AG890" t="str">
        <f t="shared" si="81"/>
        <v>A679078</v>
      </c>
      <c r="AH890" t="str">
        <f>IFERROR(VLOOKUP(AG890,AKT!$E$4:$G$350,3,FALSE),"")</f>
        <v>0942</v>
      </c>
    </row>
    <row r="891" spans="31:34" hidden="1">
      <c r="AE891" t="s">
        <v>5559</v>
      </c>
      <c r="AF891" t="s">
        <v>5560</v>
      </c>
      <c r="AG891" t="str">
        <f t="shared" si="81"/>
        <v>A679078</v>
      </c>
      <c r="AH891" t="str">
        <f>IFERROR(VLOOKUP(AG891,AKT!$E$4:$G$350,3,FALSE),"")</f>
        <v>0942</v>
      </c>
    </row>
    <row r="892" spans="31:34" hidden="1">
      <c r="AE892" t="s">
        <v>5561</v>
      </c>
      <c r="AF892" t="s">
        <v>5562</v>
      </c>
      <c r="AG892" t="str">
        <f t="shared" si="81"/>
        <v>A679078</v>
      </c>
      <c r="AH892" t="str">
        <f>IFERROR(VLOOKUP(AG892,AKT!$E$4:$G$350,3,FALSE),"")</f>
        <v>0942</v>
      </c>
    </row>
    <row r="893" spans="31:34" hidden="1">
      <c r="AE893" t="s">
        <v>5563</v>
      </c>
      <c r="AF893" t="s">
        <v>5564</v>
      </c>
      <c r="AG893" t="str">
        <f t="shared" si="81"/>
        <v>A679078</v>
      </c>
      <c r="AH893" t="str">
        <f>IFERROR(VLOOKUP(AG893,AKT!$E$4:$G$350,3,FALSE),"")</f>
        <v>0942</v>
      </c>
    </row>
    <row r="894" spans="31:34" hidden="1">
      <c r="AE894" t="s">
        <v>5565</v>
      </c>
      <c r="AF894" t="s">
        <v>5566</v>
      </c>
      <c r="AG894" t="str">
        <f t="shared" si="81"/>
        <v>A679078</v>
      </c>
      <c r="AH894" t="str">
        <f>IFERROR(VLOOKUP(AG894,AKT!$E$4:$G$350,3,FALSE),"")</f>
        <v>0942</v>
      </c>
    </row>
    <row r="895" spans="31:34" hidden="1">
      <c r="AE895" t="s">
        <v>5567</v>
      </c>
      <c r="AF895" t="s">
        <v>5568</v>
      </c>
      <c r="AG895" t="str">
        <f t="shared" si="81"/>
        <v>A679078</v>
      </c>
      <c r="AH895" t="str">
        <f>IFERROR(VLOOKUP(AG895,AKT!$E$4:$G$350,3,FALSE),"")</f>
        <v>0942</v>
      </c>
    </row>
    <row r="896" spans="31:34" hidden="1">
      <c r="AE896" t="s">
        <v>5569</v>
      </c>
      <c r="AF896" t="s">
        <v>5570</v>
      </c>
      <c r="AG896" t="str">
        <f t="shared" si="81"/>
        <v>A679078</v>
      </c>
      <c r="AH896" t="str">
        <f>IFERROR(VLOOKUP(AG896,AKT!$E$4:$G$350,3,FALSE),"")</f>
        <v>0942</v>
      </c>
    </row>
    <row r="897" spans="31:34" hidden="1">
      <c r="AE897" t="s">
        <v>5571</v>
      </c>
      <c r="AF897" t="s">
        <v>5572</v>
      </c>
      <c r="AG897" t="str">
        <f t="shared" si="81"/>
        <v>A679078</v>
      </c>
      <c r="AH897" t="str">
        <f>IFERROR(VLOOKUP(AG897,AKT!$E$4:$G$350,3,FALSE),"")</f>
        <v>0942</v>
      </c>
    </row>
    <row r="898" spans="31:34" hidden="1">
      <c r="AE898" t="s">
        <v>1657</v>
      </c>
      <c r="AF898" t="s">
        <v>1658</v>
      </c>
      <c r="AG898" t="str">
        <f t="shared" si="81"/>
        <v>A679078</v>
      </c>
      <c r="AH898" t="str">
        <f>IFERROR(VLOOKUP(AG898,AKT!$E$4:$G$350,3,FALSE),"")</f>
        <v>0942</v>
      </c>
    </row>
    <row r="899" spans="31:34" hidden="1">
      <c r="AE899" t="s">
        <v>1659</v>
      </c>
      <c r="AF899" t="s">
        <v>1660</v>
      </c>
      <c r="AG899" t="str">
        <f t="shared" si="81"/>
        <v>A679078</v>
      </c>
      <c r="AH899" t="str">
        <f>IFERROR(VLOOKUP(AG899,AKT!$E$4:$G$350,3,FALSE),"")</f>
        <v>0942</v>
      </c>
    </row>
    <row r="900" spans="31:34" hidden="1">
      <c r="AE900" t="s">
        <v>5573</v>
      </c>
      <c r="AF900" t="s">
        <v>5574</v>
      </c>
      <c r="AG900" t="str">
        <f t="shared" si="81"/>
        <v>A679078</v>
      </c>
      <c r="AH900" t="str">
        <f>IFERROR(VLOOKUP(AG900,AKT!$E$4:$G$350,3,FALSE),"")</f>
        <v>0942</v>
      </c>
    </row>
    <row r="901" spans="31:34" hidden="1">
      <c r="AE901" t="s">
        <v>5575</v>
      </c>
      <c r="AF901" t="s">
        <v>5576</v>
      </c>
      <c r="AG901" t="str">
        <f t="shared" si="81"/>
        <v>A679078</v>
      </c>
      <c r="AH901" t="str">
        <f>IFERROR(VLOOKUP(AG901,AKT!$E$4:$G$350,3,FALSE),"")</f>
        <v>0942</v>
      </c>
    </row>
    <row r="902" spans="31:34" hidden="1">
      <c r="AE902" t="s">
        <v>5577</v>
      </c>
      <c r="AF902" t="s">
        <v>5578</v>
      </c>
      <c r="AG902" t="str">
        <f t="shared" si="81"/>
        <v>A679078</v>
      </c>
      <c r="AH902" t="str">
        <f>IFERROR(VLOOKUP(AG902,AKT!$E$4:$G$350,3,FALSE),"")</f>
        <v>0942</v>
      </c>
    </row>
    <row r="903" spans="31:34" hidden="1">
      <c r="AE903" t="s">
        <v>1661</v>
      </c>
      <c r="AF903" t="s">
        <v>1662</v>
      </c>
      <c r="AG903" t="str">
        <f t="shared" si="81"/>
        <v>A679078</v>
      </c>
      <c r="AH903" t="str">
        <f>IFERROR(VLOOKUP(AG903,AKT!$E$4:$G$350,3,FALSE),"")</f>
        <v>0942</v>
      </c>
    </row>
    <row r="904" spans="31:34" hidden="1">
      <c r="AE904" t="s">
        <v>5579</v>
      </c>
      <c r="AF904" t="s">
        <v>5580</v>
      </c>
      <c r="AG904" t="str">
        <f t="shared" si="81"/>
        <v>A679078</v>
      </c>
      <c r="AH904" t="str">
        <f>IFERROR(VLOOKUP(AG904,AKT!$E$4:$G$350,3,FALSE),"")</f>
        <v>0942</v>
      </c>
    </row>
    <row r="905" spans="31:34" hidden="1">
      <c r="AE905" t="s">
        <v>5581</v>
      </c>
      <c r="AF905" t="s">
        <v>5582</v>
      </c>
      <c r="AG905" t="str">
        <f t="shared" ref="AG905:AG968" si="82">LEFT(AE905,7)</f>
        <v>A679078</v>
      </c>
      <c r="AH905" t="str">
        <f>IFERROR(VLOOKUP(AG905,AKT!$E$4:$G$350,3,FALSE),"")</f>
        <v>0942</v>
      </c>
    </row>
    <row r="906" spans="31:34" hidden="1">
      <c r="AE906" t="s">
        <v>1663</v>
      </c>
      <c r="AF906" t="s">
        <v>1664</v>
      </c>
      <c r="AG906" t="str">
        <f t="shared" si="82"/>
        <v>A679078</v>
      </c>
      <c r="AH906" t="str">
        <f>IFERROR(VLOOKUP(AG906,AKT!$E$4:$G$350,3,FALSE),"")</f>
        <v>0942</v>
      </c>
    </row>
    <row r="907" spans="31:34" hidden="1">
      <c r="AE907" t="s">
        <v>1665</v>
      </c>
      <c r="AF907" t="s">
        <v>1666</v>
      </c>
      <c r="AG907" t="str">
        <f t="shared" si="82"/>
        <v>A679078</v>
      </c>
      <c r="AH907" t="str">
        <f>IFERROR(VLOOKUP(AG907,AKT!$E$4:$G$350,3,FALSE),"")</f>
        <v>0942</v>
      </c>
    </row>
    <row r="908" spans="31:34" hidden="1">
      <c r="AE908" t="s">
        <v>5583</v>
      </c>
      <c r="AF908" t="s">
        <v>5584</v>
      </c>
      <c r="AG908" t="str">
        <f t="shared" si="82"/>
        <v>A679078</v>
      </c>
      <c r="AH908" t="str">
        <f>IFERROR(VLOOKUP(AG908,AKT!$E$4:$G$350,3,FALSE),"")</f>
        <v>0942</v>
      </c>
    </row>
    <row r="909" spans="31:34" hidden="1">
      <c r="AE909" t="s">
        <v>1667</v>
      </c>
      <c r="AF909" t="s">
        <v>1668</v>
      </c>
      <c r="AG909" t="str">
        <f t="shared" si="82"/>
        <v>A679078</v>
      </c>
      <c r="AH909" t="str">
        <f>IFERROR(VLOOKUP(AG909,AKT!$E$4:$G$350,3,FALSE),"")</f>
        <v>0942</v>
      </c>
    </row>
    <row r="910" spans="31:34" hidden="1">
      <c r="AE910" t="s">
        <v>1669</v>
      </c>
      <c r="AF910" t="s">
        <v>1670</v>
      </c>
      <c r="AG910" t="str">
        <f t="shared" si="82"/>
        <v>A679078</v>
      </c>
      <c r="AH910" t="str">
        <f>IFERROR(VLOOKUP(AG910,AKT!$E$4:$G$350,3,FALSE),"")</f>
        <v>0942</v>
      </c>
    </row>
    <row r="911" spans="31:34" hidden="1">
      <c r="AE911" t="s">
        <v>5585</v>
      </c>
      <c r="AF911" t="s">
        <v>5586</v>
      </c>
      <c r="AG911" t="str">
        <f t="shared" si="82"/>
        <v>A679078</v>
      </c>
      <c r="AH911" t="str">
        <f>IFERROR(VLOOKUP(AG911,AKT!$E$4:$G$350,3,FALSE),"")</f>
        <v>0942</v>
      </c>
    </row>
    <row r="912" spans="31:34" hidden="1">
      <c r="AE912" t="s">
        <v>1671</v>
      </c>
      <c r="AF912" t="s">
        <v>1672</v>
      </c>
      <c r="AG912" t="str">
        <f t="shared" si="82"/>
        <v>A679078</v>
      </c>
      <c r="AH912" t="str">
        <f>IFERROR(VLOOKUP(AG912,AKT!$E$4:$G$350,3,FALSE),"")</f>
        <v>0942</v>
      </c>
    </row>
    <row r="913" spans="31:34" hidden="1">
      <c r="AE913" t="s">
        <v>5587</v>
      </c>
      <c r="AF913" t="s">
        <v>5588</v>
      </c>
      <c r="AG913" t="str">
        <f t="shared" si="82"/>
        <v>A679078</v>
      </c>
      <c r="AH913" t="str">
        <f>IFERROR(VLOOKUP(AG913,AKT!$E$4:$G$350,3,FALSE),"")</f>
        <v>0942</v>
      </c>
    </row>
    <row r="914" spans="31:34" hidden="1">
      <c r="AE914" t="s">
        <v>5589</v>
      </c>
      <c r="AF914" t="s">
        <v>5590</v>
      </c>
      <c r="AG914" t="str">
        <f t="shared" si="82"/>
        <v>A679078</v>
      </c>
      <c r="AH914" t="str">
        <f>IFERROR(VLOOKUP(AG914,AKT!$E$4:$G$350,3,FALSE),"")</f>
        <v>0942</v>
      </c>
    </row>
    <row r="915" spans="31:34" hidden="1">
      <c r="AE915" t="s">
        <v>5591</v>
      </c>
      <c r="AF915" t="s">
        <v>5592</v>
      </c>
      <c r="AG915" t="str">
        <f t="shared" si="82"/>
        <v>A679078</v>
      </c>
      <c r="AH915" t="str">
        <f>IFERROR(VLOOKUP(AG915,AKT!$E$4:$G$350,3,FALSE),"")</f>
        <v>0942</v>
      </c>
    </row>
    <row r="916" spans="31:34" hidden="1">
      <c r="AE916" t="s">
        <v>1673</v>
      </c>
      <c r="AF916" t="s">
        <v>1674</v>
      </c>
      <c r="AG916" t="str">
        <f t="shared" si="82"/>
        <v>A679078</v>
      </c>
      <c r="AH916" t="str">
        <f>IFERROR(VLOOKUP(AG916,AKT!$E$4:$G$350,3,FALSE),"")</f>
        <v>0942</v>
      </c>
    </row>
    <row r="917" spans="31:34" hidden="1">
      <c r="AE917" t="s">
        <v>5593</v>
      </c>
      <c r="AF917" t="s">
        <v>5594</v>
      </c>
      <c r="AG917" t="str">
        <f t="shared" si="82"/>
        <v>A679078</v>
      </c>
      <c r="AH917" t="str">
        <f>IFERROR(VLOOKUP(AG917,AKT!$E$4:$G$350,3,FALSE),"")</f>
        <v>0942</v>
      </c>
    </row>
    <row r="918" spans="31:34" hidden="1">
      <c r="AE918" t="s">
        <v>5595</v>
      </c>
      <c r="AF918" t="s">
        <v>5596</v>
      </c>
      <c r="AG918" t="str">
        <f t="shared" si="82"/>
        <v>A679078</v>
      </c>
      <c r="AH918" t="str">
        <f>IFERROR(VLOOKUP(AG918,AKT!$E$4:$G$350,3,FALSE),"")</f>
        <v>0942</v>
      </c>
    </row>
    <row r="919" spans="31:34" hidden="1">
      <c r="AE919" t="s">
        <v>5597</v>
      </c>
      <c r="AF919" t="s">
        <v>5598</v>
      </c>
      <c r="AG919" t="str">
        <f t="shared" si="82"/>
        <v>A679078</v>
      </c>
      <c r="AH919" t="str">
        <f>IFERROR(VLOOKUP(AG919,AKT!$E$4:$G$350,3,FALSE),"")</f>
        <v>0942</v>
      </c>
    </row>
    <row r="920" spans="31:34" hidden="1">
      <c r="AE920" t="s">
        <v>5599</v>
      </c>
      <c r="AF920" t="s">
        <v>5600</v>
      </c>
      <c r="AG920" t="str">
        <f t="shared" si="82"/>
        <v>A679078</v>
      </c>
      <c r="AH920" t="str">
        <f>IFERROR(VLOOKUP(AG920,AKT!$E$4:$G$350,3,FALSE),"")</f>
        <v>0942</v>
      </c>
    </row>
    <row r="921" spans="31:34" hidden="1">
      <c r="AE921" t="s">
        <v>1675</v>
      </c>
      <c r="AF921" t="s">
        <v>1676</v>
      </c>
      <c r="AG921" t="str">
        <f t="shared" si="82"/>
        <v>A679078</v>
      </c>
      <c r="AH921" t="str">
        <f>IFERROR(VLOOKUP(AG921,AKT!$E$4:$G$350,3,FALSE),"")</f>
        <v>0942</v>
      </c>
    </row>
    <row r="922" spans="31:34" hidden="1">
      <c r="AE922" t="s">
        <v>5601</v>
      </c>
      <c r="AF922" t="s">
        <v>5602</v>
      </c>
      <c r="AG922" t="str">
        <f t="shared" si="82"/>
        <v>A679078</v>
      </c>
      <c r="AH922" t="str">
        <f>IFERROR(VLOOKUP(AG922,AKT!$E$4:$G$350,3,FALSE),"")</f>
        <v>0942</v>
      </c>
    </row>
    <row r="923" spans="31:34" hidden="1">
      <c r="AE923" t="s">
        <v>5603</v>
      </c>
      <c r="AF923" t="s">
        <v>5604</v>
      </c>
      <c r="AG923" t="str">
        <f t="shared" si="82"/>
        <v>A679078</v>
      </c>
      <c r="AH923" t="str">
        <f>IFERROR(VLOOKUP(AG923,AKT!$E$4:$G$350,3,FALSE),"")</f>
        <v>0942</v>
      </c>
    </row>
    <row r="924" spans="31:34" hidden="1">
      <c r="AE924" t="s">
        <v>1677</v>
      </c>
      <c r="AF924" t="s">
        <v>1678</v>
      </c>
      <c r="AG924" t="str">
        <f t="shared" si="82"/>
        <v>A679078</v>
      </c>
      <c r="AH924" t="str">
        <f>IFERROR(VLOOKUP(AG924,AKT!$E$4:$G$350,3,FALSE),"")</f>
        <v>0942</v>
      </c>
    </row>
    <row r="925" spans="31:34" hidden="1">
      <c r="AE925" t="s">
        <v>1679</v>
      </c>
      <c r="AF925" t="s">
        <v>1680</v>
      </c>
      <c r="AG925" t="str">
        <f t="shared" si="82"/>
        <v>A679078</v>
      </c>
      <c r="AH925" t="str">
        <f>IFERROR(VLOOKUP(AG925,AKT!$E$4:$G$350,3,FALSE),"")</f>
        <v>0942</v>
      </c>
    </row>
    <row r="926" spans="31:34" hidden="1">
      <c r="AE926" t="s">
        <v>1681</v>
      </c>
      <c r="AF926" t="s">
        <v>1682</v>
      </c>
      <c r="AG926" t="str">
        <f t="shared" si="82"/>
        <v>A679078</v>
      </c>
      <c r="AH926" t="str">
        <f>IFERROR(VLOOKUP(AG926,AKT!$E$4:$G$350,3,FALSE),"")</f>
        <v>0942</v>
      </c>
    </row>
    <row r="927" spans="31:34" hidden="1">
      <c r="AE927" t="s">
        <v>5605</v>
      </c>
      <c r="AF927" t="s">
        <v>5606</v>
      </c>
      <c r="AG927" t="str">
        <f t="shared" si="82"/>
        <v>A679078</v>
      </c>
      <c r="AH927" t="str">
        <f>IFERROR(VLOOKUP(AG927,AKT!$E$4:$G$350,3,FALSE),"")</f>
        <v>0942</v>
      </c>
    </row>
    <row r="928" spans="31:34" hidden="1">
      <c r="AE928" t="s">
        <v>5607</v>
      </c>
      <c r="AF928" t="s">
        <v>5608</v>
      </c>
      <c r="AG928" t="str">
        <f t="shared" si="82"/>
        <v>A679078</v>
      </c>
      <c r="AH928" t="str">
        <f>IFERROR(VLOOKUP(AG928,AKT!$E$4:$G$350,3,FALSE),"")</f>
        <v>0942</v>
      </c>
    </row>
    <row r="929" spans="31:34" hidden="1">
      <c r="AE929" t="s">
        <v>1683</v>
      </c>
      <c r="AF929" t="s">
        <v>1684</v>
      </c>
      <c r="AG929" t="str">
        <f t="shared" si="82"/>
        <v>A679078</v>
      </c>
      <c r="AH929" t="str">
        <f>IFERROR(VLOOKUP(AG929,AKT!$E$4:$G$350,3,FALSE),"")</f>
        <v>0942</v>
      </c>
    </row>
    <row r="930" spans="31:34" hidden="1">
      <c r="AE930" t="s">
        <v>1685</v>
      </c>
      <c r="AF930" t="s">
        <v>1686</v>
      </c>
      <c r="AG930" t="str">
        <f t="shared" si="82"/>
        <v>A679078</v>
      </c>
      <c r="AH930" t="str">
        <f>IFERROR(VLOOKUP(AG930,AKT!$E$4:$G$350,3,FALSE),"")</f>
        <v>0942</v>
      </c>
    </row>
    <row r="931" spans="31:34" hidden="1">
      <c r="AE931" t="s">
        <v>5609</v>
      </c>
      <c r="AF931" t="s">
        <v>5373</v>
      </c>
      <c r="AG931" t="str">
        <f t="shared" si="82"/>
        <v>A679078</v>
      </c>
      <c r="AH931" t="str">
        <f>IFERROR(VLOOKUP(AG931,AKT!$E$4:$G$350,3,FALSE),"")</f>
        <v>0942</v>
      </c>
    </row>
    <row r="932" spans="31:34" hidden="1">
      <c r="AE932" t="s">
        <v>5610</v>
      </c>
      <c r="AF932" t="s">
        <v>5611</v>
      </c>
      <c r="AG932" t="str">
        <f t="shared" si="82"/>
        <v>A679078</v>
      </c>
      <c r="AH932" t="str">
        <f>IFERROR(VLOOKUP(AG932,AKT!$E$4:$G$350,3,FALSE),"")</f>
        <v>0942</v>
      </c>
    </row>
    <row r="933" spans="31:34" hidden="1">
      <c r="AE933" t="s">
        <v>5612</v>
      </c>
      <c r="AF933" t="s">
        <v>5613</v>
      </c>
      <c r="AG933" t="str">
        <f t="shared" si="82"/>
        <v>A679078</v>
      </c>
      <c r="AH933" t="str">
        <f>IFERROR(VLOOKUP(AG933,AKT!$E$4:$G$350,3,FALSE),"")</f>
        <v>0942</v>
      </c>
    </row>
    <row r="934" spans="31:34" hidden="1">
      <c r="AE934" t="s">
        <v>5614</v>
      </c>
      <c r="AF934" t="s">
        <v>5615</v>
      </c>
      <c r="AG934" t="str">
        <f t="shared" si="82"/>
        <v>A679078</v>
      </c>
      <c r="AH934" t="str">
        <f>IFERROR(VLOOKUP(AG934,AKT!$E$4:$G$350,3,FALSE),"")</f>
        <v>0942</v>
      </c>
    </row>
    <row r="935" spans="31:34" hidden="1">
      <c r="AE935" t="s">
        <v>1687</v>
      </c>
      <c r="AF935" t="s">
        <v>1688</v>
      </c>
      <c r="AG935" t="str">
        <f t="shared" si="82"/>
        <v>A679078</v>
      </c>
      <c r="AH935" t="str">
        <f>IFERROR(VLOOKUP(AG935,AKT!$E$4:$G$350,3,FALSE),"")</f>
        <v>0942</v>
      </c>
    </row>
    <row r="936" spans="31:34" hidden="1">
      <c r="AE936" t="s">
        <v>5616</v>
      </c>
      <c r="AF936" t="s">
        <v>5617</v>
      </c>
      <c r="AG936" t="str">
        <f t="shared" si="82"/>
        <v>A679078</v>
      </c>
      <c r="AH936" t="str">
        <f>IFERROR(VLOOKUP(AG936,AKT!$E$4:$G$350,3,FALSE),"")</f>
        <v>0942</v>
      </c>
    </row>
    <row r="937" spans="31:34" hidden="1">
      <c r="AE937" t="s">
        <v>1689</v>
      </c>
      <c r="AF937" t="s">
        <v>1690</v>
      </c>
      <c r="AG937" t="str">
        <f t="shared" si="82"/>
        <v>A679078</v>
      </c>
      <c r="AH937" t="str">
        <f>IFERROR(VLOOKUP(AG937,AKT!$E$4:$G$350,3,FALSE),"")</f>
        <v>0942</v>
      </c>
    </row>
    <row r="938" spans="31:34" hidden="1">
      <c r="AE938" t="s">
        <v>1691</v>
      </c>
      <c r="AF938" t="s">
        <v>1692</v>
      </c>
      <c r="AG938" t="str">
        <f t="shared" si="82"/>
        <v>A679078</v>
      </c>
      <c r="AH938" t="str">
        <f>IFERROR(VLOOKUP(AG938,AKT!$E$4:$G$350,3,FALSE),"")</f>
        <v>0942</v>
      </c>
    </row>
    <row r="939" spans="31:34" hidden="1">
      <c r="AE939" t="s">
        <v>5618</v>
      </c>
      <c r="AF939" t="s">
        <v>5619</v>
      </c>
      <c r="AG939" t="str">
        <f t="shared" si="82"/>
        <v>A679078</v>
      </c>
      <c r="AH939" t="str">
        <f>IFERROR(VLOOKUP(AG939,AKT!$E$4:$G$350,3,FALSE),"")</f>
        <v>0942</v>
      </c>
    </row>
    <row r="940" spans="31:34" hidden="1">
      <c r="AE940" t="s">
        <v>5620</v>
      </c>
      <c r="AF940" t="s">
        <v>5621</v>
      </c>
      <c r="AG940" t="str">
        <f t="shared" si="82"/>
        <v>A679078</v>
      </c>
      <c r="AH940" t="str">
        <f>IFERROR(VLOOKUP(AG940,AKT!$E$4:$G$350,3,FALSE),"")</f>
        <v>0942</v>
      </c>
    </row>
    <row r="941" spans="31:34" hidden="1">
      <c r="AE941" t="s">
        <v>5622</v>
      </c>
      <c r="AF941" t="s">
        <v>5623</v>
      </c>
      <c r="AG941" t="str">
        <f t="shared" si="82"/>
        <v>A679078</v>
      </c>
      <c r="AH941" t="str">
        <f>IFERROR(VLOOKUP(AG941,AKT!$E$4:$G$350,3,FALSE),"")</f>
        <v>0942</v>
      </c>
    </row>
    <row r="942" spans="31:34" hidden="1">
      <c r="AE942" t="s">
        <v>5624</v>
      </c>
      <c r="AF942" t="s">
        <v>5625</v>
      </c>
      <c r="AG942" t="str">
        <f t="shared" si="82"/>
        <v>A679078</v>
      </c>
      <c r="AH942" t="str">
        <f>IFERROR(VLOOKUP(AG942,AKT!$E$4:$G$350,3,FALSE),"")</f>
        <v>0942</v>
      </c>
    </row>
    <row r="943" spans="31:34" hidden="1">
      <c r="AE943" t="s">
        <v>1693</v>
      </c>
      <c r="AF943" t="s">
        <v>1694</v>
      </c>
      <c r="AG943" t="str">
        <f t="shared" si="82"/>
        <v>A679078</v>
      </c>
      <c r="AH943" t="str">
        <f>IFERROR(VLOOKUP(AG943,AKT!$E$4:$G$350,3,FALSE),"")</f>
        <v>0942</v>
      </c>
    </row>
    <row r="944" spans="31:34" hidden="1">
      <c r="AE944" t="s">
        <v>5626</v>
      </c>
      <c r="AF944" t="s">
        <v>5627</v>
      </c>
      <c r="AG944" t="str">
        <f t="shared" si="82"/>
        <v>A679078</v>
      </c>
      <c r="AH944" t="str">
        <f>IFERROR(VLOOKUP(AG944,AKT!$E$4:$G$350,3,FALSE),"")</f>
        <v>0942</v>
      </c>
    </row>
    <row r="945" spans="31:34" hidden="1">
      <c r="AE945" t="s">
        <v>1695</v>
      </c>
      <c r="AF945" t="s">
        <v>1696</v>
      </c>
      <c r="AG945" t="str">
        <f t="shared" si="82"/>
        <v>A679078</v>
      </c>
      <c r="AH945" t="str">
        <f>IFERROR(VLOOKUP(AG945,AKT!$E$4:$G$350,3,FALSE),"")</f>
        <v>0942</v>
      </c>
    </row>
    <row r="946" spans="31:34" hidden="1">
      <c r="AE946" t="s">
        <v>5628</v>
      </c>
      <c r="AF946" t="s">
        <v>5629</v>
      </c>
      <c r="AG946" t="str">
        <f t="shared" si="82"/>
        <v>A679078</v>
      </c>
      <c r="AH946" t="str">
        <f>IFERROR(VLOOKUP(AG946,AKT!$E$4:$G$350,3,FALSE),"")</f>
        <v>0942</v>
      </c>
    </row>
    <row r="947" spans="31:34" hidden="1">
      <c r="AE947" t="s">
        <v>1697</v>
      </c>
      <c r="AF947" t="s">
        <v>1698</v>
      </c>
      <c r="AG947" t="str">
        <f t="shared" si="82"/>
        <v>A679078</v>
      </c>
      <c r="AH947" t="str">
        <f>IFERROR(VLOOKUP(AG947,AKT!$E$4:$G$350,3,FALSE),"")</f>
        <v>0942</v>
      </c>
    </row>
    <row r="948" spans="31:34" hidden="1">
      <c r="AE948" t="s">
        <v>1699</v>
      </c>
      <c r="AF948" t="s">
        <v>1700</v>
      </c>
      <c r="AG948" t="str">
        <f t="shared" si="82"/>
        <v>A679078</v>
      </c>
      <c r="AH948" t="str">
        <f>IFERROR(VLOOKUP(AG948,AKT!$E$4:$G$350,3,FALSE),"")</f>
        <v>0942</v>
      </c>
    </row>
    <row r="949" spans="31:34" hidden="1">
      <c r="AE949" t="s">
        <v>5630</v>
      </c>
      <c r="AF949" t="s">
        <v>5631</v>
      </c>
      <c r="AG949" t="str">
        <f t="shared" si="82"/>
        <v>A679078</v>
      </c>
      <c r="AH949" t="str">
        <f>IFERROR(VLOOKUP(AG949,AKT!$E$4:$G$350,3,FALSE),"")</f>
        <v>0942</v>
      </c>
    </row>
    <row r="950" spans="31:34" hidden="1">
      <c r="AE950" t="s">
        <v>1701</v>
      </c>
      <c r="AF950" t="s">
        <v>1702</v>
      </c>
      <c r="AG950" t="str">
        <f t="shared" si="82"/>
        <v>A679078</v>
      </c>
      <c r="AH950" t="str">
        <f>IFERROR(VLOOKUP(AG950,AKT!$E$4:$G$350,3,FALSE),"")</f>
        <v>0942</v>
      </c>
    </row>
    <row r="951" spans="31:34" hidden="1">
      <c r="AE951" t="s">
        <v>1703</v>
      </c>
      <c r="AF951" t="s">
        <v>1704</v>
      </c>
      <c r="AG951" t="str">
        <f t="shared" si="82"/>
        <v>A679078</v>
      </c>
      <c r="AH951" t="str">
        <f>IFERROR(VLOOKUP(AG951,AKT!$E$4:$G$350,3,FALSE),"")</f>
        <v>0942</v>
      </c>
    </row>
    <row r="952" spans="31:34" hidden="1">
      <c r="AE952" t="s">
        <v>5632</v>
      </c>
      <c r="AF952" t="s">
        <v>5633</v>
      </c>
      <c r="AG952" t="str">
        <f t="shared" si="82"/>
        <v>A679078</v>
      </c>
      <c r="AH952" t="str">
        <f>IFERROR(VLOOKUP(AG952,AKT!$E$4:$G$350,3,FALSE),"")</f>
        <v>0942</v>
      </c>
    </row>
    <row r="953" spans="31:34" hidden="1">
      <c r="AE953" t="s">
        <v>1705</v>
      </c>
      <c r="AF953" t="s">
        <v>1706</v>
      </c>
      <c r="AG953" t="str">
        <f t="shared" si="82"/>
        <v>A679078</v>
      </c>
      <c r="AH953" t="str">
        <f>IFERROR(VLOOKUP(AG953,AKT!$E$4:$G$350,3,FALSE),"")</f>
        <v>0942</v>
      </c>
    </row>
    <row r="954" spans="31:34" hidden="1">
      <c r="AE954" t="s">
        <v>5634</v>
      </c>
      <c r="AF954" t="s">
        <v>5635</v>
      </c>
      <c r="AG954" t="str">
        <f t="shared" si="82"/>
        <v>A679078</v>
      </c>
      <c r="AH954" t="str">
        <f>IFERROR(VLOOKUP(AG954,AKT!$E$4:$G$350,3,FALSE),"")</f>
        <v>0942</v>
      </c>
    </row>
    <row r="955" spans="31:34" hidden="1">
      <c r="AE955" t="s">
        <v>5636</v>
      </c>
      <c r="AF955" t="s">
        <v>5637</v>
      </c>
      <c r="AG955" t="str">
        <f t="shared" si="82"/>
        <v>A679078</v>
      </c>
      <c r="AH955" t="str">
        <f>IFERROR(VLOOKUP(AG955,AKT!$E$4:$G$350,3,FALSE),"")</f>
        <v>0942</v>
      </c>
    </row>
    <row r="956" spans="31:34" hidden="1">
      <c r="AE956" t="s">
        <v>5638</v>
      </c>
      <c r="AF956" t="s">
        <v>5639</v>
      </c>
      <c r="AG956" t="str">
        <f t="shared" si="82"/>
        <v>A679078</v>
      </c>
      <c r="AH956" t="str">
        <f>IFERROR(VLOOKUP(AG956,AKT!$E$4:$G$350,3,FALSE),"")</f>
        <v>0942</v>
      </c>
    </row>
    <row r="957" spans="31:34" hidden="1">
      <c r="AE957" t="s">
        <v>5640</v>
      </c>
      <c r="AF957" t="s">
        <v>5641</v>
      </c>
      <c r="AG957" t="str">
        <f t="shared" si="82"/>
        <v>A679078</v>
      </c>
      <c r="AH957" t="str">
        <f>IFERROR(VLOOKUP(AG957,AKT!$E$4:$G$350,3,FALSE),"")</f>
        <v>0942</v>
      </c>
    </row>
    <row r="958" spans="31:34" hidden="1">
      <c r="AE958" t="s">
        <v>5642</v>
      </c>
      <c r="AF958" t="s">
        <v>5643</v>
      </c>
      <c r="AG958" t="str">
        <f t="shared" si="82"/>
        <v>A679078</v>
      </c>
      <c r="AH958" t="str">
        <f>IFERROR(VLOOKUP(AG958,AKT!$E$4:$G$350,3,FALSE),"")</f>
        <v>0942</v>
      </c>
    </row>
    <row r="959" spans="31:34" hidden="1">
      <c r="AE959" t="s">
        <v>5644</v>
      </c>
      <c r="AF959" t="s">
        <v>1707</v>
      </c>
      <c r="AG959" t="str">
        <f t="shared" si="82"/>
        <v>A679078</v>
      </c>
      <c r="AH959" t="str">
        <f>IFERROR(VLOOKUP(AG959,AKT!$E$4:$G$350,3,FALSE),"")</f>
        <v>0942</v>
      </c>
    </row>
    <row r="960" spans="31:34" hidden="1">
      <c r="AE960" t="s">
        <v>5645</v>
      </c>
      <c r="AF960" t="s">
        <v>5646</v>
      </c>
      <c r="AG960" t="str">
        <f t="shared" si="82"/>
        <v>A679078</v>
      </c>
      <c r="AH960" t="str">
        <f>IFERROR(VLOOKUP(AG960,AKT!$E$4:$G$350,3,FALSE),"")</f>
        <v>0942</v>
      </c>
    </row>
    <row r="961" spans="31:34" hidden="1">
      <c r="AE961" t="s">
        <v>5647</v>
      </c>
      <c r="AF961" t="s">
        <v>5648</v>
      </c>
      <c r="AG961" t="str">
        <f t="shared" si="82"/>
        <v>A679078</v>
      </c>
      <c r="AH961" t="str">
        <f>IFERROR(VLOOKUP(AG961,AKT!$E$4:$G$350,3,FALSE),"")</f>
        <v>0942</v>
      </c>
    </row>
    <row r="962" spans="31:34" hidden="1">
      <c r="AE962" t="s">
        <v>5649</v>
      </c>
      <c r="AF962" t="s">
        <v>5650</v>
      </c>
      <c r="AG962" t="str">
        <f t="shared" si="82"/>
        <v>A679078</v>
      </c>
      <c r="AH962" t="str">
        <f>IFERROR(VLOOKUP(AG962,AKT!$E$4:$G$350,3,FALSE),"")</f>
        <v>0942</v>
      </c>
    </row>
    <row r="963" spans="31:34" hidden="1">
      <c r="AE963" t="s">
        <v>5651</v>
      </c>
      <c r="AF963" t="s">
        <v>5652</v>
      </c>
      <c r="AG963" t="str">
        <f t="shared" si="82"/>
        <v>A679078</v>
      </c>
      <c r="AH963" t="str">
        <f>IFERROR(VLOOKUP(AG963,AKT!$E$4:$G$350,3,FALSE),"")</f>
        <v>0942</v>
      </c>
    </row>
    <row r="964" spans="31:34" hidden="1">
      <c r="AE964" t="s">
        <v>5653</v>
      </c>
      <c r="AF964" t="s">
        <v>5654</v>
      </c>
      <c r="AG964" t="str">
        <f t="shared" si="82"/>
        <v>A679078</v>
      </c>
      <c r="AH964" t="str">
        <f>IFERROR(VLOOKUP(AG964,AKT!$E$4:$G$350,3,FALSE),"")</f>
        <v>0942</v>
      </c>
    </row>
    <row r="965" spans="31:34" hidden="1">
      <c r="AE965" t="s">
        <v>5655</v>
      </c>
      <c r="AF965" t="s">
        <v>5656</v>
      </c>
      <c r="AG965" t="str">
        <f t="shared" si="82"/>
        <v>A679078</v>
      </c>
      <c r="AH965" t="str">
        <f>IFERROR(VLOOKUP(AG965,AKT!$E$4:$G$350,3,FALSE),"")</f>
        <v>0942</v>
      </c>
    </row>
    <row r="966" spans="31:34" hidden="1">
      <c r="AE966" t="s">
        <v>5657</v>
      </c>
      <c r="AF966" t="s">
        <v>5503</v>
      </c>
      <c r="AG966" t="str">
        <f t="shared" si="82"/>
        <v>A679078</v>
      </c>
      <c r="AH966" t="str">
        <f>IFERROR(VLOOKUP(AG966,AKT!$E$4:$G$350,3,FALSE),"")</f>
        <v>0942</v>
      </c>
    </row>
    <row r="967" spans="31:34" hidden="1">
      <c r="AE967" t="s">
        <v>5658</v>
      </c>
      <c r="AF967" t="s">
        <v>5659</v>
      </c>
      <c r="AG967" t="str">
        <f t="shared" si="82"/>
        <v>A679078</v>
      </c>
      <c r="AH967" t="str">
        <f>IFERROR(VLOOKUP(AG967,AKT!$E$4:$G$350,3,FALSE),"")</f>
        <v>0942</v>
      </c>
    </row>
    <row r="968" spans="31:34" hidden="1">
      <c r="AE968" t="s">
        <v>5660</v>
      </c>
      <c r="AF968" t="s">
        <v>5661</v>
      </c>
      <c r="AG968" t="str">
        <f t="shared" si="82"/>
        <v>A679078</v>
      </c>
      <c r="AH968" t="str">
        <f>IFERROR(VLOOKUP(AG968,AKT!$E$4:$G$350,3,FALSE),"")</f>
        <v>0942</v>
      </c>
    </row>
    <row r="969" spans="31:34" hidden="1">
      <c r="AE969" t="s">
        <v>1708</v>
      </c>
      <c r="AF969" t="s">
        <v>1709</v>
      </c>
      <c r="AG969" t="str">
        <f t="shared" ref="AG969:AG1032" si="83">LEFT(AE969,7)</f>
        <v>A679078</v>
      </c>
      <c r="AH969" t="str">
        <f>IFERROR(VLOOKUP(AG969,AKT!$E$4:$G$350,3,FALSE),"")</f>
        <v>0942</v>
      </c>
    </row>
    <row r="970" spans="31:34" hidden="1">
      <c r="AE970" t="s">
        <v>1710</v>
      </c>
      <c r="AF970" t="s">
        <v>1711</v>
      </c>
      <c r="AG970" t="str">
        <f t="shared" si="83"/>
        <v>A679078</v>
      </c>
      <c r="AH970" t="str">
        <f>IFERROR(VLOOKUP(AG970,AKT!$E$4:$G$350,3,FALSE),"")</f>
        <v>0942</v>
      </c>
    </row>
    <row r="971" spans="31:34" hidden="1">
      <c r="AE971" t="s">
        <v>1712</v>
      </c>
      <c r="AF971" t="s">
        <v>1713</v>
      </c>
      <c r="AG971" t="str">
        <f t="shared" si="83"/>
        <v>A679078</v>
      </c>
      <c r="AH971" t="str">
        <f>IFERROR(VLOOKUP(AG971,AKT!$E$4:$G$350,3,FALSE),"")</f>
        <v>0942</v>
      </c>
    </row>
    <row r="972" spans="31:34" hidden="1">
      <c r="AE972" t="s">
        <v>1714</v>
      </c>
      <c r="AF972" t="s">
        <v>1715</v>
      </c>
      <c r="AG972" t="str">
        <f t="shared" si="83"/>
        <v>A679078</v>
      </c>
      <c r="AH972" t="str">
        <f>IFERROR(VLOOKUP(AG972,AKT!$E$4:$G$350,3,FALSE),"")</f>
        <v>0942</v>
      </c>
    </row>
    <row r="973" spans="31:34" hidden="1">
      <c r="AE973" t="s">
        <v>1716</v>
      </c>
      <c r="AF973" t="s">
        <v>1717</v>
      </c>
      <c r="AG973" t="str">
        <f t="shared" si="83"/>
        <v>A679078</v>
      </c>
      <c r="AH973" t="str">
        <f>IFERROR(VLOOKUP(AG973,AKT!$E$4:$G$350,3,FALSE),"")</f>
        <v>0942</v>
      </c>
    </row>
    <row r="974" spans="31:34" hidden="1">
      <c r="AE974" t="s">
        <v>1718</v>
      </c>
      <c r="AF974" t="s">
        <v>1719</v>
      </c>
      <c r="AG974" t="str">
        <f t="shared" si="83"/>
        <v>A679078</v>
      </c>
      <c r="AH974" t="str">
        <f>IFERROR(VLOOKUP(AG974,AKT!$E$4:$G$350,3,FALSE),"")</f>
        <v>0942</v>
      </c>
    </row>
    <row r="975" spans="31:34" hidden="1">
      <c r="AE975" t="s">
        <v>5662</v>
      </c>
      <c r="AF975" t="s">
        <v>5663</v>
      </c>
      <c r="AG975" t="str">
        <f t="shared" si="83"/>
        <v>A679078</v>
      </c>
      <c r="AH975" t="str">
        <f>IFERROR(VLOOKUP(AG975,AKT!$E$4:$G$350,3,FALSE),"")</f>
        <v>0942</v>
      </c>
    </row>
    <row r="976" spans="31:34" hidden="1">
      <c r="AE976" t="s">
        <v>5664</v>
      </c>
      <c r="AF976" t="s">
        <v>5665</v>
      </c>
      <c r="AG976" t="str">
        <f t="shared" si="83"/>
        <v>A679078</v>
      </c>
      <c r="AH976" t="str">
        <f>IFERROR(VLOOKUP(AG976,AKT!$E$4:$G$350,3,FALSE),"")</f>
        <v>0942</v>
      </c>
    </row>
    <row r="977" spans="31:34" hidden="1">
      <c r="AE977" t="s">
        <v>1720</v>
      </c>
      <c r="AF977" t="s">
        <v>1721</v>
      </c>
      <c r="AG977" t="str">
        <f t="shared" si="83"/>
        <v>A679078</v>
      </c>
      <c r="AH977" t="str">
        <f>IFERROR(VLOOKUP(AG977,AKT!$E$4:$G$350,3,FALSE),"")</f>
        <v>0942</v>
      </c>
    </row>
    <row r="978" spans="31:34" hidden="1">
      <c r="AE978" t="s">
        <v>1722</v>
      </c>
      <c r="AF978" t="s">
        <v>1723</v>
      </c>
      <c r="AG978" t="str">
        <f t="shared" si="83"/>
        <v>A679078</v>
      </c>
      <c r="AH978" t="str">
        <f>IFERROR(VLOOKUP(AG978,AKT!$E$4:$G$350,3,FALSE),"")</f>
        <v>0942</v>
      </c>
    </row>
    <row r="979" spans="31:34" hidden="1">
      <c r="AE979" t="s">
        <v>1724</v>
      </c>
      <c r="AF979" t="s">
        <v>1725</v>
      </c>
      <c r="AG979" t="str">
        <f t="shared" si="83"/>
        <v>A679078</v>
      </c>
      <c r="AH979" t="str">
        <f>IFERROR(VLOOKUP(AG979,AKT!$E$4:$G$350,3,FALSE),"")</f>
        <v>0942</v>
      </c>
    </row>
    <row r="980" spans="31:34" hidden="1">
      <c r="AE980" t="s">
        <v>1726</v>
      </c>
      <c r="AF980" t="s">
        <v>1727</v>
      </c>
      <c r="AG980" t="str">
        <f t="shared" si="83"/>
        <v>A679078</v>
      </c>
      <c r="AH980" t="str">
        <f>IFERROR(VLOOKUP(AG980,AKT!$E$4:$G$350,3,FALSE),"")</f>
        <v>0942</v>
      </c>
    </row>
    <row r="981" spans="31:34" hidden="1">
      <c r="AE981" t="s">
        <v>1728</v>
      </c>
      <c r="AF981" t="s">
        <v>1729</v>
      </c>
      <c r="AG981" t="str">
        <f t="shared" si="83"/>
        <v>A679078</v>
      </c>
      <c r="AH981" t="str">
        <f>IFERROR(VLOOKUP(AG981,AKT!$E$4:$G$350,3,FALSE),"")</f>
        <v>0942</v>
      </c>
    </row>
    <row r="982" spans="31:34" hidden="1">
      <c r="AE982" t="s">
        <v>5666</v>
      </c>
      <c r="AF982" t="s">
        <v>5667</v>
      </c>
      <c r="AG982" t="str">
        <f t="shared" si="83"/>
        <v>A679078</v>
      </c>
      <c r="AH982" t="str">
        <f>IFERROR(VLOOKUP(AG982,AKT!$E$4:$G$350,3,FALSE),"")</f>
        <v>0942</v>
      </c>
    </row>
    <row r="983" spans="31:34" hidden="1">
      <c r="AE983" t="s">
        <v>1730</v>
      </c>
      <c r="AF983" t="s">
        <v>1731</v>
      </c>
      <c r="AG983" t="str">
        <f t="shared" si="83"/>
        <v>A679078</v>
      </c>
      <c r="AH983" t="str">
        <f>IFERROR(VLOOKUP(AG983,AKT!$E$4:$G$350,3,FALSE),"")</f>
        <v>0942</v>
      </c>
    </row>
    <row r="984" spans="31:34" hidden="1">
      <c r="AE984" t="s">
        <v>5668</v>
      </c>
      <c r="AF984" t="s">
        <v>5669</v>
      </c>
      <c r="AG984" t="str">
        <f t="shared" si="83"/>
        <v>A679078</v>
      </c>
      <c r="AH984" t="str">
        <f>IFERROR(VLOOKUP(AG984,AKT!$E$4:$G$350,3,FALSE),"")</f>
        <v>0942</v>
      </c>
    </row>
    <row r="985" spans="31:34" hidden="1">
      <c r="AE985" t="s">
        <v>5670</v>
      </c>
      <c r="AF985" t="s">
        <v>5671</v>
      </c>
      <c r="AG985" t="str">
        <f t="shared" si="83"/>
        <v>A679078</v>
      </c>
      <c r="AH985" t="str">
        <f>IFERROR(VLOOKUP(AG985,AKT!$E$4:$G$350,3,FALSE),"")</f>
        <v>0942</v>
      </c>
    </row>
    <row r="986" spans="31:34" hidden="1">
      <c r="AE986" t="s">
        <v>5672</v>
      </c>
      <c r="AF986" t="s">
        <v>1732</v>
      </c>
      <c r="AG986" t="str">
        <f t="shared" si="83"/>
        <v>A679078</v>
      </c>
      <c r="AH986" t="str">
        <f>IFERROR(VLOOKUP(AG986,AKT!$E$4:$G$350,3,FALSE),"")</f>
        <v>0942</v>
      </c>
    </row>
    <row r="987" spans="31:34" hidden="1">
      <c r="AE987" t="s">
        <v>5673</v>
      </c>
      <c r="AF987" t="s">
        <v>5674</v>
      </c>
      <c r="AG987" t="str">
        <f t="shared" si="83"/>
        <v>A679078</v>
      </c>
      <c r="AH987" t="str">
        <f>IFERROR(VLOOKUP(AG987,AKT!$E$4:$G$350,3,FALSE),"")</f>
        <v>0942</v>
      </c>
    </row>
    <row r="988" spans="31:34" hidden="1">
      <c r="AE988" t="s">
        <v>1733</v>
      </c>
      <c r="AF988" t="s">
        <v>1734</v>
      </c>
      <c r="AG988" t="str">
        <f t="shared" si="83"/>
        <v>A679078</v>
      </c>
      <c r="AH988" t="str">
        <f>IFERROR(VLOOKUP(AG988,AKT!$E$4:$G$350,3,FALSE),"")</f>
        <v>0942</v>
      </c>
    </row>
    <row r="989" spans="31:34" hidden="1">
      <c r="AE989" t="s">
        <v>5675</v>
      </c>
      <c r="AF989" t="s">
        <v>5676</v>
      </c>
      <c r="AG989" t="str">
        <f t="shared" si="83"/>
        <v>A679078</v>
      </c>
      <c r="AH989" t="str">
        <f>IFERROR(VLOOKUP(AG989,AKT!$E$4:$G$350,3,FALSE),"")</f>
        <v>0942</v>
      </c>
    </row>
    <row r="990" spans="31:34" hidden="1">
      <c r="AE990" t="s">
        <v>5677</v>
      </c>
      <c r="AF990" t="s">
        <v>5678</v>
      </c>
      <c r="AG990" t="str">
        <f t="shared" si="83"/>
        <v>A679078</v>
      </c>
      <c r="AH990" t="str">
        <f>IFERROR(VLOOKUP(AG990,AKT!$E$4:$G$350,3,FALSE),"")</f>
        <v>0942</v>
      </c>
    </row>
    <row r="991" spans="31:34" hidden="1">
      <c r="AE991" t="s">
        <v>5679</v>
      </c>
      <c r="AF991" t="s">
        <v>5680</v>
      </c>
      <c r="AG991" t="str">
        <f t="shared" si="83"/>
        <v>A679078</v>
      </c>
      <c r="AH991" t="str">
        <f>IFERROR(VLOOKUP(AG991,AKT!$E$4:$G$350,3,FALSE),"")</f>
        <v>0942</v>
      </c>
    </row>
    <row r="992" spans="31:34" hidden="1">
      <c r="AE992" t="s">
        <v>1735</v>
      </c>
      <c r="AF992" t="s">
        <v>1736</v>
      </c>
      <c r="AG992" t="str">
        <f t="shared" si="83"/>
        <v>A679078</v>
      </c>
      <c r="AH992" t="str">
        <f>IFERROR(VLOOKUP(AG992,AKT!$E$4:$G$350,3,FALSE),"")</f>
        <v>0942</v>
      </c>
    </row>
    <row r="993" spans="31:34" hidden="1">
      <c r="AE993" t="s">
        <v>5681</v>
      </c>
      <c r="AF993" t="s">
        <v>5682</v>
      </c>
      <c r="AG993" t="str">
        <f t="shared" si="83"/>
        <v>A679078</v>
      </c>
      <c r="AH993" t="str">
        <f>IFERROR(VLOOKUP(AG993,AKT!$E$4:$G$350,3,FALSE),"")</f>
        <v>0942</v>
      </c>
    </row>
    <row r="994" spans="31:34" hidden="1">
      <c r="AE994" t="s">
        <v>1737</v>
      </c>
      <c r="AF994" t="s">
        <v>1738</v>
      </c>
      <c r="AG994" t="str">
        <f t="shared" si="83"/>
        <v>A679078</v>
      </c>
      <c r="AH994" t="str">
        <f>IFERROR(VLOOKUP(AG994,AKT!$E$4:$G$350,3,FALSE),"")</f>
        <v>0942</v>
      </c>
    </row>
    <row r="995" spans="31:34" hidden="1">
      <c r="AE995" t="s">
        <v>5683</v>
      </c>
      <c r="AF995" t="s">
        <v>5684</v>
      </c>
      <c r="AG995" t="str">
        <f t="shared" si="83"/>
        <v>A679078</v>
      </c>
      <c r="AH995" t="str">
        <f>IFERROR(VLOOKUP(AG995,AKT!$E$4:$G$350,3,FALSE),"")</f>
        <v>0942</v>
      </c>
    </row>
    <row r="996" spans="31:34" hidden="1">
      <c r="AE996" t="s">
        <v>5685</v>
      </c>
      <c r="AF996" t="s">
        <v>5686</v>
      </c>
      <c r="AG996" t="str">
        <f t="shared" si="83"/>
        <v>A679078</v>
      </c>
      <c r="AH996" t="str">
        <f>IFERROR(VLOOKUP(AG996,AKT!$E$4:$G$350,3,FALSE),"")</f>
        <v>0942</v>
      </c>
    </row>
    <row r="997" spans="31:34" hidden="1">
      <c r="AE997" t="s">
        <v>1739</v>
      </c>
      <c r="AF997" t="s">
        <v>1740</v>
      </c>
      <c r="AG997" t="str">
        <f t="shared" si="83"/>
        <v>A679078</v>
      </c>
      <c r="AH997" t="str">
        <f>IFERROR(VLOOKUP(AG997,AKT!$E$4:$G$350,3,FALSE),"")</f>
        <v>0942</v>
      </c>
    </row>
    <row r="998" spans="31:34" hidden="1">
      <c r="AE998" t="s">
        <v>1741</v>
      </c>
      <c r="AF998" t="s">
        <v>1742</v>
      </c>
      <c r="AG998" t="str">
        <f t="shared" si="83"/>
        <v>A679078</v>
      </c>
      <c r="AH998" t="str">
        <f>IFERROR(VLOOKUP(AG998,AKT!$E$4:$G$350,3,FALSE),"")</f>
        <v>0942</v>
      </c>
    </row>
    <row r="999" spans="31:34" hidden="1">
      <c r="AE999" t="s">
        <v>1743</v>
      </c>
      <c r="AF999" t="s">
        <v>1744</v>
      </c>
      <c r="AG999" t="str">
        <f t="shared" si="83"/>
        <v>A679078</v>
      </c>
      <c r="AH999" t="str">
        <f>IFERROR(VLOOKUP(AG999,AKT!$E$4:$G$350,3,FALSE),"")</f>
        <v>0942</v>
      </c>
    </row>
    <row r="1000" spans="31:34" hidden="1">
      <c r="AE1000" t="s">
        <v>5687</v>
      </c>
      <c r="AF1000" t="s">
        <v>5688</v>
      </c>
      <c r="AG1000" t="str">
        <f t="shared" si="83"/>
        <v>A679078</v>
      </c>
      <c r="AH1000" t="str">
        <f>IFERROR(VLOOKUP(AG1000,AKT!$E$4:$G$350,3,FALSE),"")</f>
        <v>0942</v>
      </c>
    </row>
    <row r="1001" spans="31:34" hidden="1">
      <c r="AE1001" t="s">
        <v>5689</v>
      </c>
      <c r="AF1001" t="s">
        <v>5690</v>
      </c>
      <c r="AG1001" t="str">
        <f t="shared" si="83"/>
        <v>A679078</v>
      </c>
      <c r="AH1001" t="str">
        <f>IFERROR(VLOOKUP(AG1001,AKT!$E$4:$G$350,3,FALSE),"")</f>
        <v>0942</v>
      </c>
    </row>
    <row r="1002" spans="31:34" hidden="1">
      <c r="AE1002" t="s">
        <v>5691</v>
      </c>
      <c r="AF1002" t="s">
        <v>5692</v>
      </c>
      <c r="AG1002" t="str">
        <f t="shared" si="83"/>
        <v>A679078</v>
      </c>
      <c r="AH1002" t="str">
        <f>IFERROR(VLOOKUP(AG1002,AKT!$E$4:$G$350,3,FALSE),"")</f>
        <v>0942</v>
      </c>
    </row>
    <row r="1003" spans="31:34" hidden="1">
      <c r="AE1003" t="s">
        <v>5693</v>
      </c>
      <c r="AF1003" t="s">
        <v>5694</v>
      </c>
      <c r="AG1003" t="str">
        <f t="shared" si="83"/>
        <v>A679078</v>
      </c>
      <c r="AH1003" t="str">
        <f>IFERROR(VLOOKUP(AG1003,AKT!$E$4:$G$350,3,FALSE),"")</f>
        <v>0942</v>
      </c>
    </row>
    <row r="1004" spans="31:34" hidden="1">
      <c r="AE1004" t="s">
        <v>5695</v>
      </c>
      <c r="AF1004" t="s">
        <v>5696</v>
      </c>
      <c r="AG1004" t="str">
        <f t="shared" si="83"/>
        <v>A679078</v>
      </c>
      <c r="AH1004" t="str">
        <f>IFERROR(VLOOKUP(AG1004,AKT!$E$4:$G$350,3,FALSE),"")</f>
        <v>0942</v>
      </c>
    </row>
    <row r="1005" spans="31:34" hidden="1">
      <c r="AE1005" t="s">
        <v>5697</v>
      </c>
      <c r="AF1005" t="s">
        <v>5698</v>
      </c>
      <c r="AG1005" t="str">
        <f t="shared" si="83"/>
        <v>A679078</v>
      </c>
      <c r="AH1005" t="str">
        <f>IFERROR(VLOOKUP(AG1005,AKT!$E$4:$G$350,3,FALSE),"")</f>
        <v>0942</v>
      </c>
    </row>
    <row r="1006" spans="31:34" hidden="1">
      <c r="AE1006" t="s">
        <v>5699</v>
      </c>
      <c r="AF1006" t="s">
        <v>5700</v>
      </c>
      <c r="AG1006" t="str">
        <f t="shared" si="83"/>
        <v>A679078</v>
      </c>
      <c r="AH1006" t="str">
        <f>IFERROR(VLOOKUP(AG1006,AKT!$E$4:$G$350,3,FALSE),"")</f>
        <v>0942</v>
      </c>
    </row>
    <row r="1007" spans="31:34" hidden="1">
      <c r="AE1007" t="s">
        <v>1745</v>
      </c>
      <c r="AF1007" t="s">
        <v>1746</v>
      </c>
      <c r="AG1007" t="str">
        <f t="shared" si="83"/>
        <v>A679078</v>
      </c>
      <c r="AH1007" t="str">
        <f>IFERROR(VLOOKUP(AG1007,AKT!$E$4:$G$350,3,FALSE),"")</f>
        <v>0942</v>
      </c>
    </row>
    <row r="1008" spans="31:34" hidden="1">
      <c r="AE1008" t="s">
        <v>1747</v>
      </c>
      <c r="AF1008" t="s">
        <v>1748</v>
      </c>
      <c r="AG1008" t="str">
        <f t="shared" si="83"/>
        <v>A679078</v>
      </c>
      <c r="AH1008" t="str">
        <f>IFERROR(VLOOKUP(AG1008,AKT!$E$4:$G$350,3,FALSE),"")</f>
        <v>0942</v>
      </c>
    </row>
    <row r="1009" spans="31:34" hidden="1">
      <c r="AE1009" t="s">
        <v>5701</v>
      </c>
      <c r="AF1009" t="s">
        <v>5702</v>
      </c>
      <c r="AG1009" t="str">
        <f t="shared" si="83"/>
        <v>A679078</v>
      </c>
      <c r="AH1009" t="str">
        <f>IFERROR(VLOOKUP(AG1009,AKT!$E$4:$G$350,3,FALSE),"")</f>
        <v>0942</v>
      </c>
    </row>
    <row r="1010" spans="31:34" hidden="1">
      <c r="AE1010" t="s">
        <v>1749</v>
      </c>
      <c r="AF1010" t="s">
        <v>1750</v>
      </c>
      <c r="AG1010" t="str">
        <f t="shared" si="83"/>
        <v>A679078</v>
      </c>
      <c r="AH1010" t="str">
        <f>IFERROR(VLOOKUP(AG1010,AKT!$E$4:$G$350,3,FALSE),"")</f>
        <v>0942</v>
      </c>
    </row>
    <row r="1011" spans="31:34" hidden="1">
      <c r="AE1011" t="s">
        <v>1751</v>
      </c>
      <c r="AF1011" t="s">
        <v>1752</v>
      </c>
      <c r="AG1011" t="str">
        <f t="shared" si="83"/>
        <v>A679078</v>
      </c>
      <c r="AH1011" t="str">
        <f>IFERROR(VLOOKUP(AG1011,AKT!$E$4:$G$350,3,FALSE),"")</f>
        <v>0942</v>
      </c>
    </row>
    <row r="1012" spans="31:34" hidden="1">
      <c r="AE1012" t="s">
        <v>5703</v>
      </c>
      <c r="AF1012" t="s">
        <v>5704</v>
      </c>
      <c r="AG1012" t="str">
        <f t="shared" si="83"/>
        <v>A679078</v>
      </c>
      <c r="AH1012" t="str">
        <f>IFERROR(VLOOKUP(AG1012,AKT!$E$4:$G$350,3,FALSE),"")</f>
        <v>0942</v>
      </c>
    </row>
    <row r="1013" spans="31:34" hidden="1">
      <c r="AE1013" t="s">
        <v>5705</v>
      </c>
      <c r="AF1013" t="s">
        <v>5706</v>
      </c>
      <c r="AG1013" t="str">
        <f t="shared" si="83"/>
        <v>A679078</v>
      </c>
      <c r="AH1013" t="str">
        <f>IFERROR(VLOOKUP(AG1013,AKT!$E$4:$G$350,3,FALSE),"")</f>
        <v>0942</v>
      </c>
    </row>
    <row r="1014" spans="31:34" hidden="1">
      <c r="AE1014" t="s">
        <v>5707</v>
      </c>
      <c r="AF1014" t="s">
        <v>5708</v>
      </c>
      <c r="AG1014" t="str">
        <f t="shared" si="83"/>
        <v>A679078</v>
      </c>
      <c r="AH1014" t="str">
        <f>IFERROR(VLOOKUP(AG1014,AKT!$E$4:$G$350,3,FALSE),"")</f>
        <v>0942</v>
      </c>
    </row>
    <row r="1015" spans="31:34" hidden="1">
      <c r="AE1015" t="s">
        <v>5709</v>
      </c>
      <c r="AF1015" t="s">
        <v>5710</v>
      </c>
      <c r="AG1015" t="str">
        <f t="shared" si="83"/>
        <v>A679078</v>
      </c>
      <c r="AH1015" t="str">
        <f>IFERROR(VLOOKUP(AG1015,AKT!$E$4:$G$350,3,FALSE),"")</f>
        <v>0942</v>
      </c>
    </row>
    <row r="1016" spans="31:34" hidden="1">
      <c r="AE1016" t="s">
        <v>5711</v>
      </c>
      <c r="AF1016" t="s">
        <v>5712</v>
      </c>
      <c r="AG1016" t="str">
        <f t="shared" si="83"/>
        <v>A679078</v>
      </c>
      <c r="AH1016" t="str">
        <f>IFERROR(VLOOKUP(AG1016,AKT!$E$4:$G$350,3,FALSE),"")</f>
        <v>0942</v>
      </c>
    </row>
    <row r="1017" spans="31:34" hidden="1">
      <c r="AE1017" t="s">
        <v>1753</v>
      </c>
      <c r="AF1017" t="s">
        <v>1754</v>
      </c>
      <c r="AG1017" t="str">
        <f t="shared" si="83"/>
        <v>A679078</v>
      </c>
      <c r="AH1017" t="str">
        <f>IFERROR(VLOOKUP(AG1017,AKT!$E$4:$G$350,3,FALSE),"")</f>
        <v>0942</v>
      </c>
    </row>
    <row r="1018" spans="31:34" hidden="1">
      <c r="AE1018" t="s">
        <v>1755</v>
      </c>
      <c r="AF1018" t="s">
        <v>1756</v>
      </c>
      <c r="AG1018" t="str">
        <f t="shared" si="83"/>
        <v>A679078</v>
      </c>
      <c r="AH1018" t="str">
        <f>IFERROR(VLOOKUP(AG1018,AKT!$E$4:$G$350,3,FALSE),"")</f>
        <v>0942</v>
      </c>
    </row>
    <row r="1019" spans="31:34" hidden="1">
      <c r="AE1019" t="s">
        <v>1757</v>
      </c>
      <c r="AF1019" t="s">
        <v>1758</v>
      </c>
      <c r="AG1019" t="str">
        <f t="shared" si="83"/>
        <v>A679078</v>
      </c>
      <c r="AH1019" t="str">
        <f>IFERROR(VLOOKUP(AG1019,AKT!$E$4:$G$350,3,FALSE),"")</f>
        <v>0942</v>
      </c>
    </row>
    <row r="1020" spans="31:34" hidden="1">
      <c r="AE1020" t="s">
        <v>1759</v>
      </c>
      <c r="AF1020" t="s">
        <v>1760</v>
      </c>
      <c r="AG1020" t="str">
        <f t="shared" si="83"/>
        <v>A679078</v>
      </c>
      <c r="AH1020" t="str">
        <f>IFERROR(VLOOKUP(AG1020,AKT!$E$4:$G$350,3,FALSE),"")</f>
        <v>0942</v>
      </c>
    </row>
    <row r="1021" spans="31:34" hidden="1">
      <c r="AE1021" t="s">
        <v>1761</v>
      </c>
      <c r="AF1021" t="s">
        <v>1762</v>
      </c>
      <c r="AG1021" t="str">
        <f t="shared" si="83"/>
        <v>A679078</v>
      </c>
      <c r="AH1021" t="str">
        <f>IFERROR(VLOOKUP(AG1021,AKT!$E$4:$G$350,3,FALSE),"")</f>
        <v>0942</v>
      </c>
    </row>
    <row r="1022" spans="31:34" hidden="1">
      <c r="AE1022" t="s">
        <v>1763</v>
      </c>
      <c r="AF1022" t="s">
        <v>1764</v>
      </c>
      <c r="AG1022" t="str">
        <f t="shared" si="83"/>
        <v>A679078</v>
      </c>
      <c r="AH1022" t="str">
        <f>IFERROR(VLOOKUP(AG1022,AKT!$E$4:$G$350,3,FALSE),"")</f>
        <v>0942</v>
      </c>
    </row>
    <row r="1023" spans="31:34" hidden="1">
      <c r="AE1023" t="s">
        <v>5713</v>
      </c>
      <c r="AF1023" t="s">
        <v>5714</v>
      </c>
      <c r="AG1023" t="str">
        <f t="shared" si="83"/>
        <v>A679078</v>
      </c>
      <c r="AH1023" t="str">
        <f>IFERROR(VLOOKUP(AG1023,AKT!$E$4:$G$350,3,FALSE),"")</f>
        <v>0942</v>
      </c>
    </row>
    <row r="1024" spans="31:34" hidden="1">
      <c r="AE1024" t="s">
        <v>5715</v>
      </c>
      <c r="AF1024" t="s">
        <v>5716</v>
      </c>
      <c r="AG1024" t="str">
        <f t="shared" si="83"/>
        <v>A679078</v>
      </c>
      <c r="AH1024" t="str">
        <f>IFERROR(VLOOKUP(AG1024,AKT!$E$4:$G$350,3,FALSE),"")</f>
        <v>0942</v>
      </c>
    </row>
    <row r="1025" spans="31:34" hidden="1">
      <c r="AE1025" t="s">
        <v>1765</v>
      </c>
      <c r="AF1025" t="s">
        <v>1766</v>
      </c>
      <c r="AG1025" t="str">
        <f t="shared" si="83"/>
        <v>A679078</v>
      </c>
      <c r="AH1025" t="str">
        <f>IFERROR(VLOOKUP(AG1025,AKT!$E$4:$G$350,3,FALSE),"")</f>
        <v>0942</v>
      </c>
    </row>
    <row r="1026" spans="31:34" hidden="1">
      <c r="AE1026" t="s">
        <v>1767</v>
      </c>
      <c r="AF1026" t="s">
        <v>1768</v>
      </c>
      <c r="AG1026" t="str">
        <f t="shared" si="83"/>
        <v>A679078</v>
      </c>
      <c r="AH1026" t="str">
        <f>IFERROR(VLOOKUP(AG1026,AKT!$E$4:$G$350,3,FALSE),"")</f>
        <v>0942</v>
      </c>
    </row>
    <row r="1027" spans="31:34" hidden="1">
      <c r="AE1027" t="s">
        <v>1769</v>
      </c>
      <c r="AF1027" t="s">
        <v>1770</v>
      </c>
      <c r="AG1027" t="str">
        <f t="shared" si="83"/>
        <v>A679078</v>
      </c>
      <c r="AH1027" t="str">
        <f>IFERROR(VLOOKUP(AG1027,AKT!$E$4:$G$350,3,FALSE),"")</f>
        <v>0942</v>
      </c>
    </row>
    <row r="1028" spans="31:34" hidden="1">
      <c r="AE1028" t="s">
        <v>5717</v>
      </c>
      <c r="AF1028" t="s">
        <v>5718</v>
      </c>
      <c r="AG1028" t="str">
        <f t="shared" si="83"/>
        <v>A679078</v>
      </c>
      <c r="AH1028" t="str">
        <f>IFERROR(VLOOKUP(AG1028,AKT!$E$4:$G$350,3,FALSE),"")</f>
        <v>0942</v>
      </c>
    </row>
    <row r="1029" spans="31:34" hidden="1">
      <c r="AE1029" t="s">
        <v>1771</v>
      </c>
      <c r="AF1029" t="s">
        <v>1772</v>
      </c>
      <c r="AG1029" t="str">
        <f t="shared" si="83"/>
        <v>A679078</v>
      </c>
      <c r="AH1029" t="str">
        <f>IFERROR(VLOOKUP(AG1029,AKT!$E$4:$G$350,3,FALSE),"")</f>
        <v>0942</v>
      </c>
    </row>
    <row r="1030" spans="31:34" hidden="1">
      <c r="AE1030" t="s">
        <v>1773</v>
      </c>
      <c r="AF1030" t="s">
        <v>1774</v>
      </c>
      <c r="AG1030" t="str">
        <f t="shared" si="83"/>
        <v>A679078</v>
      </c>
      <c r="AH1030" t="str">
        <f>IFERROR(VLOOKUP(AG1030,AKT!$E$4:$G$350,3,FALSE),"")</f>
        <v>0942</v>
      </c>
    </row>
    <row r="1031" spans="31:34" hidden="1">
      <c r="AE1031" t="s">
        <v>1775</v>
      </c>
      <c r="AF1031" t="s">
        <v>1776</v>
      </c>
      <c r="AG1031" t="str">
        <f t="shared" si="83"/>
        <v>A679078</v>
      </c>
      <c r="AH1031" t="str">
        <f>IFERROR(VLOOKUP(AG1031,AKT!$E$4:$G$350,3,FALSE),"")</f>
        <v>0942</v>
      </c>
    </row>
    <row r="1032" spans="31:34" hidden="1">
      <c r="AE1032" t="s">
        <v>1777</v>
      </c>
      <c r="AF1032" t="s">
        <v>1778</v>
      </c>
      <c r="AG1032" t="str">
        <f t="shared" si="83"/>
        <v>A679078</v>
      </c>
      <c r="AH1032" t="str">
        <f>IFERROR(VLOOKUP(AG1032,AKT!$E$4:$G$350,3,FALSE),"")</f>
        <v>0942</v>
      </c>
    </row>
    <row r="1033" spans="31:34" hidden="1">
      <c r="AE1033" t="s">
        <v>1779</v>
      </c>
      <c r="AF1033" t="s">
        <v>1780</v>
      </c>
      <c r="AG1033" t="str">
        <f t="shared" ref="AG1033:AG1096" si="84">LEFT(AE1033,7)</f>
        <v>A679078</v>
      </c>
      <c r="AH1033" t="str">
        <f>IFERROR(VLOOKUP(AG1033,AKT!$E$4:$G$350,3,FALSE),"")</f>
        <v>0942</v>
      </c>
    </row>
    <row r="1034" spans="31:34" hidden="1">
      <c r="AE1034" t="s">
        <v>1781</v>
      </c>
      <c r="AF1034" t="s">
        <v>1782</v>
      </c>
      <c r="AG1034" t="str">
        <f t="shared" si="84"/>
        <v>A679078</v>
      </c>
      <c r="AH1034" t="str">
        <f>IFERROR(VLOOKUP(AG1034,AKT!$E$4:$G$350,3,FALSE),"")</f>
        <v>0942</v>
      </c>
    </row>
    <row r="1035" spans="31:34" hidden="1">
      <c r="AE1035" t="s">
        <v>1783</v>
      </c>
      <c r="AF1035" t="s">
        <v>1784</v>
      </c>
      <c r="AG1035" t="str">
        <f t="shared" si="84"/>
        <v>A679078</v>
      </c>
      <c r="AH1035" t="str">
        <f>IFERROR(VLOOKUP(AG1035,AKT!$E$4:$G$350,3,FALSE),"")</f>
        <v>0942</v>
      </c>
    </row>
    <row r="1036" spans="31:34" hidden="1">
      <c r="AE1036" t="s">
        <v>1785</v>
      </c>
      <c r="AF1036" t="s">
        <v>1786</v>
      </c>
      <c r="AG1036" t="str">
        <f t="shared" si="84"/>
        <v>A679078</v>
      </c>
      <c r="AH1036" t="str">
        <f>IFERROR(VLOOKUP(AG1036,AKT!$E$4:$G$350,3,FALSE),"")</f>
        <v>0942</v>
      </c>
    </row>
    <row r="1037" spans="31:34" hidden="1">
      <c r="AE1037" t="s">
        <v>1787</v>
      </c>
      <c r="AF1037" t="s">
        <v>1788</v>
      </c>
      <c r="AG1037" t="str">
        <f t="shared" si="84"/>
        <v>A679078</v>
      </c>
      <c r="AH1037" t="str">
        <f>IFERROR(VLOOKUP(AG1037,AKT!$E$4:$G$350,3,FALSE),"")</f>
        <v>0942</v>
      </c>
    </row>
    <row r="1038" spans="31:34" hidden="1">
      <c r="AE1038" t="s">
        <v>5719</v>
      </c>
      <c r="AF1038" t="s">
        <v>5720</v>
      </c>
      <c r="AG1038" t="str">
        <f t="shared" si="84"/>
        <v>A679078</v>
      </c>
      <c r="AH1038" t="str">
        <f>IFERROR(VLOOKUP(AG1038,AKT!$E$4:$G$350,3,FALSE),"")</f>
        <v>0942</v>
      </c>
    </row>
    <row r="1039" spans="31:34" hidden="1">
      <c r="AE1039" t="s">
        <v>5721</v>
      </c>
      <c r="AF1039" t="s">
        <v>5722</v>
      </c>
      <c r="AG1039" t="str">
        <f t="shared" si="84"/>
        <v>A679078</v>
      </c>
      <c r="AH1039" t="str">
        <f>IFERROR(VLOOKUP(AG1039,AKT!$E$4:$G$350,3,FALSE),"")</f>
        <v>0942</v>
      </c>
    </row>
    <row r="1040" spans="31:34" hidden="1">
      <c r="AE1040" t="s">
        <v>5723</v>
      </c>
      <c r="AF1040" t="s">
        <v>5724</v>
      </c>
      <c r="AG1040" t="str">
        <f t="shared" si="84"/>
        <v>A679078</v>
      </c>
      <c r="AH1040" t="str">
        <f>IFERROR(VLOOKUP(AG1040,AKT!$E$4:$G$350,3,FALSE),"")</f>
        <v>0942</v>
      </c>
    </row>
    <row r="1041" spans="31:34" hidden="1">
      <c r="AE1041" t="s">
        <v>5725</v>
      </c>
      <c r="AF1041" t="s">
        <v>5726</v>
      </c>
      <c r="AG1041" t="str">
        <f t="shared" si="84"/>
        <v>A679078</v>
      </c>
      <c r="AH1041" t="str">
        <f>IFERROR(VLOOKUP(AG1041,AKT!$E$4:$G$350,3,FALSE),"")</f>
        <v>0942</v>
      </c>
    </row>
    <row r="1042" spans="31:34" hidden="1">
      <c r="AE1042" t="s">
        <v>5727</v>
      </c>
      <c r="AF1042" t="s">
        <v>5728</v>
      </c>
      <c r="AG1042" t="str">
        <f t="shared" si="84"/>
        <v>A679078</v>
      </c>
      <c r="AH1042" t="str">
        <f>IFERROR(VLOOKUP(AG1042,AKT!$E$4:$G$350,3,FALSE),"")</f>
        <v>0942</v>
      </c>
    </row>
    <row r="1043" spans="31:34" hidden="1">
      <c r="AE1043" t="s">
        <v>5729</v>
      </c>
      <c r="AF1043" t="s">
        <v>5730</v>
      </c>
      <c r="AG1043" t="str">
        <f t="shared" si="84"/>
        <v>A679078</v>
      </c>
      <c r="AH1043" t="str">
        <f>IFERROR(VLOOKUP(AG1043,AKT!$E$4:$G$350,3,FALSE),"")</f>
        <v>0942</v>
      </c>
    </row>
    <row r="1044" spans="31:34" hidden="1">
      <c r="AE1044" t="s">
        <v>5731</v>
      </c>
      <c r="AF1044" t="s">
        <v>5732</v>
      </c>
      <c r="AG1044" t="str">
        <f t="shared" si="84"/>
        <v>A679078</v>
      </c>
      <c r="AH1044" t="str">
        <f>IFERROR(VLOOKUP(AG1044,AKT!$E$4:$G$350,3,FALSE),"")</f>
        <v>0942</v>
      </c>
    </row>
    <row r="1045" spans="31:34" hidden="1">
      <c r="AE1045" t="s">
        <v>5733</v>
      </c>
      <c r="AF1045" t="s">
        <v>5734</v>
      </c>
      <c r="AG1045" t="str">
        <f t="shared" si="84"/>
        <v>A679078</v>
      </c>
      <c r="AH1045" t="str">
        <f>IFERROR(VLOOKUP(AG1045,AKT!$E$4:$G$350,3,FALSE),"")</f>
        <v>0942</v>
      </c>
    </row>
    <row r="1046" spans="31:34" hidden="1">
      <c r="AE1046" t="s">
        <v>5735</v>
      </c>
      <c r="AF1046" t="s">
        <v>5736</v>
      </c>
      <c r="AG1046" t="str">
        <f t="shared" si="84"/>
        <v>A679078</v>
      </c>
      <c r="AH1046" t="str">
        <f>IFERROR(VLOOKUP(AG1046,AKT!$E$4:$G$350,3,FALSE),"")</f>
        <v>0942</v>
      </c>
    </row>
    <row r="1047" spans="31:34" hidden="1">
      <c r="AE1047" t="s">
        <v>5737</v>
      </c>
      <c r="AF1047" t="s">
        <v>5738</v>
      </c>
      <c r="AG1047" t="str">
        <f t="shared" si="84"/>
        <v>A679078</v>
      </c>
      <c r="AH1047" t="str">
        <f>IFERROR(VLOOKUP(AG1047,AKT!$E$4:$G$350,3,FALSE),"")</f>
        <v>0942</v>
      </c>
    </row>
    <row r="1048" spans="31:34" hidden="1">
      <c r="AE1048" t="s">
        <v>5739</v>
      </c>
      <c r="AF1048" t="s">
        <v>5740</v>
      </c>
      <c r="AG1048" t="str">
        <f t="shared" si="84"/>
        <v>A679078</v>
      </c>
      <c r="AH1048" t="str">
        <f>IFERROR(VLOOKUP(AG1048,AKT!$E$4:$G$350,3,FALSE),"")</f>
        <v>0942</v>
      </c>
    </row>
    <row r="1049" spans="31:34" hidden="1">
      <c r="AE1049" t="s">
        <v>5741</v>
      </c>
      <c r="AF1049" t="s">
        <v>5742</v>
      </c>
      <c r="AG1049" t="str">
        <f t="shared" si="84"/>
        <v>A679078</v>
      </c>
      <c r="AH1049" t="str">
        <f>IFERROR(VLOOKUP(AG1049,AKT!$E$4:$G$350,3,FALSE),"")</f>
        <v>0942</v>
      </c>
    </row>
    <row r="1050" spans="31:34" hidden="1">
      <c r="AE1050" t="s">
        <v>5743</v>
      </c>
      <c r="AF1050" t="s">
        <v>5744</v>
      </c>
      <c r="AG1050" t="str">
        <f t="shared" si="84"/>
        <v>A679078</v>
      </c>
      <c r="AH1050" t="str">
        <f>IFERROR(VLOOKUP(AG1050,AKT!$E$4:$G$350,3,FALSE),"")</f>
        <v>0942</v>
      </c>
    </row>
    <row r="1051" spans="31:34" hidden="1">
      <c r="AE1051" t="s">
        <v>5745</v>
      </c>
      <c r="AF1051" t="s">
        <v>5746</v>
      </c>
      <c r="AG1051" t="str">
        <f t="shared" si="84"/>
        <v>A679078</v>
      </c>
      <c r="AH1051" t="str">
        <f>IFERROR(VLOOKUP(AG1051,AKT!$E$4:$G$350,3,FALSE),"")</f>
        <v>0942</v>
      </c>
    </row>
    <row r="1052" spans="31:34" hidden="1">
      <c r="AE1052" t="s">
        <v>5747</v>
      </c>
      <c r="AF1052" t="s">
        <v>5748</v>
      </c>
      <c r="AG1052" t="str">
        <f t="shared" si="84"/>
        <v>A679078</v>
      </c>
      <c r="AH1052" t="str">
        <f>IFERROR(VLOOKUP(AG1052,AKT!$E$4:$G$350,3,FALSE),"")</f>
        <v>0942</v>
      </c>
    </row>
    <row r="1053" spans="31:34" hidden="1">
      <c r="AE1053" t="s">
        <v>5749</v>
      </c>
      <c r="AF1053" t="s">
        <v>5750</v>
      </c>
      <c r="AG1053" t="str">
        <f t="shared" si="84"/>
        <v>A679078</v>
      </c>
      <c r="AH1053" t="str">
        <f>IFERROR(VLOOKUP(AG1053,AKT!$E$4:$G$350,3,FALSE),"")</f>
        <v>0942</v>
      </c>
    </row>
    <row r="1054" spans="31:34" hidden="1">
      <c r="AE1054" t="s">
        <v>5751</v>
      </c>
      <c r="AF1054" t="s">
        <v>5752</v>
      </c>
      <c r="AG1054" t="str">
        <f t="shared" si="84"/>
        <v>A679078</v>
      </c>
      <c r="AH1054" t="str">
        <f>IFERROR(VLOOKUP(AG1054,AKT!$E$4:$G$350,3,FALSE),"")</f>
        <v>0942</v>
      </c>
    </row>
    <row r="1055" spans="31:34" hidden="1">
      <c r="AE1055" t="s">
        <v>5753</v>
      </c>
      <c r="AF1055" t="s">
        <v>5754</v>
      </c>
      <c r="AG1055" t="str">
        <f t="shared" si="84"/>
        <v>A679078</v>
      </c>
      <c r="AH1055" t="str">
        <f>IFERROR(VLOOKUP(AG1055,AKT!$E$4:$G$350,3,FALSE),"")</f>
        <v>0942</v>
      </c>
    </row>
    <row r="1056" spans="31:34" hidden="1">
      <c r="AE1056" t="s">
        <v>5755</v>
      </c>
      <c r="AF1056" t="s">
        <v>5756</v>
      </c>
      <c r="AG1056" t="str">
        <f t="shared" si="84"/>
        <v>A679078</v>
      </c>
      <c r="AH1056" t="str">
        <f>IFERROR(VLOOKUP(AG1056,AKT!$E$4:$G$350,3,FALSE),"")</f>
        <v>0942</v>
      </c>
    </row>
    <row r="1057" spans="31:34" hidden="1">
      <c r="AE1057" t="s">
        <v>5757</v>
      </c>
      <c r="AF1057" t="s">
        <v>5758</v>
      </c>
      <c r="AG1057" t="str">
        <f t="shared" si="84"/>
        <v>A679078</v>
      </c>
      <c r="AH1057" t="str">
        <f>IFERROR(VLOOKUP(AG1057,AKT!$E$4:$G$350,3,FALSE),"")</f>
        <v>0942</v>
      </c>
    </row>
    <row r="1058" spans="31:34" hidden="1">
      <c r="AE1058" t="s">
        <v>5759</v>
      </c>
      <c r="AF1058" t="s">
        <v>5760</v>
      </c>
      <c r="AG1058" t="str">
        <f t="shared" si="84"/>
        <v>A679078</v>
      </c>
      <c r="AH1058" t="str">
        <f>IFERROR(VLOOKUP(AG1058,AKT!$E$4:$G$350,3,FALSE),"")</f>
        <v>0942</v>
      </c>
    </row>
    <row r="1059" spans="31:34" hidden="1">
      <c r="AE1059" t="s">
        <v>5761</v>
      </c>
      <c r="AF1059" t="s">
        <v>5762</v>
      </c>
      <c r="AG1059" t="str">
        <f t="shared" si="84"/>
        <v>A679078</v>
      </c>
      <c r="AH1059" t="str">
        <f>IFERROR(VLOOKUP(AG1059,AKT!$E$4:$G$350,3,FALSE),"")</f>
        <v>0942</v>
      </c>
    </row>
    <row r="1060" spans="31:34" hidden="1">
      <c r="AE1060" t="s">
        <v>5763</v>
      </c>
      <c r="AF1060" t="s">
        <v>5764</v>
      </c>
      <c r="AG1060" t="str">
        <f t="shared" si="84"/>
        <v>A679078</v>
      </c>
      <c r="AH1060" t="str">
        <f>IFERROR(VLOOKUP(AG1060,AKT!$E$4:$G$350,3,FALSE),"")</f>
        <v>0942</v>
      </c>
    </row>
    <row r="1061" spans="31:34" hidden="1">
      <c r="AE1061" t="s">
        <v>5765</v>
      </c>
      <c r="AF1061" t="s">
        <v>5766</v>
      </c>
      <c r="AG1061" t="str">
        <f t="shared" si="84"/>
        <v>A679078</v>
      </c>
      <c r="AH1061" t="str">
        <f>IFERROR(VLOOKUP(AG1061,AKT!$E$4:$G$350,3,FALSE),"")</f>
        <v>0942</v>
      </c>
    </row>
    <row r="1062" spans="31:34" hidden="1">
      <c r="AE1062" t="s">
        <v>5767</v>
      </c>
      <c r="AF1062" t="s">
        <v>5768</v>
      </c>
      <c r="AG1062" t="str">
        <f t="shared" si="84"/>
        <v>A679078</v>
      </c>
      <c r="AH1062" t="str">
        <f>IFERROR(VLOOKUP(AG1062,AKT!$E$4:$G$350,3,FALSE),"")</f>
        <v>0942</v>
      </c>
    </row>
    <row r="1063" spans="31:34" hidden="1">
      <c r="AE1063" t="s">
        <v>5769</v>
      </c>
      <c r="AF1063" t="s">
        <v>5770</v>
      </c>
      <c r="AG1063" t="str">
        <f t="shared" si="84"/>
        <v>A679078</v>
      </c>
      <c r="AH1063" t="str">
        <f>IFERROR(VLOOKUP(AG1063,AKT!$E$4:$G$350,3,FALSE),"")</f>
        <v>0942</v>
      </c>
    </row>
    <row r="1064" spans="31:34" hidden="1">
      <c r="AE1064" t="s">
        <v>5771</v>
      </c>
      <c r="AF1064" t="s">
        <v>5772</v>
      </c>
      <c r="AG1064" t="str">
        <f t="shared" si="84"/>
        <v>A679078</v>
      </c>
      <c r="AH1064" t="str">
        <f>IFERROR(VLOOKUP(AG1064,AKT!$E$4:$G$350,3,FALSE),"")</f>
        <v>0942</v>
      </c>
    </row>
    <row r="1065" spans="31:34" hidden="1">
      <c r="AE1065" t="s">
        <v>5773</v>
      </c>
      <c r="AF1065" t="s">
        <v>5774</v>
      </c>
      <c r="AG1065" t="str">
        <f t="shared" si="84"/>
        <v>A679078</v>
      </c>
      <c r="AH1065" t="str">
        <f>IFERROR(VLOOKUP(AG1065,AKT!$E$4:$G$350,3,FALSE),"")</f>
        <v>0942</v>
      </c>
    </row>
    <row r="1066" spans="31:34" hidden="1">
      <c r="AE1066" t="s">
        <v>5775</v>
      </c>
      <c r="AF1066" t="s">
        <v>5776</v>
      </c>
      <c r="AG1066" t="str">
        <f t="shared" si="84"/>
        <v>A679078</v>
      </c>
      <c r="AH1066" t="str">
        <f>IFERROR(VLOOKUP(AG1066,AKT!$E$4:$G$350,3,FALSE),"")</f>
        <v>0942</v>
      </c>
    </row>
    <row r="1067" spans="31:34" hidden="1">
      <c r="AE1067" t="s">
        <v>5777</v>
      </c>
      <c r="AF1067" t="s">
        <v>5778</v>
      </c>
      <c r="AG1067" t="str">
        <f t="shared" si="84"/>
        <v>A679078</v>
      </c>
      <c r="AH1067" t="str">
        <f>IFERROR(VLOOKUP(AG1067,AKT!$E$4:$G$350,3,FALSE),"")</f>
        <v>0942</v>
      </c>
    </row>
    <row r="1068" spans="31:34" hidden="1">
      <c r="AE1068" t="s">
        <v>1789</v>
      </c>
      <c r="AF1068" t="s">
        <v>1790</v>
      </c>
      <c r="AG1068" t="str">
        <f t="shared" si="84"/>
        <v>A679078</v>
      </c>
      <c r="AH1068" t="str">
        <f>IFERROR(VLOOKUP(AG1068,AKT!$E$4:$G$350,3,FALSE),"")</f>
        <v>0942</v>
      </c>
    </row>
    <row r="1069" spans="31:34" hidden="1">
      <c r="AE1069" t="s">
        <v>5779</v>
      </c>
      <c r="AF1069" t="s">
        <v>1790</v>
      </c>
      <c r="AG1069" t="str">
        <f t="shared" si="84"/>
        <v>A679078</v>
      </c>
      <c r="AH1069" t="str">
        <f>IFERROR(VLOOKUP(AG1069,AKT!$E$4:$G$350,3,FALSE),"")</f>
        <v>0942</v>
      </c>
    </row>
    <row r="1070" spans="31:34" hidden="1">
      <c r="AE1070" t="s">
        <v>1791</v>
      </c>
      <c r="AF1070" t="s">
        <v>1792</v>
      </c>
      <c r="AG1070" t="str">
        <f t="shared" si="84"/>
        <v>A679078</v>
      </c>
      <c r="AH1070" t="str">
        <f>IFERROR(VLOOKUP(AG1070,AKT!$E$4:$G$350,3,FALSE),"")</f>
        <v>0942</v>
      </c>
    </row>
    <row r="1071" spans="31:34" hidden="1">
      <c r="AE1071" t="s">
        <v>5780</v>
      </c>
      <c r="AF1071" t="s">
        <v>5781</v>
      </c>
      <c r="AG1071" t="str">
        <f t="shared" si="84"/>
        <v>A679078</v>
      </c>
      <c r="AH1071" t="str">
        <f>IFERROR(VLOOKUP(AG1071,AKT!$E$4:$G$350,3,FALSE),"")</f>
        <v>0942</v>
      </c>
    </row>
    <row r="1072" spans="31:34" hidden="1">
      <c r="AE1072" t="s">
        <v>5782</v>
      </c>
      <c r="AF1072" t="s">
        <v>5783</v>
      </c>
      <c r="AG1072" t="str">
        <f t="shared" si="84"/>
        <v>A679078</v>
      </c>
      <c r="AH1072" t="str">
        <f>IFERROR(VLOOKUP(AG1072,AKT!$E$4:$G$350,3,FALSE),"")</f>
        <v>0942</v>
      </c>
    </row>
    <row r="1073" spans="31:34" hidden="1">
      <c r="AE1073" t="s">
        <v>5784</v>
      </c>
      <c r="AF1073" t="s">
        <v>5785</v>
      </c>
      <c r="AG1073" t="str">
        <f t="shared" si="84"/>
        <v>A679078</v>
      </c>
      <c r="AH1073" t="str">
        <f>IFERROR(VLOOKUP(AG1073,AKT!$E$4:$G$350,3,FALSE),"")</f>
        <v>0942</v>
      </c>
    </row>
    <row r="1074" spans="31:34" hidden="1">
      <c r="AE1074" t="s">
        <v>5786</v>
      </c>
      <c r="AF1074" t="s">
        <v>5787</v>
      </c>
      <c r="AG1074" t="str">
        <f t="shared" si="84"/>
        <v>A679078</v>
      </c>
      <c r="AH1074" t="str">
        <f>IFERROR(VLOOKUP(AG1074,AKT!$E$4:$G$350,3,FALSE),"")</f>
        <v>0942</v>
      </c>
    </row>
    <row r="1075" spans="31:34" hidden="1">
      <c r="AE1075" t="s">
        <v>1793</v>
      </c>
      <c r="AF1075" t="s">
        <v>1794</v>
      </c>
      <c r="AG1075" t="str">
        <f t="shared" si="84"/>
        <v>A679078</v>
      </c>
      <c r="AH1075" t="str">
        <f>IFERROR(VLOOKUP(AG1075,AKT!$E$4:$G$350,3,FALSE),"")</f>
        <v>0942</v>
      </c>
    </row>
    <row r="1076" spans="31:34" hidden="1">
      <c r="AE1076" t="s">
        <v>5788</v>
      </c>
      <c r="AF1076" t="s">
        <v>5789</v>
      </c>
      <c r="AG1076" t="str">
        <f t="shared" si="84"/>
        <v>A679078</v>
      </c>
      <c r="AH1076" t="str">
        <f>IFERROR(VLOOKUP(AG1076,AKT!$E$4:$G$350,3,FALSE),"")</f>
        <v>0942</v>
      </c>
    </row>
    <row r="1077" spans="31:34" hidden="1">
      <c r="AE1077" t="s">
        <v>1795</v>
      </c>
      <c r="AF1077" t="s">
        <v>1796</v>
      </c>
      <c r="AG1077" t="str">
        <f t="shared" si="84"/>
        <v>A679078</v>
      </c>
      <c r="AH1077" t="str">
        <f>IFERROR(VLOOKUP(AG1077,AKT!$E$4:$G$350,3,FALSE),"")</f>
        <v>0942</v>
      </c>
    </row>
    <row r="1078" spans="31:34" hidden="1">
      <c r="AE1078" t="s">
        <v>5790</v>
      </c>
      <c r="AF1078" t="s">
        <v>5791</v>
      </c>
      <c r="AG1078" t="str">
        <f t="shared" si="84"/>
        <v>A679078</v>
      </c>
      <c r="AH1078" t="str">
        <f>IFERROR(VLOOKUP(AG1078,AKT!$E$4:$G$350,3,FALSE),"")</f>
        <v>0942</v>
      </c>
    </row>
    <row r="1079" spans="31:34" hidden="1">
      <c r="AE1079" t="s">
        <v>5792</v>
      </c>
      <c r="AF1079" t="s">
        <v>5793</v>
      </c>
      <c r="AG1079" t="str">
        <f t="shared" si="84"/>
        <v>A679078</v>
      </c>
      <c r="AH1079" t="str">
        <f>IFERROR(VLOOKUP(AG1079,AKT!$E$4:$G$350,3,FALSE),"")</f>
        <v>0942</v>
      </c>
    </row>
    <row r="1080" spans="31:34" hidden="1">
      <c r="AE1080" t="s">
        <v>5794</v>
      </c>
      <c r="AF1080" t="s">
        <v>5795</v>
      </c>
      <c r="AG1080" t="str">
        <f t="shared" si="84"/>
        <v>A679078</v>
      </c>
      <c r="AH1080" t="str">
        <f>IFERROR(VLOOKUP(AG1080,AKT!$E$4:$G$350,3,FALSE),"")</f>
        <v>0942</v>
      </c>
    </row>
    <row r="1081" spans="31:34" hidden="1">
      <c r="AE1081" t="s">
        <v>5796</v>
      </c>
      <c r="AF1081" t="s">
        <v>5797</v>
      </c>
      <c r="AG1081" t="str">
        <f t="shared" si="84"/>
        <v>A679078</v>
      </c>
      <c r="AH1081" t="str">
        <f>IFERROR(VLOOKUP(AG1081,AKT!$E$4:$G$350,3,FALSE),"")</f>
        <v>0942</v>
      </c>
    </row>
    <row r="1082" spans="31:34" hidden="1">
      <c r="AE1082" t="s">
        <v>5798</v>
      </c>
      <c r="AF1082" t="s">
        <v>5799</v>
      </c>
      <c r="AG1082" t="str">
        <f t="shared" si="84"/>
        <v>A679078</v>
      </c>
      <c r="AH1082" t="str">
        <f>IFERROR(VLOOKUP(AG1082,AKT!$E$4:$G$350,3,FALSE),"")</f>
        <v>0942</v>
      </c>
    </row>
    <row r="1083" spans="31:34" hidden="1">
      <c r="AE1083" t="s">
        <v>5800</v>
      </c>
      <c r="AF1083" t="s">
        <v>5801</v>
      </c>
      <c r="AG1083" t="str">
        <f t="shared" si="84"/>
        <v>A679078</v>
      </c>
      <c r="AH1083" t="str">
        <f>IFERROR(VLOOKUP(AG1083,AKT!$E$4:$G$350,3,FALSE),"")</f>
        <v>0942</v>
      </c>
    </row>
    <row r="1084" spans="31:34" hidden="1">
      <c r="AE1084" t="s">
        <v>5802</v>
      </c>
      <c r="AF1084" t="s">
        <v>5803</v>
      </c>
      <c r="AG1084" t="str">
        <f t="shared" si="84"/>
        <v>A679078</v>
      </c>
      <c r="AH1084" t="str">
        <f>IFERROR(VLOOKUP(AG1084,AKT!$E$4:$G$350,3,FALSE),"")</f>
        <v>0942</v>
      </c>
    </row>
    <row r="1085" spans="31:34" hidden="1">
      <c r="AE1085" t="s">
        <v>1797</v>
      </c>
      <c r="AF1085" t="s">
        <v>1798</v>
      </c>
      <c r="AG1085" t="str">
        <f t="shared" si="84"/>
        <v>A679078</v>
      </c>
      <c r="AH1085" t="str">
        <f>IFERROR(VLOOKUP(AG1085,AKT!$E$4:$G$350,3,FALSE),"")</f>
        <v>0942</v>
      </c>
    </row>
    <row r="1086" spans="31:34" hidden="1">
      <c r="AE1086" t="s">
        <v>5804</v>
      </c>
      <c r="AF1086" t="s">
        <v>5805</v>
      </c>
      <c r="AG1086" t="str">
        <f t="shared" si="84"/>
        <v>A679078</v>
      </c>
      <c r="AH1086" t="str">
        <f>IFERROR(VLOOKUP(AG1086,AKT!$E$4:$G$350,3,FALSE),"")</f>
        <v>0942</v>
      </c>
    </row>
    <row r="1087" spans="31:34" hidden="1">
      <c r="AE1087" t="s">
        <v>5806</v>
      </c>
      <c r="AF1087" t="s">
        <v>5807</v>
      </c>
      <c r="AG1087" t="str">
        <f t="shared" si="84"/>
        <v>A679078</v>
      </c>
      <c r="AH1087" t="str">
        <f>IFERROR(VLOOKUP(AG1087,AKT!$E$4:$G$350,3,FALSE),"")</f>
        <v>0942</v>
      </c>
    </row>
    <row r="1088" spans="31:34" hidden="1">
      <c r="AE1088" t="s">
        <v>5808</v>
      </c>
      <c r="AF1088" t="s">
        <v>5809</v>
      </c>
      <c r="AG1088" t="str">
        <f t="shared" si="84"/>
        <v>A679078</v>
      </c>
      <c r="AH1088" t="str">
        <f>IFERROR(VLOOKUP(AG1088,AKT!$E$4:$G$350,3,FALSE),"")</f>
        <v>0942</v>
      </c>
    </row>
    <row r="1089" spans="31:34" hidden="1">
      <c r="AE1089" t="s">
        <v>5810</v>
      </c>
      <c r="AF1089" t="s">
        <v>5811</v>
      </c>
      <c r="AG1089" t="str">
        <f t="shared" si="84"/>
        <v>A679078</v>
      </c>
      <c r="AH1089" t="str">
        <f>IFERROR(VLOOKUP(AG1089,AKT!$E$4:$G$350,3,FALSE),"")</f>
        <v>0942</v>
      </c>
    </row>
    <row r="1090" spans="31:34" hidden="1">
      <c r="AE1090" t="s">
        <v>5812</v>
      </c>
      <c r="AF1090" t="s">
        <v>5813</v>
      </c>
      <c r="AG1090" t="str">
        <f t="shared" si="84"/>
        <v>A679078</v>
      </c>
      <c r="AH1090" t="str">
        <f>IFERROR(VLOOKUP(AG1090,AKT!$E$4:$G$350,3,FALSE),"")</f>
        <v>0942</v>
      </c>
    </row>
    <row r="1091" spans="31:34" hidden="1">
      <c r="AE1091" t="s">
        <v>5814</v>
      </c>
      <c r="AF1091" t="s">
        <v>5815</v>
      </c>
      <c r="AG1091" t="str">
        <f t="shared" si="84"/>
        <v>A679078</v>
      </c>
      <c r="AH1091" t="str">
        <f>IFERROR(VLOOKUP(AG1091,AKT!$E$4:$G$350,3,FALSE),"")</f>
        <v>0942</v>
      </c>
    </row>
    <row r="1092" spans="31:34" hidden="1">
      <c r="AE1092" t="s">
        <v>5816</v>
      </c>
      <c r="AF1092" t="s">
        <v>5817</v>
      </c>
      <c r="AG1092" t="str">
        <f t="shared" si="84"/>
        <v>A679078</v>
      </c>
      <c r="AH1092" t="str">
        <f>IFERROR(VLOOKUP(AG1092,AKT!$E$4:$G$350,3,FALSE),"")</f>
        <v>0942</v>
      </c>
    </row>
    <row r="1093" spans="31:34" hidden="1">
      <c r="AE1093" t="s">
        <v>5818</v>
      </c>
      <c r="AF1093" t="s">
        <v>5819</v>
      </c>
      <c r="AG1093" t="str">
        <f t="shared" si="84"/>
        <v>A679078</v>
      </c>
      <c r="AH1093" t="str">
        <f>IFERROR(VLOOKUP(AG1093,AKT!$E$4:$G$350,3,FALSE),"")</f>
        <v>0942</v>
      </c>
    </row>
    <row r="1094" spans="31:34" hidden="1">
      <c r="AE1094" t="s">
        <v>5820</v>
      </c>
      <c r="AF1094" t="s">
        <v>5821</v>
      </c>
      <c r="AG1094" t="str">
        <f t="shared" si="84"/>
        <v>A679078</v>
      </c>
      <c r="AH1094" t="str">
        <f>IFERROR(VLOOKUP(AG1094,AKT!$E$4:$G$350,3,FALSE),"")</f>
        <v>0942</v>
      </c>
    </row>
    <row r="1095" spans="31:34" hidden="1">
      <c r="AE1095" t="s">
        <v>5822</v>
      </c>
      <c r="AF1095" t="s">
        <v>5823</v>
      </c>
      <c r="AG1095" t="str">
        <f t="shared" si="84"/>
        <v>A679078</v>
      </c>
      <c r="AH1095" t="str">
        <f>IFERROR(VLOOKUP(AG1095,AKT!$E$4:$G$350,3,FALSE),"")</f>
        <v>0942</v>
      </c>
    </row>
    <row r="1096" spans="31:34" hidden="1">
      <c r="AE1096" t="s">
        <v>5824</v>
      </c>
      <c r="AF1096" t="s">
        <v>5825</v>
      </c>
      <c r="AG1096" t="str">
        <f t="shared" si="84"/>
        <v>A679078</v>
      </c>
      <c r="AH1096" t="str">
        <f>IFERROR(VLOOKUP(AG1096,AKT!$E$4:$G$350,3,FALSE),"")</f>
        <v>0942</v>
      </c>
    </row>
    <row r="1097" spans="31:34" hidden="1">
      <c r="AE1097" t="s">
        <v>5826</v>
      </c>
      <c r="AF1097" t="s">
        <v>5827</v>
      </c>
      <c r="AG1097" t="str">
        <f t="shared" ref="AG1097:AG1160" si="85">LEFT(AE1097,7)</f>
        <v>A679078</v>
      </c>
      <c r="AH1097" t="str">
        <f>IFERROR(VLOOKUP(AG1097,AKT!$E$4:$G$350,3,FALSE),"")</f>
        <v>0942</v>
      </c>
    </row>
    <row r="1098" spans="31:34" hidden="1">
      <c r="AE1098" t="s">
        <v>5828</v>
      </c>
      <c r="AF1098" t="s">
        <v>5829</v>
      </c>
      <c r="AG1098" t="str">
        <f t="shared" si="85"/>
        <v>A679078</v>
      </c>
      <c r="AH1098" t="str">
        <f>IFERROR(VLOOKUP(AG1098,AKT!$E$4:$G$350,3,FALSE),"")</f>
        <v>0942</v>
      </c>
    </row>
    <row r="1099" spans="31:34" hidden="1">
      <c r="AE1099" t="s">
        <v>5830</v>
      </c>
      <c r="AF1099" t="s">
        <v>3409</v>
      </c>
      <c r="AG1099" t="str">
        <f t="shared" si="85"/>
        <v>A679078</v>
      </c>
      <c r="AH1099" t="str">
        <f>IFERROR(VLOOKUP(AG1099,AKT!$E$4:$G$350,3,FALSE),"")</f>
        <v>0942</v>
      </c>
    </row>
    <row r="1100" spans="31:34" hidden="1">
      <c r="AE1100" t="s">
        <v>5831</v>
      </c>
      <c r="AF1100" t="s">
        <v>3409</v>
      </c>
      <c r="AG1100" t="str">
        <f t="shared" si="85"/>
        <v>A679078</v>
      </c>
      <c r="AH1100" t="str">
        <f>IFERROR(VLOOKUP(AG1100,AKT!$E$4:$G$350,3,FALSE),"")</f>
        <v>0942</v>
      </c>
    </row>
    <row r="1101" spans="31:34" hidden="1">
      <c r="AE1101" t="s">
        <v>5832</v>
      </c>
      <c r="AF1101" t="s">
        <v>5833</v>
      </c>
      <c r="AG1101" t="str">
        <f t="shared" si="85"/>
        <v>A679078</v>
      </c>
      <c r="AH1101" t="str">
        <f>IFERROR(VLOOKUP(AG1101,AKT!$E$4:$G$350,3,FALSE),"")</f>
        <v>0942</v>
      </c>
    </row>
    <row r="1102" spans="31:34" hidden="1">
      <c r="AE1102" t="s">
        <v>5834</v>
      </c>
      <c r="AF1102" t="s">
        <v>5835</v>
      </c>
      <c r="AG1102" t="str">
        <f t="shared" si="85"/>
        <v>A679078</v>
      </c>
      <c r="AH1102" t="str">
        <f>IFERROR(VLOOKUP(AG1102,AKT!$E$4:$G$350,3,FALSE),"")</f>
        <v>0942</v>
      </c>
    </row>
    <row r="1103" spans="31:34" hidden="1">
      <c r="AE1103" t="s">
        <v>5836</v>
      </c>
      <c r="AF1103" t="s">
        <v>5837</v>
      </c>
      <c r="AG1103" t="str">
        <f t="shared" si="85"/>
        <v>A679078</v>
      </c>
      <c r="AH1103" t="str">
        <f>IFERROR(VLOOKUP(AG1103,AKT!$E$4:$G$350,3,FALSE),"")</f>
        <v>0942</v>
      </c>
    </row>
    <row r="1104" spans="31:34" hidden="1">
      <c r="AE1104" t="s">
        <v>5838</v>
      </c>
      <c r="AF1104" t="s">
        <v>5839</v>
      </c>
      <c r="AG1104" t="str">
        <f t="shared" si="85"/>
        <v>A679078</v>
      </c>
      <c r="AH1104" t="str">
        <f>IFERROR(VLOOKUP(AG1104,AKT!$E$4:$G$350,3,FALSE),"")</f>
        <v>0942</v>
      </c>
    </row>
    <row r="1105" spans="31:34" hidden="1">
      <c r="AE1105" t="s">
        <v>5840</v>
      </c>
      <c r="AF1105" t="s">
        <v>5841</v>
      </c>
      <c r="AG1105" t="str">
        <f t="shared" si="85"/>
        <v>A679078</v>
      </c>
      <c r="AH1105" t="str">
        <f>IFERROR(VLOOKUP(AG1105,AKT!$E$4:$G$350,3,FALSE),"")</f>
        <v>0942</v>
      </c>
    </row>
    <row r="1106" spans="31:34" hidden="1">
      <c r="AE1106" t="s">
        <v>5842</v>
      </c>
      <c r="AF1106" t="s">
        <v>5843</v>
      </c>
      <c r="AG1106" t="str">
        <f t="shared" si="85"/>
        <v>A679078</v>
      </c>
      <c r="AH1106" t="str">
        <f>IFERROR(VLOOKUP(AG1106,AKT!$E$4:$G$350,3,FALSE),"")</f>
        <v>0942</v>
      </c>
    </row>
    <row r="1107" spans="31:34" hidden="1">
      <c r="AE1107" t="s">
        <v>5844</v>
      </c>
      <c r="AF1107" t="s">
        <v>5845</v>
      </c>
      <c r="AG1107" t="str">
        <f t="shared" si="85"/>
        <v>A679078</v>
      </c>
      <c r="AH1107" t="str">
        <f>IFERROR(VLOOKUP(AG1107,AKT!$E$4:$G$350,3,FALSE),"")</f>
        <v>0942</v>
      </c>
    </row>
    <row r="1108" spans="31:34" hidden="1">
      <c r="AE1108" t="s">
        <v>5846</v>
      </c>
      <c r="AF1108" t="s">
        <v>5847</v>
      </c>
      <c r="AG1108" t="str">
        <f t="shared" si="85"/>
        <v>A679078</v>
      </c>
      <c r="AH1108" t="str">
        <f>IFERROR(VLOOKUP(AG1108,AKT!$E$4:$G$350,3,FALSE),"")</f>
        <v>0942</v>
      </c>
    </row>
    <row r="1109" spans="31:34" hidden="1">
      <c r="AE1109" t="s">
        <v>5848</v>
      </c>
      <c r="AF1109" t="s">
        <v>5849</v>
      </c>
      <c r="AG1109" t="str">
        <f t="shared" si="85"/>
        <v>A679078</v>
      </c>
      <c r="AH1109" t="str">
        <f>IFERROR(VLOOKUP(AG1109,AKT!$E$4:$G$350,3,FALSE),"")</f>
        <v>0942</v>
      </c>
    </row>
    <row r="1110" spans="31:34" hidden="1">
      <c r="AE1110" t="s">
        <v>5850</v>
      </c>
      <c r="AF1110" t="s">
        <v>5851</v>
      </c>
      <c r="AG1110" t="str">
        <f t="shared" si="85"/>
        <v>A679078</v>
      </c>
      <c r="AH1110" t="str">
        <f>IFERROR(VLOOKUP(AG1110,AKT!$E$4:$G$350,3,FALSE),"")</f>
        <v>0942</v>
      </c>
    </row>
    <row r="1111" spans="31:34" hidden="1">
      <c r="AE1111" t="s">
        <v>1799</v>
      </c>
      <c r="AF1111" t="s">
        <v>1800</v>
      </c>
      <c r="AG1111" t="str">
        <f t="shared" si="85"/>
        <v>A679078</v>
      </c>
      <c r="AH1111" t="str">
        <f>IFERROR(VLOOKUP(AG1111,AKT!$E$4:$G$350,3,FALSE),"")</f>
        <v>0942</v>
      </c>
    </row>
    <row r="1112" spans="31:34" hidden="1">
      <c r="AE1112" t="s">
        <v>5852</v>
      </c>
      <c r="AF1112" t="s">
        <v>5853</v>
      </c>
      <c r="AG1112" t="str">
        <f t="shared" si="85"/>
        <v>A679078</v>
      </c>
      <c r="AH1112" t="str">
        <f>IFERROR(VLOOKUP(AG1112,AKT!$E$4:$G$350,3,FALSE),"")</f>
        <v>0942</v>
      </c>
    </row>
    <row r="1113" spans="31:34" hidden="1">
      <c r="AE1113" t="s">
        <v>5854</v>
      </c>
      <c r="AF1113" t="s">
        <v>5855</v>
      </c>
      <c r="AG1113" t="str">
        <f t="shared" si="85"/>
        <v>A679078</v>
      </c>
      <c r="AH1113" t="str">
        <f>IFERROR(VLOOKUP(AG1113,AKT!$E$4:$G$350,3,FALSE),"")</f>
        <v>0942</v>
      </c>
    </row>
    <row r="1114" spans="31:34" hidden="1">
      <c r="AE1114" t="s">
        <v>5856</v>
      </c>
      <c r="AF1114" t="s">
        <v>5857</v>
      </c>
      <c r="AG1114" t="str">
        <f t="shared" si="85"/>
        <v>A679078</v>
      </c>
      <c r="AH1114" t="str">
        <f>IFERROR(VLOOKUP(AG1114,AKT!$E$4:$G$350,3,FALSE),"")</f>
        <v>0942</v>
      </c>
    </row>
    <row r="1115" spans="31:34" hidden="1">
      <c r="AE1115" t="s">
        <v>5858</v>
      </c>
      <c r="AF1115" t="s">
        <v>5859</v>
      </c>
      <c r="AG1115" t="str">
        <f t="shared" si="85"/>
        <v>A679078</v>
      </c>
      <c r="AH1115" t="str">
        <f>IFERROR(VLOOKUP(AG1115,AKT!$E$4:$G$350,3,FALSE),"")</f>
        <v>0942</v>
      </c>
    </row>
    <row r="1116" spans="31:34" hidden="1">
      <c r="AE1116" t="s">
        <v>5860</v>
      </c>
      <c r="AF1116" t="s">
        <v>5861</v>
      </c>
      <c r="AG1116" t="str">
        <f t="shared" si="85"/>
        <v>A679078</v>
      </c>
      <c r="AH1116" t="str">
        <f>IFERROR(VLOOKUP(AG1116,AKT!$E$4:$G$350,3,FALSE),"")</f>
        <v>0942</v>
      </c>
    </row>
    <row r="1117" spans="31:34" hidden="1">
      <c r="AE1117" t="s">
        <v>1801</v>
      </c>
      <c r="AF1117" t="s">
        <v>1802</v>
      </c>
      <c r="AG1117" t="str">
        <f t="shared" si="85"/>
        <v>A679078</v>
      </c>
      <c r="AH1117" t="str">
        <f>IFERROR(VLOOKUP(AG1117,AKT!$E$4:$G$350,3,FALSE),"")</f>
        <v>0942</v>
      </c>
    </row>
    <row r="1118" spans="31:34" hidden="1">
      <c r="AE1118" t="s">
        <v>5862</v>
      </c>
      <c r="AF1118" t="s">
        <v>5863</v>
      </c>
      <c r="AG1118" t="str">
        <f t="shared" si="85"/>
        <v>A679078</v>
      </c>
      <c r="AH1118" t="str">
        <f>IFERROR(VLOOKUP(AG1118,AKT!$E$4:$G$350,3,FALSE),"")</f>
        <v>0942</v>
      </c>
    </row>
    <row r="1119" spans="31:34" hidden="1">
      <c r="AE1119" t="s">
        <v>5864</v>
      </c>
      <c r="AF1119" t="s">
        <v>5865</v>
      </c>
      <c r="AG1119" t="str">
        <f t="shared" si="85"/>
        <v>A679078</v>
      </c>
      <c r="AH1119" t="str">
        <f>IFERROR(VLOOKUP(AG1119,AKT!$E$4:$G$350,3,FALSE),"")</f>
        <v>0942</v>
      </c>
    </row>
    <row r="1120" spans="31:34" hidden="1">
      <c r="AE1120" t="s">
        <v>5866</v>
      </c>
      <c r="AF1120" t="s">
        <v>5867</v>
      </c>
      <c r="AG1120" t="str">
        <f t="shared" si="85"/>
        <v>A679078</v>
      </c>
      <c r="AH1120" t="str">
        <f>IFERROR(VLOOKUP(AG1120,AKT!$E$4:$G$350,3,FALSE),"")</f>
        <v>0942</v>
      </c>
    </row>
    <row r="1121" spans="31:34" hidden="1">
      <c r="AE1121" t="s">
        <v>5868</v>
      </c>
      <c r="AF1121" t="s">
        <v>5869</v>
      </c>
      <c r="AG1121" t="str">
        <f t="shared" si="85"/>
        <v>A679078</v>
      </c>
      <c r="AH1121" t="str">
        <f>IFERROR(VLOOKUP(AG1121,AKT!$E$4:$G$350,3,FALSE),"")</f>
        <v>0942</v>
      </c>
    </row>
    <row r="1122" spans="31:34" hidden="1">
      <c r="AE1122" t="s">
        <v>5870</v>
      </c>
      <c r="AF1122" t="s">
        <v>5871</v>
      </c>
      <c r="AG1122" t="str">
        <f t="shared" si="85"/>
        <v>A679078</v>
      </c>
      <c r="AH1122" t="str">
        <f>IFERROR(VLOOKUP(AG1122,AKT!$E$4:$G$350,3,FALSE),"")</f>
        <v>0942</v>
      </c>
    </row>
    <row r="1123" spans="31:34" hidden="1">
      <c r="AE1123" t="s">
        <v>5872</v>
      </c>
      <c r="AF1123" t="s">
        <v>5873</v>
      </c>
      <c r="AG1123" t="str">
        <f t="shared" si="85"/>
        <v>A679078</v>
      </c>
      <c r="AH1123" t="str">
        <f>IFERROR(VLOOKUP(AG1123,AKT!$E$4:$G$350,3,FALSE),"")</f>
        <v>0942</v>
      </c>
    </row>
    <row r="1124" spans="31:34" hidden="1">
      <c r="AE1124" t="s">
        <v>5874</v>
      </c>
      <c r="AF1124" t="s">
        <v>5875</v>
      </c>
      <c r="AG1124" t="str">
        <f t="shared" si="85"/>
        <v>A679078</v>
      </c>
      <c r="AH1124" t="str">
        <f>IFERROR(VLOOKUP(AG1124,AKT!$E$4:$G$350,3,FALSE),"")</f>
        <v>0942</v>
      </c>
    </row>
    <row r="1125" spans="31:34" hidden="1">
      <c r="AE1125" t="s">
        <v>5876</v>
      </c>
      <c r="AF1125" t="s">
        <v>5877</v>
      </c>
      <c r="AG1125" t="str">
        <f t="shared" si="85"/>
        <v>A679078</v>
      </c>
      <c r="AH1125" t="str">
        <f>IFERROR(VLOOKUP(AG1125,AKT!$E$4:$G$350,3,FALSE),"")</f>
        <v>0942</v>
      </c>
    </row>
    <row r="1126" spans="31:34" hidden="1">
      <c r="AE1126" t="s">
        <v>1803</v>
      </c>
      <c r="AF1126" t="s">
        <v>1804</v>
      </c>
      <c r="AG1126" t="str">
        <f t="shared" si="85"/>
        <v>A679078</v>
      </c>
      <c r="AH1126" t="str">
        <f>IFERROR(VLOOKUP(AG1126,AKT!$E$4:$G$350,3,FALSE),"")</f>
        <v>0942</v>
      </c>
    </row>
    <row r="1127" spans="31:34" hidden="1">
      <c r="AE1127" t="s">
        <v>5878</v>
      </c>
      <c r="AF1127" t="s">
        <v>5879</v>
      </c>
      <c r="AG1127" t="str">
        <f t="shared" si="85"/>
        <v>A679078</v>
      </c>
      <c r="AH1127" t="str">
        <f>IFERROR(VLOOKUP(AG1127,AKT!$E$4:$G$350,3,FALSE),"")</f>
        <v>0942</v>
      </c>
    </row>
    <row r="1128" spans="31:34" hidden="1">
      <c r="AE1128" t="s">
        <v>5880</v>
      </c>
      <c r="AF1128" t="s">
        <v>5881</v>
      </c>
      <c r="AG1128" t="str">
        <f t="shared" si="85"/>
        <v>A679078</v>
      </c>
      <c r="AH1128" t="str">
        <f>IFERROR(VLOOKUP(AG1128,AKT!$E$4:$G$350,3,FALSE),"")</f>
        <v>0942</v>
      </c>
    </row>
    <row r="1129" spans="31:34" hidden="1">
      <c r="AE1129" t="s">
        <v>1805</v>
      </c>
      <c r="AF1129" t="s">
        <v>1806</v>
      </c>
      <c r="AG1129" t="str">
        <f t="shared" si="85"/>
        <v>A679078</v>
      </c>
      <c r="AH1129" t="str">
        <f>IFERROR(VLOOKUP(AG1129,AKT!$E$4:$G$350,3,FALSE),"")</f>
        <v>0942</v>
      </c>
    </row>
    <row r="1130" spans="31:34" hidden="1">
      <c r="AE1130" t="s">
        <v>5882</v>
      </c>
      <c r="AF1130" t="s">
        <v>5883</v>
      </c>
      <c r="AG1130" t="str">
        <f t="shared" si="85"/>
        <v>A679078</v>
      </c>
      <c r="AH1130" t="str">
        <f>IFERROR(VLOOKUP(AG1130,AKT!$E$4:$G$350,3,FALSE),"")</f>
        <v>0942</v>
      </c>
    </row>
    <row r="1131" spans="31:34" hidden="1">
      <c r="AE1131" t="s">
        <v>5884</v>
      </c>
      <c r="AF1131" t="s">
        <v>5885</v>
      </c>
      <c r="AG1131" t="str">
        <f t="shared" si="85"/>
        <v>A679078</v>
      </c>
      <c r="AH1131" t="str">
        <f>IFERROR(VLOOKUP(AG1131,AKT!$E$4:$G$350,3,FALSE),"")</f>
        <v>0942</v>
      </c>
    </row>
    <row r="1132" spans="31:34" hidden="1">
      <c r="AE1132" t="s">
        <v>5886</v>
      </c>
      <c r="AF1132" t="s">
        <v>5887</v>
      </c>
      <c r="AG1132" t="str">
        <f t="shared" si="85"/>
        <v>A679078</v>
      </c>
      <c r="AH1132" t="str">
        <f>IFERROR(VLOOKUP(AG1132,AKT!$E$4:$G$350,3,FALSE),"")</f>
        <v>0942</v>
      </c>
    </row>
    <row r="1133" spans="31:34" hidden="1">
      <c r="AE1133" t="s">
        <v>5888</v>
      </c>
      <c r="AF1133" t="s">
        <v>5887</v>
      </c>
      <c r="AG1133" t="str">
        <f t="shared" si="85"/>
        <v>A679078</v>
      </c>
      <c r="AH1133" t="str">
        <f>IFERROR(VLOOKUP(AG1133,AKT!$E$4:$G$350,3,FALSE),"")</f>
        <v>0942</v>
      </c>
    </row>
    <row r="1134" spans="31:34" hidden="1">
      <c r="AE1134" t="s">
        <v>5889</v>
      </c>
      <c r="AF1134" t="s">
        <v>5890</v>
      </c>
      <c r="AG1134" t="str">
        <f t="shared" si="85"/>
        <v>A679078</v>
      </c>
      <c r="AH1134" t="str">
        <f>IFERROR(VLOOKUP(AG1134,AKT!$E$4:$G$350,3,FALSE),"")</f>
        <v>0942</v>
      </c>
    </row>
    <row r="1135" spans="31:34" hidden="1">
      <c r="AE1135" t="s">
        <v>5891</v>
      </c>
      <c r="AF1135" t="s">
        <v>5892</v>
      </c>
      <c r="AG1135" t="str">
        <f t="shared" si="85"/>
        <v>A679078</v>
      </c>
      <c r="AH1135" t="str">
        <f>IFERROR(VLOOKUP(AG1135,AKT!$E$4:$G$350,3,FALSE),"")</f>
        <v>0942</v>
      </c>
    </row>
    <row r="1136" spans="31:34" hidden="1">
      <c r="AE1136" t="s">
        <v>5893</v>
      </c>
      <c r="AF1136" t="s">
        <v>5894</v>
      </c>
      <c r="AG1136" t="str">
        <f t="shared" si="85"/>
        <v>A679078</v>
      </c>
      <c r="AH1136" t="str">
        <f>IFERROR(VLOOKUP(AG1136,AKT!$E$4:$G$350,3,FALSE),"")</f>
        <v>0942</v>
      </c>
    </row>
    <row r="1137" spans="31:34" hidden="1">
      <c r="AE1137" t="s">
        <v>5895</v>
      </c>
      <c r="AF1137" t="s">
        <v>5896</v>
      </c>
      <c r="AG1137" t="str">
        <f t="shared" si="85"/>
        <v>A679078</v>
      </c>
      <c r="AH1137" t="str">
        <f>IFERROR(VLOOKUP(AG1137,AKT!$E$4:$G$350,3,FALSE),"")</f>
        <v>0942</v>
      </c>
    </row>
    <row r="1138" spans="31:34" hidden="1">
      <c r="AE1138" t="s">
        <v>5897</v>
      </c>
      <c r="AF1138" t="s">
        <v>5898</v>
      </c>
      <c r="AG1138" t="str">
        <f t="shared" si="85"/>
        <v>A679078</v>
      </c>
      <c r="AH1138" t="str">
        <f>IFERROR(VLOOKUP(AG1138,AKT!$E$4:$G$350,3,FALSE),"")</f>
        <v>0942</v>
      </c>
    </row>
    <row r="1139" spans="31:34" hidden="1">
      <c r="AE1139" t="s">
        <v>5899</v>
      </c>
      <c r="AF1139" t="s">
        <v>5900</v>
      </c>
      <c r="AG1139" t="str">
        <f t="shared" si="85"/>
        <v>A679078</v>
      </c>
      <c r="AH1139" t="str">
        <f>IFERROR(VLOOKUP(AG1139,AKT!$E$4:$G$350,3,FALSE),"")</f>
        <v>0942</v>
      </c>
    </row>
    <row r="1140" spans="31:34" hidden="1">
      <c r="AE1140" t="s">
        <v>5901</v>
      </c>
      <c r="AF1140" t="s">
        <v>5902</v>
      </c>
      <c r="AG1140" t="str">
        <f t="shared" si="85"/>
        <v>A679078</v>
      </c>
      <c r="AH1140" t="str">
        <f>IFERROR(VLOOKUP(AG1140,AKT!$E$4:$G$350,3,FALSE),"")</f>
        <v>0942</v>
      </c>
    </row>
    <row r="1141" spans="31:34" hidden="1">
      <c r="AE1141" t="s">
        <v>5903</v>
      </c>
      <c r="AF1141" t="s">
        <v>5904</v>
      </c>
      <c r="AG1141" t="str">
        <f t="shared" si="85"/>
        <v>A679078</v>
      </c>
      <c r="AH1141" t="str">
        <f>IFERROR(VLOOKUP(AG1141,AKT!$E$4:$G$350,3,FALSE),"")</f>
        <v>0942</v>
      </c>
    </row>
    <row r="1142" spans="31:34" hidden="1">
      <c r="AE1142" t="s">
        <v>5905</v>
      </c>
      <c r="AF1142" t="s">
        <v>5906</v>
      </c>
      <c r="AG1142" t="str">
        <f t="shared" si="85"/>
        <v>A679078</v>
      </c>
      <c r="AH1142" t="str">
        <f>IFERROR(VLOOKUP(AG1142,AKT!$E$4:$G$350,3,FALSE),"")</f>
        <v>0942</v>
      </c>
    </row>
    <row r="1143" spans="31:34" hidden="1">
      <c r="AE1143" t="s">
        <v>5907</v>
      </c>
      <c r="AF1143" t="s">
        <v>5908</v>
      </c>
      <c r="AG1143" t="str">
        <f t="shared" si="85"/>
        <v>A679078</v>
      </c>
      <c r="AH1143" t="str">
        <f>IFERROR(VLOOKUP(AG1143,AKT!$E$4:$G$350,3,FALSE),"")</f>
        <v>0942</v>
      </c>
    </row>
    <row r="1144" spans="31:34" hidden="1">
      <c r="AE1144" t="s">
        <v>5909</v>
      </c>
      <c r="AF1144" t="s">
        <v>5910</v>
      </c>
      <c r="AG1144" t="str">
        <f t="shared" si="85"/>
        <v>A679078</v>
      </c>
      <c r="AH1144" t="str">
        <f>IFERROR(VLOOKUP(AG1144,AKT!$E$4:$G$350,3,FALSE),"")</f>
        <v>0942</v>
      </c>
    </row>
    <row r="1145" spans="31:34" hidden="1">
      <c r="AE1145" t="s">
        <v>5911</v>
      </c>
      <c r="AF1145" t="s">
        <v>5912</v>
      </c>
      <c r="AG1145" t="str">
        <f t="shared" si="85"/>
        <v>A679078</v>
      </c>
      <c r="AH1145" t="str">
        <f>IFERROR(VLOOKUP(AG1145,AKT!$E$4:$G$350,3,FALSE),"")</f>
        <v>0942</v>
      </c>
    </row>
    <row r="1146" spans="31:34" hidden="1">
      <c r="AE1146" t="s">
        <v>5913</v>
      </c>
      <c r="AF1146" t="s">
        <v>5914</v>
      </c>
      <c r="AG1146" t="str">
        <f t="shared" si="85"/>
        <v>A679078</v>
      </c>
      <c r="AH1146" t="str">
        <f>IFERROR(VLOOKUP(AG1146,AKT!$E$4:$G$350,3,FALSE),"")</f>
        <v>0942</v>
      </c>
    </row>
    <row r="1147" spans="31:34" hidden="1">
      <c r="AE1147" t="s">
        <v>5915</v>
      </c>
      <c r="AF1147" t="s">
        <v>5916</v>
      </c>
      <c r="AG1147" t="str">
        <f t="shared" si="85"/>
        <v>A679078</v>
      </c>
      <c r="AH1147" t="str">
        <f>IFERROR(VLOOKUP(AG1147,AKT!$E$4:$G$350,3,FALSE),"")</f>
        <v>0942</v>
      </c>
    </row>
    <row r="1148" spans="31:34" hidden="1">
      <c r="AE1148" t="s">
        <v>5917</v>
      </c>
      <c r="AF1148" t="s">
        <v>5918</v>
      </c>
      <c r="AG1148" t="str">
        <f t="shared" si="85"/>
        <v>A679078</v>
      </c>
      <c r="AH1148" t="str">
        <f>IFERROR(VLOOKUP(AG1148,AKT!$E$4:$G$350,3,FALSE),"")</f>
        <v>0942</v>
      </c>
    </row>
    <row r="1149" spans="31:34" hidden="1">
      <c r="AE1149" t="s">
        <v>5919</v>
      </c>
      <c r="AF1149" t="s">
        <v>5920</v>
      </c>
      <c r="AG1149" t="str">
        <f t="shared" si="85"/>
        <v>A679078</v>
      </c>
      <c r="AH1149" t="str">
        <f>IFERROR(VLOOKUP(AG1149,AKT!$E$4:$G$350,3,FALSE),"")</f>
        <v>0942</v>
      </c>
    </row>
    <row r="1150" spans="31:34" hidden="1">
      <c r="AE1150" t="s">
        <v>5921</v>
      </c>
      <c r="AF1150" t="s">
        <v>5922</v>
      </c>
      <c r="AG1150" t="str">
        <f t="shared" si="85"/>
        <v>A679078</v>
      </c>
      <c r="AH1150" t="str">
        <f>IFERROR(VLOOKUP(AG1150,AKT!$E$4:$G$350,3,FALSE),"")</f>
        <v>0942</v>
      </c>
    </row>
    <row r="1151" spans="31:34" hidden="1">
      <c r="AE1151" t="s">
        <v>5923</v>
      </c>
      <c r="AF1151" t="s">
        <v>5924</v>
      </c>
      <c r="AG1151" t="str">
        <f t="shared" si="85"/>
        <v>A679078</v>
      </c>
      <c r="AH1151" t="str">
        <f>IFERROR(VLOOKUP(AG1151,AKT!$E$4:$G$350,3,FALSE),"")</f>
        <v>0942</v>
      </c>
    </row>
    <row r="1152" spans="31:34" hidden="1">
      <c r="AE1152" t="s">
        <v>5925</v>
      </c>
      <c r="AF1152" t="s">
        <v>5926</v>
      </c>
      <c r="AG1152" t="str">
        <f t="shared" si="85"/>
        <v>A679078</v>
      </c>
      <c r="AH1152" t="str">
        <f>IFERROR(VLOOKUP(AG1152,AKT!$E$4:$G$350,3,FALSE),"")</f>
        <v>0942</v>
      </c>
    </row>
    <row r="1153" spans="31:34" hidden="1">
      <c r="AE1153" t="s">
        <v>5927</v>
      </c>
      <c r="AF1153" t="s">
        <v>5928</v>
      </c>
      <c r="AG1153" t="str">
        <f t="shared" si="85"/>
        <v>A679078</v>
      </c>
      <c r="AH1153" t="str">
        <f>IFERROR(VLOOKUP(AG1153,AKT!$E$4:$G$350,3,FALSE),"")</f>
        <v>0942</v>
      </c>
    </row>
    <row r="1154" spans="31:34" hidden="1">
      <c r="AE1154" t="s">
        <v>5929</v>
      </c>
      <c r="AF1154" t="s">
        <v>5930</v>
      </c>
      <c r="AG1154" t="str">
        <f t="shared" si="85"/>
        <v>A679078</v>
      </c>
      <c r="AH1154" t="str">
        <f>IFERROR(VLOOKUP(AG1154,AKT!$E$4:$G$350,3,FALSE),"")</f>
        <v>0942</v>
      </c>
    </row>
    <row r="1155" spans="31:34" hidden="1">
      <c r="AE1155" t="s">
        <v>5931</v>
      </c>
      <c r="AF1155" t="s">
        <v>5932</v>
      </c>
      <c r="AG1155" t="str">
        <f t="shared" si="85"/>
        <v>A679078</v>
      </c>
      <c r="AH1155" t="str">
        <f>IFERROR(VLOOKUP(AG1155,AKT!$E$4:$G$350,3,FALSE),"")</f>
        <v>0942</v>
      </c>
    </row>
    <row r="1156" spans="31:34" hidden="1">
      <c r="AE1156" t="s">
        <v>5933</v>
      </c>
      <c r="AF1156" t="s">
        <v>5934</v>
      </c>
      <c r="AG1156" t="str">
        <f t="shared" si="85"/>
        <v>A679078</v>
      </c>
      <c r="AH1156" t="str">
        <f>IFERROR(VLOOKUP(AG1156,AKT!$E$4:$G$350,3,FALSE),"")</f>
        <v>0942</v>
      </c>
    </row>
    <row r="1157" spans="31:34" hidden="1">
      <c r="AE1157" t="s">
        <v>5935</v>
      </c>
      <c r="AF1157" t="s">
        <v>5936</v>
      </c>
      <c r="AG1157" t="str">
        <f t="shared" si="85"/>
        <v>A679078</v>
      </c>
      <c r="AH1157" t="str">
        <f>IFERROR(VLOOKUP(AG1157,AKT!$E$4:$G$350,3,FALSE),"")</f>
        <v>0942</v>
      </c>
    </row>
    <row r="1158" spans="31:34" hidden="1">
      <c r="AE1158" t="s">
        <v>5937</v>
      </c>
      <c r="AF1158" t="s">
        <v>5938</v>
      </c>
      <c r="AG1158" t="str">
        <f t="shared" si="85"/>
        <v>A679078</v>
      </c>
      <c r="AH1158" t="str">
        <f>IFERROR(VLOOKUP(AG1158,AKT!$E$4:$G$350,3,FALSE),"")</f>
        <v>0942</v>
      </c>
    </row>
    <row r="1159" spans="31:34" hidden="1">
      <c r="AE1159" t="s">
        <v>5939</v>
      </c>
      <c r="AF1159" t="s">
        <v>5940</v>
      </c>
      <c r="AG1159" t="str">
        <f t="shared" si="85"/>
        <v>A679078</v>
      </c>
      <c r="AH1159" t="str">
        <f>IFERROR(VLOOKUP(AG1159,AKT!$E$4:$G$350,3,FALSE),"")</f>
        <v>0942</v>
      </c>
    </row>
    <row r="1160" spans="31:34" hidden="1">
      <c r="AE1160" t="s">
        <v>5941</v>
      </c>
      <c r="AF1160" t="s">
        <v>5942</v>
      </c>
      <c r="AG1160" t="str">
        <f t="shared" si="85"/>
        <v>A679078</v>
      </c>
      <c r="AH1160" t="str">
        <f>IFERROR(VLOOKUP(AG1160,AKT!$E$4:$G$350,3,FALSE),"")</f>
        <v>0942</v>
      </c>
    </row>
    <row r="1161" spans="31:34" hidden="1">
      <c r="AE1161" t="s">
        <v>5943</v>
      </c>
      <c r="AF1161" t="s">
        <v>5944</v>
      </c>
      <c r="AG1161" t="str">
        <f t="shared" ref="AG1161:AG1224" si="86">LEFT(AE1161,7)</f>
        <v>A679078</v>
      </c>
      <c r="AH1161" t="str">
        <f>IFERROR(VLOOKUP(AG1161,AKT!$E$4:$G$350,3,FALSE),"")</f>
        <v>0942</v>
      </c>
    </row>
    <row r="1162" spans="31:34" hidden="1">
      <c r="AE1162" t="s">
        <v>5945</v>
      </c>
      <c r="AF1162" t="s">
        <v>5946</v>
      </c>
      <c r="AG1162" t="str">
        <f t="shared" si="86"/>
        <v>A679078</v>
      </c>
      <c r="AH1162" t="str">
        <f>IFERROR(VLOOKUP(AG1162,AKT!$E$4:$G$350,3,FALSE),"")</f>
        <v>0942</v>
      </c>
    </row>
    <row r="1163" spans="31:34" hidden="1">
      <c r="AE1163" t="s">
        <v>5947</v>
      </c>
      <c r="AF1163" t="s">
        <v>5948</v>
      </c>
      <c r="AG1163" t="str">
        <f t="shared" si="86"/>
        <v>A679078</v>
      </c>
      <c r="AH1163" t="str">
        <f>IFERROR(VLOOKUP(AG1163,AKT!$E$4:$G$350,3,FALSE),"")</f>
        <v>0942</v>
      </c>
    </row>
    <row r="1164" spans="31:34" hidden="1">
      <c r="AE1164" t="s">
        <v>5949</v>
      </c>
      <c r="AF1164" t="s">
        <v>5950</v>
      </c>
      <c r="AG1164" t="str">
        <f t="shared" si="86"/>
        <v>A679078</v>
      </c>
      <c r="AH1164" t="str">
        <f>IFERROR(VLOOKUP(AG1164,AKT!$E$4:$G$350,3,FALSE),"")</f>
        <v>0942</v>
      </c>
    </row>
    <row r="1165" spans="31:34" hidden="1">
      <c r="AE1165" t="s">
        <v>5951</v>
      </c>
      <c r="AF1165" t="s">
        <v>5952</v>
      </c>
      <c r="AG1165" t="str">
        <f t="shared" si="86"/>
        <v>A679078</v>
      </c>
      <c r="AH1165" t="str">
        <f>IFERROR(VLOOKUP(AG1165,AKT!$E$4:$G$350,3,FALSE),"")</f>
        <v>0942</v>
      </c>
    </row>
    <row r="1166" spans="31:34" hidden="1">
      <c r="AE1166" t="s">
        <v>5953</v>
      </c>
      <c r="AF1166" t="s">
        <v>5954</v>
      </c>
      <c r="AG1166" t="str">
        <f t="shared" si="86"/>
        <v>A679078</v>
      </c>
      <c r="AH1166" t="str">
        <f>IFERROR(VLOOKUP(AG1166,AKT!$E$4:$G$350,3,FALSE),"")</f>
        <v>0942</v>
      </c>
    </row>
    <row r="1167" spans="31:34" hidden="1">
      <c r="AE1167" t="s">
        <v>5955</v>
      </c>
      <c r="AF1167" t="s">
        <v>5956</v>
      </c>
      <c r="AG1167" t="str">
        <f t="shared" si="86"/>
        <v>A679078</v>
      </c>
      <c r="AH1167" t="str">
        <f>IFERROR(VLOOKUP(AG1167,AKT!$E$4:$G$350,3,FALSE),"")</f>
        <v>0942</v>
      </c>
    </row>
    <row r="1168" spans="31:34" hidden="1">
      <c r="AE1168" t="s">
        <v>5957</v>
      </c>
      <c r="AF1168" t="s">
        <v>5958</v>
      </c>
      <c r="AG1168" t="str">
        <f t="shared" si="86"/>
        <v>A679078</v>
      </c>
      <c r="AH1168" t="str">
        <f>IFERROR(VLOOKUP(AG1168,AKT!$E$4:$G$350,3,FALSE),"")</f>
        <v>0942</v>
      </c>
    </row>
    <row r="1169" spans="31:34" hidden="1">
      <c r="AE1169" t="s">
        <v>5959</v>
      </c>
      <c r="AF1169" t="s">
        <v>5960</v>
      </c>
      <c r="AG1169" t="str">
        <f t="shared" si="86"/>
        <v>A679078</v>
      </c>
      <c r="AH1169" t="str">
        <f>IFERROR(VLOOKUP(AG1169,AKT!$E$4:$G$350,3,FALSE),"")</f>
        <v>0942</v>
      </c>
    </row>
    <row r="1170" spans="31:34" hidden="1">
      <c r="AE1170" t="s">
        <v>1807</v>
      </c>
      <c r="AF1170" t="s">
        <v>1808</v>
      </c>
      <c r="AG1170" t="str">
        <f t="shared" si="86"/>
        <v>A679078</v>
      </c>
      <c r="AH1170" t="str">
        <f>IFERROR(VLOOKUP(AG1170,AKT!$E$4:$G$350,3,FALSE),"")</f>
        <v>0942</v>
      </c>
    </row>
    <row r="1171" spans="31:34" hidden="1">
      <c r="AE1171" t="s">
        <v>5961</v>
      </c>
      <c r="AF1171" t="s">
        <v>5962</v>
      </c>
      <c r="AG1171" t="str">
        <f t="shared" si="86"/>
        <v>A679078</v>
      </c>
      <c r="AH1171" t="str">
        <f>IFERROR(VLOOKUP(AG1171,AKT!$E$4:$G$350,3,FALSE),"")</f>
        <v>0942</v>
      </c>
    </row>
    <row r="1172" spans="31:34" hidden="1">
      <c r="AE1172" t="s">
        <v>5963</v>
      </c>
      <c r="AF1172" t="s">
        <v>5964</v>
      </c>
      <c r="AG1172" t="str">
        <f t="shared" si="86"/>
        <v>A679078</v>
      </c>
      <c r="AH1172" t="str">
        <f>IFERROR(VLOOKUP(AG1172,AKT!$E$4:$G$350,3,FALSE),"")</f>
        <v>0942</v>
      </c>
    </row>
    <row r="1173" spans="31:34" hidden="1">
      <c r="AE1173" t="s">
        <v>5965</v>
      </c>
      <c r="AF1173" t="s">
        <v>5966</v>
      </c>
      <c r="AG1173" t="str">
        <f t="shared" si="86"/>
        <v>A679078</v>
      </c>
      <c r="AH1173" t="str">
        <f>IFERROR(VLOOKUP(AG1173,AKT!$E$4:$G$350,3,FALSE),"")</f>
        <v>0942</v>
      </c>
    </row>
    <row r="1174" spans="31:34" hidden="1">
      <c r="AE1174" t="s">
        <v>5967</v>
      </c>
      <c r="AF1174" t="s">
        <v>5968</v>
      </c>
      <c r="AG1174" t="str">
        <f t="shared" si="86"/>
        <v>A679078</v>
      </c>
      <c r="AH1174" t="str">
        <f>IFERROR(VLOOKUP(AG1174,AKT!$E$4:$G$350,3,FALSE),"")</f>
        <v>0942</v>
      </c>
    </row>
    <row r="1175" spans="31:34" hidden="1">
      <c r="AE1175" t="s">
        <v>5969</v>
      </c>
      <c r="AF1175" t="s">
        <v>5970</v>
      </c>
      <c r="AG1175" t="str">
        <f t="shared" si="86"/>
        <v>A679078</v>
      </c>
      <c r="AH1175" t="str">
        <f>IFERROR(VLOOKUP(AG1175,AKT!$E$4:$G$350,3,FALSE),"")</f>
        <v>0942</v>
      </c>
    </row>
    <row r="1176" spans="31:34" hidden="1">
      <c r="AE1176" t="s">
        <v>5971</v>
      </c>
      <c r="AF1176" t="s">
        <v>5972</v>
      </c>
      <c r="AG1176" t="str">
        <f t="shared" si="86"/>
        <v>A679078</v>
      </c>
      <c r="AH1176" t="str">
        <f>IFERROR(VLOOKUP(AG1176,AKT!$E$4:$G$350,3,FALSE),"")</f>
        <v>0942</v>
      </c>
    </row>
    <row r="1177" spans="31:34" hidden="1">
      <c r="AE1177" t="s">
        <v>5973</v>
      </c>
      <c r="AF1177" t="s">
        <v>5974</v>
      </c>
      <c r="AG1177" t="str">
        <f t="shared" si="86"/>
        <v>A679078</v>
      </c>
      <c r="AH1177" t="str">
        <f>IFERROR(VLOOKUP(AG1177,AKT!$E$4:$G$350,3,FALSE),"")</f>
        <v>0942</v>
      </c>
    </row>
    <row r="1178" spans="31:34" hidden="1">
      <c r="AE1178" t="s">
        <v>5975</v>
      </c>
      <c r="AF1178" t="s">
        <v>5976</v>
      </c>
      <c r="AG1178" t="str">
        <f t="shared" si="86"/>
        <v>A679078</v>
      </c>
      <c r="AH1178" t="str">
        <f>IFERROR(VLOOKUP(AG1178,AKT!$E$4:$G$350,3,FALSE),"")</f>
        <v>0942</v>
      </c>
    </row>
    <row r="1179" spans="31:34" hidden="1">
      <c r="AE1179" t="s">
        <v>5977</v>
      </c>
      <c r="AF1179" t="s">
        <v>5978</v>
      </c>
      <c r="AG1179" t="str">
        <f t="shared" si="86"/>
        <v>A679078</v>
      </c>
      <c r="AH1179" t="str">
        <f>IFERROR(VLOOKUP(AG1179,AKT!$E$4:$G$350,3,FALSE),"")</f>
        <v>0942</v>
      </c>
    </row>
    <row r="1180" spans="31:34" hidden="1">
      <c r="AE1180" t="s">
        <v>5979</v>
      </c>
      <c r="AF1180" t="s">
        <v>5980</v>
      </c>
      <c r="AG1180" t="str">
        <f t="shared" si="86"/>
        <v>A679078</v>
      </c>
      <c r="AH1180" t="str">
        <f>IFERROR(VLOOKUP(AG1180,AKT!$E$4:$G$350,3,FALSE),"")</f>
        <v>0942</v>
      </c>
    </row>
    <row r="1181" spans="31:34" hidden="1">
      <c r="AE1181" t="s">
        <v>5981</v>
      </c>
      <c r="AF1181" t="s">
        <v>5982</v>
      </c>
      <c r="AG1181" t="str">
        <f t="shared" si="86"/>
        <v>A679078</v>
      </c>
      <c r="AH1181" t="str">
        <f>IFERROR(VLOOKUP(AG1181,AKT!$E$4:$G$350,3,FALSE),"")</f>
        <v>0942</v>
      </c>
    </row>
    <row r="1182" spans="31:34" hidden="1">
      <c r="AE1182" t="s">
        <v>5983</v>
      </c>
      <c r="AF1182" t="s">
        <v>5984</v>
      </c>
      <c r="AG1182" t="str">
        <f t="shared" si="86"/>
        <v>A679078</v>
      </c>
      <c r="AH1182" t="str">
        <f>IFERROR(VLOOKUP(AG1182,AKT!$E$4:$G$350,3,FALSE),"")</f>
        <v>0942</v>
      </c>
    </row>
    <row r="1183" spans="31:34" hidden="1">
      <c r="AE1183" t="s">
        <v>5985</v>
      </c>
      <c r="AF1183" t="s">
        <v>5986</v>
      </c>
      <c r="AG1183" t="str">
        <f t="shared" si="86"/>
        <v>A679078</v>
      </c>
      <c r="AH1183" t="str">
        <f>IFERROR(VLOOKUP(AG1183,AKT!$E$4:$G$350,3,FALSE),"")</f>
        <v>0942</v>
      </c>
    </row>
    <row r="1184" spans="31:34" hidden="1">
      <c r="AE1184" t="s">
        <v>5987</v>
      </c>
      <c r="AF1184" t="s">
        <v>5988</v>
      </c>
      <c r="AG1184" t="str">
        <f t="shared" si="86"/>
        <v>A679078</v>
      </c>
      <c r="AH1184" t="str">
        <f>IFERROR(VLOOKUP(AG1184,AKT!$E$4:$G$350,3,FALSE),"")</f>
        <v>0942</v>
      </c>
    </row>
    <row r="1185" spans="31:34" hidden="1">
      <c r="AE1185" t="s">
        <v>5989</v>
      </c>
      <c r="AF1185" t="s">
        <v>5990</v>
      </c>
      <c r="AG1185" t="str">
        <f t="shared" si="86"/>
        <v>A679078</v>
      </c>
      <c r="AH1185" t="str">
        <f>IFERROR(VLOOKUP(AG1185,AKT!$E$4:$G$350,3,FALSE),"")</f>
        <v>0942</v>
      </c>
    </row>
    <row r="1186" spans="31:34" hidden="1">
      <c r="AE1186" t="s">
        <v>5991</v>
      </c>
      <c r="AF1186" t="s">
        <v>5992</v>
      </c>
      <c r="AG1186" t="str">
        <f t="shared" si="86"/>
        <v>A679078</v>
      </c>
      <c r="AH1186" t="str">
        <f>IFERROR(VLOOKUP(AG1186,AKT!$E$4:$G$350,3,FALSE),"")</f>
        <v>0942</v>
      </c>
    </row>
    <row r="1187" spans="31:34" hidden="1">
      <c r="AE1187" t="s">
        <v>5993</v>
      </c>
      <c r="AF1187" t="s">
        <v>5994</v>
      </c>
      <c r="AG1187" t="str">
        <f t="shared" si="86"/>
        <v>A679078</v>
      </c>
      <c r="AH1187" t="str">
        <f>IFERROR(VLOOKUP(AG1187,AKT!$E$4:$G$350,3,FALSE),"")</f>
        <v>0942</v>
      </c>
    </row>
    <row r="1188" spans="31:34" hidden="1">
      <c r="AE1188" t="s">
        <v>5995</v>
      </c>
      <c r="AF1188" t="s">
        <v>5994</v>
      </c>
      <c r="AG1188" t="str">
        <f t="shared" si="86"/>
        <v>A679078</v>
      </c>
      <c r="AH1188" t="str">
        <f>IFERROR(VLOOKUP(AG1188,AKT!$E$4:$G$350,3,FALSE),"")</f>
        <v>0942</v>
      </c>
    </row>
    <row r="1189" spans="31:34" hidden="1">
      <c r="AE1189" t="s">
        <v>5996</v>
      </c>
      <c r="AF1189" t="s">
        <v>5997</v>
      </c>
      <c r="AG1189" t="str">
        <f t="shared" si="86"/>
        <v>A679078</v>
      </c>
      <c r="AH1189" t="str">
        <f>IFERROR(VLOOKUP(AG1189,AKT!$E$4:$G$350,3,FALSE),"")</f>
        <v>0942</v>
      </c>
    </row>
    <row r="1190" spans="31:34" hidden="1">
      <c r="AE1190" t="s">
        <v>1809</v>
      </c>
      <c r="AF1190" t="s">
        <v>1628</v>
      </c>
      <c r="AG1190" t="str">
        <f t="shared" si="86"/>
        <v>A679078</v>
      </c>
      <c r="AH1190" t="str">
        <f>IFERROR(VLOOKUP(AG1190,AKT!$E$4:$G$350,3,FALSE),"")</f>
        <v>0942</v>
      </c>
    </row>
    <row r="1191" spans="31:34" hidden="1">
      <c r="AE1191" t="s">
        <v>5998</v>
      </c>
      <c r="AF1191" t="s">
        <v>5999</v>
      </c>
      <c r="AG1191" t="str">
        <f t="shared" si="86"/>
        <v>A679078</v>
      </c>
      <c r="AH1191" t="str">
        <f>IFERROR(VLOOKUP(AG1191,AKT!$E$4:$G$350,3,FALSE),"")</f>
        <v>0942</v>
      </c>
    </row>
    <row r="1192" spans="31:34" hidden="1">
      <c r="AE1192" t="s">
        <v>6000</v>
      </c>
      <c r="AF1192" t="s">
        <v>6001</v>
      </c>
      <c r="AG1192" t="str">
        <f t="shared" si="86"/>
        <v>A679078</v>
      </c>
      <c r="AH1192" t="str">
        <f>IFERROR(VLOOKUP(AG1192,AKT!$E$4:$G$350,3,FALSE),"")</f>
        <v>0942</v>
      </c>
    </row>
    <row r="1193" spans="31:34" hidden="1">
      <c r="AE1193" t="s">
        <v>6002</v>
      </c>
      <c r="AF1193" t="s">
        <v>5419</v>
      </c>
      <c r="AG1193" t="str">
        <f t="shared" si="86"/>
        <v>A679078</v>
      </c>
      <c r="AH1193" t="str">
        <f>IFERROR(VLOOKUP(AG1193,AKT!$E$4:$G$350,3,FALSE),"")</f>
        <v>0942</v>
      </c>
    </row>
    <row r="1194" spans="31:34" hidden="1">
      <c r="AE1194" t="s">
        <v>6003</v>
      </c>
      <c r="AF1194" t="s">
        <v>6004</v>
      </c>
      <c r="AG1194" t="str">
        <f t="shared" si="86"/>
        <v>A679078</v>
      </c>
      <c r="AH1194" t="str">
        <f>IFERROR(VLOOKUP(AG1194,AKT!$E$4:$G$350,3,FALSE),"")</f>
        <v>0942</v>
      </c>
    </row>
    <row r="1195" spans="31:34" hidden="1">
      <c r="AE1195" t="s">
        <v>6005</v>
      </c>
      <c r="AF1195" t="s">
        <v>6006</v>
      </c>
      <c r="AG1195" t="str">
        <f t="shared" si="86"/>
        <v>A679078</v>
      </c>
      <c r="AH1195" t="str">
        <f>IFERROR(VLOOKUP(AG1195,AKT!$E$4:$G$350,3,FALSE),"")</f>
        <v>0942</v>
      </c>
    </row>
    <row r="1196" spans="31:34" hidden="1">
      <c r="AE1196" t="s">
        <v>6007</v>
      </c>
      <c r="AF1196" t="s">
        <v>6008</v>
      </c>
      <c r="AG1196" t="str">
        <f t="shared" si="86"/>
        <v>A679078</v>
      </c>
      <c r="AH1196" t="str">
        <f>IFERROR(VLOOKUP(AG1196,AKT!$E$4:$G$350,3,FALSE),"")</f>
        <v>0942</v>
      </c>
    </row>
    <row r="1197" spans="31:34" hidden="1">
      <c r="AE1197" t="s">
        <v>1810</v>
      </c>
      <c r="AF1197" t="s">
        <v>1811</v>
      </c>
      <c r="AG1197" t="str">
        <f t="shared" si="86"/>
        <v>A679078</v>
      </c>
      <c r="AH1197" t="str">
        <f>IFERROR(VLOOKUP(AG1197,AKT!$E$4:$G$350,3,FALSE),"")</f>
        <v>0942</v>
      </c>
    </row>
    <row r="1198" spans="31:34" hidden="1">
      <c r="AE1198" t="s">
        <v>6009</v>
      </c>
      <c r="AF1198" t="s">
        <v>6010</v>
      </c>
      <c r="AG1198" t="str">
        <f t="shared" si="86"/>
        <v>A679078</v>
      </c>
      <c r="AH1198" t="str">
        <f>IFERROR(VLOOKUP(AG1198,AKT!$E$4:$G$350,3,FALSE),"")</f>
        <v>0942</v>
      </c>
    </row>
    <row r="1199" spans="31:34" hidden="1">
      <c r="AE1199" t="s">
        <v>6011</v>
      </c>
      <c r="AF1199" t="s">
        <v>6012</v>
      </c>
      <c r="AG1199" t="str">
        <f t="shared" si="86"/>
        <v>A679078</v>
      </c>
      <c r="AH1199" t="str">
        <f>IFERROR(VLOOKUP(AG1199,AKT!$E$4:$G$350,3,FALSE),"")</f>
        <v>0942</v>
      </c>
    </row>
    <row r="1200" spans="31:34" hidden="1">
      <c r="AE1200" t="s">
        <v>1812</v>
      </c>
      <c r="AF1200" t="s">
        <v>1813</v>
      </c>
      <c r="AG1200" t="str">
        <f t="shared" si="86"/>
        <v>A679078</v>
      </c>
      <c r="AH1200" t="str">
        <f>IFERROR(VLOOKUP(AG1200,AKT!$E$4:$G$350,3,FALSE),"")</f>
        <v>0942</v>
      </c>
    </row>
    <row r="1201" spans="31:34" hidden="1">
      <c r="AE1201" t="s">
        <v>6013</v>
      </c>
      <c r="AF1201" t="s">
        <v>6014</v>
      </c>
      <c r="AG1201" t="str">
        <f t="shared" si="86"/>
        <v>A679078</v>
      </c>
      <c r="AH1201" t="str">
        <f>IFERROR(VLOOKUP(AG1201,AKT!$E$4:$G$350,3,FALSE),"")</f>
        <v>0942</v>
      </c>
    </row>
    <row r="1202" spans="31:34" hidden="1">
      <c r="AE1202" t="s">
        <v>1814</v>
      </c>
      <c r="AF1202" t="s">
        <v>1815</v>
      </c>
      <c r="AG1202" t="str">
        <f t="shared" si="86"/>
        <v>A679078</v>
      </c>
      <c r="AH1202" t="str">
        <f>IFERROR(VLOOKUP(AG1202,AKT!$E$4:$G$350,3,FALSE),"")</f>
        <v>0942</v>
      </c>
    </row>
    <row r="1203" spans="31:34" hidden="1">
      <c r="AE1203" t="s">
        <v>6015</v>
      </c>
      <c r="AF1203" t="s">
        <v>6016</v>
      </c>
      <c r="AG1203" t="str">
        <f t="shared" si="86"/>
        <v>A679078</v>
      </c>
      <c r="AH1203" t="str">
        <f>IFERROR(VLOOKUP(AG1203,AKT!$E$4:$G$350,3,FALSE),"")</f>
        <v>0942</v>
      </c>
    </row>
    <row r="1204" spans="31:34" hidden="1">
      <c r="AE1204" t="s">
        <v>6017</v>
      </c>
      <c r="AF1204" t="s">
        <v>6018</v>
      </c>
      <c r="AG1204" t="str">
        <f t="shared" si="86"/>
        <v>A679078</v>
      </c>
      <c r="AH1204" t="str">
        <f>IFERROR(VLOOKUP(AG1204,AKT!$E$4:$G$350,3,FALSE),"")</f>
        <v>0942</v>
      </c>
    </row>
    <row r="1205" spans="31:34" hidden="1">
      <c r="AE1205" t="s">
        <v>6019</v>
      </c>
      <c r="AF1205" t="s">
        <v>6020</v>
      </c>
      <c r="AG1205" t="str">
        <f t="shared" si="86"/>
        <v>A679078</v>
      </c>
      <c r="AH1205" t="str">
        <f>IFERROR(VLOOKUP(AG1205,AKT!$E$4:$G$350,3,FALSE),"")</f>
        <v>0942</v>
      </c>
    </row>
    <row r="1206" spans="31:34" hidden="1">
      <c r="AE1206" t="s">
        <v>6021</v>
      </c>
      <c r="AF1206" t="s">
        <v>6022</v>
      </c>
      <c r="AG1206" t="str">
        <f t="shared" si="86"/>
        <v>A679078</v>
      </c>
      <c r="AH1206" t="str">
        <f>IFERROR(VLOOKUP(AG1206,AKT!$E$4:$G$350,3,FALSE),"")</f>
        <v>0942</v>
      </c>
    </row>
    <row r="1207" spans="31:34" hidden="1">
      <c r="AE1207" t="s">
        <v>6023</v>
      </c>
      <c r="AF1207" t="s">
        <v>6024</v>
      </c>
      <c r="AG1207" t="str">
        <f t="shared" si="86"/>
        <v>A679078</v>
      </c>
      <c r="AH1207" t="str">
        <f>IFERROR(VLOOKUP(AG1207,AKT!$E$4:$G$350,3,FALSE),"")</f>
        <v>0942</v>
      </c>
    </row>
    <row r="1208" spans="31:34" hidden="1">
      <c r="AE1208" t="s">
        <v>1816</v>
      </c>
      <c r="AF1208" t="s">
        <v>1817</v>
      </c>
      <c r="AG1208" t="str">
        <f t="shared" si="86"/>
        <v>A679078</v>
      </c>
      <c r="AH1208" t="str">
        <f>IFERROR(VLOOKUP(AG1208,AKT!$E$4:$G$350,3,FALSE),"")</f>
        <v>0942</v>
      </c>
    </row>
    <row r="1209" spans="31:34" hidden="1">
      <c r="AE1209" t="s">
        <v>6025</v>
      </c>
      <c r="AF1209" t="s">
        <v>3439</v>
      </c>
      <c r="AG1209" t="str">
        <f t="shared" si="86"/>
        <v>A679078</v>
      </c>
      <c r="AH1209" t="str">
        <f>IFERROR(VLOOKUP(AG1209,AKT!$E$4:$G$350,3,FALSE),"")</f>
        <v>0942</v>
      </c>
    </row>
    <row r="1210" spans="31:34" hidden="1">
      <c r="AE1210" t="s">
        <v>6026</v>
      </c>
      <c r="AF1210" t="s">
        <v>6027</v>
      </c>
      <c r="AG1210" t="str">
        <f t="shared" si="86"/>
        <v>A679078</v>
      </c>
      <c r="AH1210" t="str">
        <f>IFERROR(VLOOKUP(AG1210,AKT!$E$4:$G$350,3,FALSE),"")</f>
        <v>0942</v>
      </c>
    </row>
    <row r="1211" spans="31:34" hidden="1">
      <c r="AE1211" t="s">
        <v>1818</v>
      </c>
      <c r="AF1211" t="s">
        <v>1819</v>
      </c>
      <c r="AG1211" t="str">
        <f t="shared" si="86"/>
        <v>A679078</v>
      </c>
      <c r="AH1211" t="str">
        <f>IFERROR(VLOOKUP(AG1211,AKT!$E$4:$G$350,3,FALSE),"")</f>
        <v>0942</v>
      </c>
    </row>
    <row r="1212" spans="31:34" hidden="1">
      <c r="AE1212" t="s">
        <v>6028</v>
      </c>
      <c r="AF1212" t="s">
        <v>6029</v>
      </c>
      <c r="AG1212" t="str">
        <f t="shared" si="86"/>
        <v>A679078</v>
      </c>
      <c r="AH1212" t="str">
        <f>IFERROR(VLOOKUP(AG1212,AKT!$E$4:$G$350,3,FALSE),"")</f>
        <v>0942</v>
      </c>
    </row>
    <row r="1213" spans="31:34" hidden="1">
      <c r="AE1213" t="s">
        <v>6030</v>
      </c>
      <c r="AF1213" t="s">
        <v>6031</v>
      </c>
      <c r="AG1213" t="str">
        <f t="shared" si="86"/>
        <v>A679078</v>
      </c>
      <c r="AH1213" t="str">
        <f>IFERROR(VLOOKUP(AG1213,AKT!$E$4:$G$350,3,FALSE),"")</f>
        <v>0942</v>
      </c>
    </row>
    <row r="1214" spans="31:34" hidden="1">
      <c r="AE1214" t="s">
        <v>6032</v>
      </c>
      <c r="AF1214" t="s">
        <v>6033</v>
      </c>
      <c r="AG1214" t="str">
        <f t="shared" si="86"/>
        <v>A679078</v>
      </c>
      <c r="AH1214" t="str">
        <f>IFERROR(VLOOKUP(AG1214,AKT!$E$4:$G$350,3,FALSE),"")</f>
        <v>0942</v>
      </c>
    </row>
    <row r="1215" spans="31:34" hidden="1">
      <c r="AE1215" t="s">
        <v>1820</v>
      </c>
      <c r="AF1215" t="s">
        <v>1821</v>
      </c>
      <c r="AG1215" t="str">
        <f t="shared" si="86"/>
        <v>A679078</v>
      </c>
      <c r="AH1215" t="str">
        <f>IFERROR(VLOOKUP(AG1215,AKT!$E$4:$G$350,3,FALSE),"")</f>
        <v>0942</v>
      </c>
    </row>
    <row r="1216" spans="31:34" hidden="1">
      <c r="AE1216" t="s">
        <v>6034</v>
      </c>
      <c r="AF1216" t="s">
        <v>6035</v>
      </c>
      <c r="AG1216" t="str">
        <f t="shared" si="86"/>
        <v>A679078</v>
      </c>
      <c r="AH1216" t="str">
        <f>IFERROR(VLOOKUP(AG1216,AKT!$E$4:$G$350,3,FALSE),"")</f>
        <v>0942</v>
      </c>
    </row>
    <row r="1217" spans="31:34" hidden="1">
      <c r="AE1217" t="s">
        <v>6036</v>
      </c>
      <c r="AF1217" t="s">
        <v>6037</v>
      </c>
      <c r="AG1217" t="str">
        <f t="shared" si="86"/>
        <v>A679078</v>
      </c>
      <c r="AH1217" t="str">
        <f>IFERROR(VLOOKUP(AG1217,AKT!$E$4:$G$350,3,FALSE),"")</f>
        <v>0942</v>
      </c>
    </row>
    <row r="1218" spans="31:34" hidden="1">
      <c r="AE1218" t="s">
        <v>6038</v>
      </c>
      <c r="AF1218" t="s">
        <v>6039</v>
      </c>
      <c r="AG1218" t="str">
        <f t="shared" si="86"/>
        <v>A679078</v>
      </c>
      <c r="AH1218" t="str">
        <f>IFERROR(VLOOKUP(AG1218,AKT!$E$4:$G$350,3,FALSE),"")</f>
        <v>0942</v>
      </c>
    </row>
    <row r="1219" spans="31:34" hidden="1">
      <c r="AE1219" t="s">
        <v>6040</v>
      </c>
      <c r="AF1219" t="s">
        <v>6041</v>
      </c>
      <c r="AG1219" t="str">
        <f t="shared" si="86"/>
        <v>A679078</v>
      </c>
      <c r="AH1219" t="str">
        <f>IFERROR(VLOOKUP(AG1219,AKT!$E$4:$G$350,3,FALSE),"")</f>
        <v>0942</v>
      </c>
    </row>
    <row r="1220" spans="31:34" hidden="1">
      <c r="AE1220" t="s">
        <v>1822</v>
      </c>
      <c r="AF1220" t="s">
        <v>1823</v>
      </c>
      <c r="AG1220" t="str">
        <f t="shared" si="86"/>
        <v>A679078</v>
      </c>
      <c r="AH1220" t="str">
        <f>IFERROR(VLOOKUP(AG1220,AKT!$E$4:$G$350,3,FALSE),"")</f>
        <v>0942</v>
      </c>
    </row>
    <row r="1221" spans="31:34" hidden="1">
      <c r="AE1221" t="s">
        <v>6042</v>
      </c>
      <c r="AF1221" t="s">
        <v>6043</v>
      </c>
      <c r="AG1221" t="str">
        <f t="shared" si="86"/>
        <v>A679078</v>
      </c>
      <c r="AH1221" t="str">
        <f>IFERROR(VLOOKUP(AG1221,AKT!$E$4:$G$350,3,FALSE),"")</f>
        <v>0942</v>
      </c>
    </row>
    <row r="1222" spans="31:34" hidden="1">
      <c r="AE1222" t="s">
        <v>1824</v>
      </c>
      <c r="AF1222" t="s">
        <v>1825</v>
      </c>
      <c r="AG1222" t="str">
        <f t="shared" si="86"/>
        <v>A679078</v>
      </c>
      <c r="AH1222" t="str">
        <f>IFERROR(VLOOKUP(AG1222,AKT!$E$4:$G$350,3,FALSE),"")</f>
        <v>0942</v>
      </c>
    </row>
    <row r="1223" spans="31:34" hidden="1">
      <c r="AE1223" t="s">
        <v>1826</v>
      </c>
      <c r="AF1223" t="s">
        <v>1827</v>
      </c>
      <c r="AG1223" t="str">
        <f t="shared" si="86"/>
        <v>A679078</v>
      </c>
      <c r="AH1223" t="str">
        <f>IFERROR(VLOOKUP(AG1223,AKT!$E$4:$G$350,3,FALSE),"")</f>
        <v>0942</v>
      </c>
    </row>
    <row r="1224" spans="31:34" hidden="1">
      <c r="AE1224" t="s">
        <v>1828</v>
      </c>
      <c r="AF1224" t="s">
        <v>1829</v>
      </c>
      <c r="AG1224" t="str">
        <f t="shared" si="86"/>
        <v>A679078</v>
      </c>
      <c r="AH1224" t="str">
        <f>IFERROR(VLOOKUP(AG1224,AKT!$E$4:$G$350,3,FALSE),"")</f>
        <v>0942</v>
      </c>
    </row>
    <row r="1225" spans="31:34" hidden="1">
      <c r="AE1225" t="s">
        <v>6044</v>
      </c>
      <c r="AF1225" t="s">
        <v>6045</v>
      </c>
      <c r="AG1225" t="str">
        <f t="shared" ref="AG1225:AG1288" si="87">LEFT(AE1225,7)</f>
        <v>A679078</v>
      </c>
      <c r="AH1225" t="str">
        <f>IFERROR(VLOOKUP(AG1225,AKT!$E$4:$G$350,3,FALSE),"")</f>
        <v>0942</v>
      </c>
    </row>
    <row r="1226" spans="31:34" hidden="1">
      <c r="AE1226" t="s">
        <v>6046</v>
      </c>
      <c r="AF1226" t="s">
        <v>6047</v>
      </c>
      <c r="AG1226" t="str">
        <f t="shared" si="87"/>
        <v>A679078</v>
      </c>
      <c r="AH1226" t="str">
        <f>IFERROR(VLOOKUP(AG1226,AKT!$E$4:$G$350,3,FALSE),"")</f>
        <v>0942</v>
      </c>
    </row>
    <row r="1227" spans="31:34" hidden="1">
      <c r="AE1227" t="s">
        <v>6048</v>
      </c>
      <c r="AF1227" t="s">
        <v>6049</v>
      </c>
      <c r="AG1227" t="str">
        <f t="shared" si="87"/>
        <v>A679078</v>
      </c>
      <c r="AH1227" t="str">
        <f>IFERROR(VLOOKUP(AG1227,AKT!$E$4:$G$350,3,FALSE),"")</f>
        <v>0942</v>
      </c>
    </row>
    <row r="1228" spans="31:34" hidden="1">
      <c r="AE1228" t="s">
        <v>1830</v>
      </c>
      <c r="AF1228" t="s">
        <v>1831</v>
      </c>
      <c r="AG1228" t="str">
        <f t="shared" si="87"/>
        <v>A679078</v>
      </c>
      <c r="AH1228" t="str">
        <f>IFERROR(VLOOKUP(AG1228,AKT!$E$4:$G$350,3,FALSE),"")</f>
        <v>0942</v>
      </c>
    </row>
    <row r="1229" spans="31:34" hidden="1">
      <c r="AE1229" t="s">
        <v>6050</v>
      </c>
      <c r="AF1229" t="s">
        <v>6051</v>
      </c>
      <c r="AG1229" t="str">
        <f t="shared" si="87"/>
        <v>A679078</v>
      </c>
      <c r="AH1229" t="str">
        <f>IFERROR(VLOOKUP(AG1229,AKT!$E$4:$G$350,3,FALSE),"")</f>
        <v>0942</v>
      </c>
    </row>
    <row r="1230" spans="31:34" hidden="1">
      <c r="AE1230" t="s">
        <v>6052</v>
      </c>
      <c r="AF1230" t="s">
        <v>6053</v>
      </c>
      <c r="AG1230" t="str">
        <f t="shared" si="87"/>
        <v>A679078</v>
      </c>
      <c r="AH1230" t="str">
        <f>IFERROR(VLOOKUP(AG1230,AKT!$E$4:$G$350,3,FALSE),"")</f>
        <v>0942</v>
      </c>
    </row>
    <row r="1231" spans="31:34" hidden="1">
      <c r="AE1231" t="s">
        <v>6054</v>
      </c>
      <c r="AF1231" t="s">
        <v>6055</v>
      </c>
      <c r="AG1231" t="str">
        <f t="shared" si="87"/>
        <v>A679078</v>
      </c>
      <c r="AH1231" t="str">
        <f>IFERROR(VLOOKUP(AG1231,AKT!$E$4:$G$350,3,FALSE),"")</f>
        <v>0942</v>
      </c>
    </row>
    <row r="1232" spans="31:34" hidden="1">
      <c r="AE1232" t="s">
        <v>6056</v>
      </c>
      <c r="AF1232" t="s">
        <v>6057</v>
      </c>
      <c r="AG1232" t="str">
        <f t="shared" si="87"/>
        <v>A679078</v>
      </c>
      <c r="AH1232" t="str">
        <f>IFERROR(VLOOKUP(AG1232,AKT!$E$4:$G$350,3,FALSE),"")</f>
        <v>0942</v>
      </c>
    </row>
    <row r="1233" spans="31:34" hidden="1">
      <c r="AE1233" t="s">
        <v>6058</v>
      </c>
      <c r="AF1233" t="s">
        <v>6059</v>
      </c>
      <c r="AG1233" t="str">
        <f t="shared" si="87"/>
        <v>A679078</v>
      </c>
      <c r="AH1233" t="str">
        <f>IFERROR(VLOOKUP(AG1233,AKT!$E$4:$G$350,3,FALSE),"")</f>
        <v>0942</v>
      </c>
    </row>
    <row r="1234" spans="31:34" hidden="1">
      <c r="AE1234" t="s">
        <v>6060</v>
      </c>
      <c r="AF1234" t="s">
        <v>6061</v>
      </c>
      <c r="AG1234" t="str">
        <f t="shared" si="87"/>
        <v>A679078</v>
      </c>
      <c r="AH1234" t="str">
        <f>IFERROR(VLOOKUP(AG1234,AKT!$E$4:$G$350,3,FALSE),"")</f>
        <v>0942</v>
      </c>
    </row>
    <row r="1235" spans="31:34" hidden="1">
      <c r="AE1235" t="s">
        <v>6062</v>
      </c>
      <c r="AF1235" t="s">
        <v>6012</v>
      </c>
      <c r="AG1235" t="str">
        <f t="shared" si="87"/>
        <v>A679078</v>
      </c>
      <c r="AH1235" t="str">
        <f>IFERROR(VLOOKUP(AG1235,AKT!$E$4:$G$350,3,FALSE),"")</f>
        <v>0942</v>
      </c>
    </row>
    <row r="1236" spans="31:34" hidden="1">
      <c r="AE1236" t="s">
        <v>6063</v>
      </c>
      <c r="AF1236" t="s">
        <v>1813</v>
      </c>
      <c r="AG1236" t="str">
        <f t="shared" si="87"/>
        <v>A679078</v>
      </c>
      <c r="AH1236" t="str">
        <f>IFERROR(VLOOKUP(AG1236,AKT!$E$4:$G$350,3,FALSE),"")</f>
        <v>0942</v>
      </c>
    </row>
    <row r="1237" spans="31:34" hidden="1">
      <c r="AE1237" t="s">
        <v>6064</v>
      </c>
      <c r="AF1237" t="s">
        <v>6016</v>
      </c>
      <c r="AG1237" t="str">
        <f t="shared" si="87"/>
        <v>A679078</v>
      </c>
      <c r="AH1237" t="str">
        <f>IFERROR(VLOOKUP(AG1237,AKT!$E$4:$G$350,3,FALSE),"")</f>
        <v>0942</v>
      </c>
    </row>
    <row r="1238" spans="31:34" hidden="1">
      <c r="AE1238" t="s">
        <v>1832</v>
      </c>
      <c r="AF1238" t="s">
        <v>1833</v>
      </c>
      <c r="AG1238" t="str">
        <f t="shared" si="87"/>
        <v>A679078</v>
      </c>
      <c r="AH1238" t="str">
        <f>IFERROR(VLOOKUP(AG1238,AKT!$E$4:$G$350,3,FALSE),"")</f>
        <v>0942</v>
      </c>
    </row>
    <row r="1239" spans="31:34" hidden="1">
      <c r="AE1239" t="s">
        <v>1834</v>
      </c>
      <c r="AF1239" t="s">
        <v>1835</v>
      </c>
      <c r="AG1239" t="str">
        <f t="shared" si="87"/>
        <v>A679078</v>
      </c>
      <c r="AH1239" t="str">
        <f>IFERROR(VLOOKUP(AG1239,AKT!$E$4:$G$350,3,FALSE),"")</f>
        <v>0942</v>
      </c>
    </row>
    <row r="1240" spans="31:34" hidden="1">
      <c r="AE1240" t="s">
        <v>6065</v>
      </c>
      <c r="AF1240" t="s">
        <v>6066</v>
      </c>
      <c r="AG1240" t="str">
        <f t="shared" si="87"/>
        <v>A679078</v>
      </c>
      <c r="AH1240" t="str">
        <f>IFERROR(VLOOKUP(AG1240,AKT!$E$4:$G$350,3,FALSE),"")</f>
        <v>0942</v>
      </c>
    </row>
    <row r="1241" spans="31:34" hidden="1">
      <c r="AE1241" t="s">
        <v>6067</v>
      </c>
      <c r="AF1241" t="s">
        <v>5766</v>
      </c>
      <c r="AG1241" t="str">
        <f t="shared" si="87"/>
        <v>A679078</v>
      </c>
      <c r="AH1241" t="str">
        <f>IFERROR(VLOOKUP(AG1241,AKT!$E$4:$G$350,3,FALSE),"")</f>
        <v>0942</v>
      </c>
    </row>
    <row r="1242" spans="31:34" hidden="1">
      <c r="AE1242" t="s">
        <v>6068</v>
      </c>
      <c r="AF1242" t="s">
        <v>5768</v>
      </c>
      <c r="AG1242" t="str">
        <f t="shared" si="87"/>
        <v>A679078</v>
      </c>
      <c r="AH1242" t="str">
        <f>IFERROR(VLOOKUP(AG1242,AKT!$E$4:$G$350,3,FALSE),"")</f>
        <v>0942</v>
      </c>
    </row>
    <row r="1243" spans="31:34" hidden="1">
      <c r="AE1243" t="s">
        <v>6069</v>
      </c>
      <c r="AF1243" t="s">
        <v>6070</v>
      </c>
      <c r="AG1243" t="str">
        <f t="shared" si="87"/>
        <v>A679078</v>
      </c>
      <c r="AH1243" t="str">
        <f>IFERROR(VLOOKUP(AG1243,AKT!$E$4:$G$350,3,FALSE),"")</f>
        <v>0942</v>
      </c>
    </row>
    <row r="1244" spans="31:34" hidden="1">
      <c r="AE1244" t="s">
        <v>6071</v>
      </c>
      <c r="AF1244" t="s">
        <v>6072</v>
      </c>
      <c r="AG1244" t="str">
        <f t="shared" si="87"/>
        <v>A679078</v>
      </c>
      <c r="AH1244" t="str">
        <f>IFERROR(VLOOKUP(AG1244,AKT!$E$4:$G$350,3,FALSE),"")</f>
        <v>0942</v>
      </c>
    </row>
    <row r="1245" spans="31:34" hidden="1">
      <c r="AE1245" t="s">
        <v>6073</v>
      </c>
      <c r="AF1245" t="s">
        <v>6074</v>
      </c>
      <c r="AG1245" t="str">
        <f t="shared" si="87"/>
        <v>A679078</v>
      </c>
      <c r="AH1245" t="str">
        <f>IFERROR(VLOOKUP(AG1245,AKT!$E$4:$G$350,3,FALSE),"")</f>
        <v>0942</v>
      </c>
    </row>
    <row r="1246" spans="31:34" hidden="1">
      <c r="AE1246" t="s">
        <v>1836</v>
      </c>
      <c r="AF1246" t="s">
        <v>1837</v>
      </c>
      <c r="AG1246" t="str">
        <f t="shared" si="87"/>
        <v>A679078</v>
      </c>
      <c r="AH1246" t="str">
        <f>IFERROR(VLOOKUP(AG1246,AKT!$E$4:$G$350,3,FALSE),"")</f>
        <v>0942</v>
      </c>
    </row>
    <row r="1247" spans="31:34" hidden="1">
      <c r="AE1247" t="s">
        <v>1838</v>
      </c>
      <c r="AF1247" t="s">
        <v>1839</v>
      </c>
      <c r="AG1247" t="str">
        <f t="shared" si="87"/>
        <v>A679078</v>
      </c>
      <c r="AH1247" t="str">
        <f>IFERROR(VLOOKUP(AG1247,AKT!$E$4:$G$350,3,FALSE),"")</f>
        <v>0942</v>
      </c>
    </row>
    <row r="1248" spans="31:34" hidden="1">
      <c r="AE1248" t="s">
        <v>1840</v>
      </c>
      <c r="AF1248" t="s">
        <v>1841</v>
      </c>
      <c r="AG1248" t="str">
        <f t="shared" si="87"/>
        <v>A679078</v>
      </c>
      <c r="AH1248" t="str">
        <f>IFERROR(VLOOKUP(AG1248,AKT!$E$4:$G$350,3,FALSE),"")</f>
        <v>0942</v>
      </c>
    </row>
    <row r="1249" spans="31:34" hidden="1">
      <c r="AE1249" t="s">
        <v>6075</v>
      </c>
      <c r="AF1249" t="s">
        <v>6076</v>
      </c>
      <c r="AG1249" t="str">
        <f t="shared" si="87"/>
        <v>A679078</v>
      </c>
      <c r="AH1249" t="str">
        <f>IFERROR(VLOOKUP(AG1249,AKT!$E$4:$G$350,3,FALSE),"")</f>
        <v>0942</v>
      </c>
    </row>
    <row r="1250" spans="31:34" hidden="1">
      <c r="AE1250" t="s">
        <v>6077</v>
      </c>
      <c r="AF1250" t="s">
        <v>6078</v>
      </c>
      <c r="AG1250" t="str">
        <f t="shared" si="87"/>
        <v>A679078</v>
      </c>
      <c r="AH1250" t="str">
        <f>IFERROR(VLOOKUP(AG1250,AKT!$E$4:$G$350,3,FALSE),"")</f>
        <v>0942</v>
      </c>
    </row>
    <row r="1251" spans="31:34" hidden="1">
      <c r="AE1251" t="s">
        <v>6079</v>
      </c>
      <c r="AF1251" t="s">
        <v>6080</v>
      </c>
      <c r="AG1251" t="str">
        <f t="shared" si="87"/>
        <v>A679078</v>
      </c>
      <c r="AH1251" t="str">
        <f>IFERROR(VLOOKUP(AG1251,AKT!$E$4:$G$350,3,FALSE),"")</f>
        <v>0942</v>
      </c>
    </row>
    <row r="1252" spans="31:34" hidden="1">
      <c r="AE1252" t="s">
        <v>6081</v>
      </c>
      <c r="AF1252" t="s">
        <v>6082</v>
      </c>
      <c r="AG1252" t="str">
        <f t="shared" si="87"/>
        <v>A679078</v>
      </c>
      <c r="AH1252" t="str">
        <f>IFERROR(VLOOKUP(AG1252,AKT!$E$4:$G$350,3,FALSE),"")</f>
        <v>0942</v>
      </c>
    </row>
    <row r="1253" spans="31:34" hidden="1">
      <c r="AE1253" t="s">
        <v>1842</v>
      </c>
      <c r="AF1253" t="s">
        <v>1843</v>
      </c>
      <c r="AG1253" t="str">
        <f t="shared" si="87"/>
        <v>A679078</v>
      </c>
      <c r="AH1253" t="str">
        <f>IFERROR(VLOOKUP(AG1253,AKT!$E$4:$G$350,3,FALSE),"")</f>
        <v>0942</v>
      </c>
    </row>
    <row r="1254" spans="31:34" hidden="1">
      <c r="AE1254" t="s">
        <v>6083</v>
      </c>
      <c r="AF1254" t="s">
        <v>6084</v>
      </c>
      <c r="AG1254" t="str">
        <f t="shared" si="87"/>
        <v>A679078</v>
      </c>
      <c r="AH1254" t="str">
        <f>IFERROR(VLOOKUP(AG1254,AKT!$E$4:$G$350,3,FALSE),"")</f>
        <v>0942</v>
      </c>
    </row>
    <row r="1255" spans="31:34" hidden="1">
      <c r="AE1255" t="s">
        <v>6085</v>
      </c>
      <c r="AF1255" t="s">
        <v>6086</v>
      </c>
      <c r="AG1255" t="str">
        <f t="shared" si="87"/>
        <v>A679078</v>
      </c>
      <c r="AH1255" t="str">
        <f>IFERROR(VLOOKUP(AG1255,AKT!$E$4:$G$350,3,FALSE),"")</f>
        <v>0942</v>
      </c>
    </row>
    <row r="1256" spans="31:34" hidden="1">
      <c r="AE1256" t="s">
        <v>6087</v>
      </c>
      <c r="AF1256" t="s">
        <v>6088</v>
      </c>
      <c r="AG1256" t="str">
        <f t="shared" si="87"/>
        <v>A679078</v>
      </c>
      <c r="AH1256" t="str">
        <f>IFERROR(VLOOKUP(AG1256,AKT!$E$4:$G$350,3,FALSE),"")</f>
        <v>0942</v>
      </c>
    </row>
    <row r="1257" spans="31:34" hidden="1">
      <c r="AE1257" t="s">
        <v>6089</v>
      </c>
      <c r="AF1257" t="s">
        <v>6090</v>
      </c>
      <c r="AG1257" t="str">
        <f t="shared" si="87"/>
        <v>A679078</v>
      </c>
      <c r="AH1257" t="str">
        <f>IFERROR(VLOOKUP(AG1257,AKT!$E$4:$G$350,3,FALSE),"")</f>
        <v>0942</v>
      </c>
    </row>
    <row r="1258" spans="31:34" hidden="1">
      <c r="AE1258" t="s">
        <v>6091</v>
      </c>
      <c r="AF1258" t="s">
        <v>6092</v>
      </c>
      <c r="AG1258" t="str">
        <f t="shared" si="87"/>
        <v>A679078</v>
      </c>
      <c r="AH1258" t="str">
        <f>IFERROR(VLOOKUP(AG1258,AKT!$E$4:$G$350,3,FALSE),"")</f>
        <v>0942</v>
      </c>
    </row>
    <row r="1259" spans="31:34" hidden="1">
      <c r="AE1259" t="s">
        <v>3354</v>
      </c>
      <c r="AF1259" t="s">
        <v>3355</v>
      </c>
      <c r="AG1259" t="str">
        <f t="shared" si="87"/>
        <v>A679078</v>
      </c>
      <c r="AH1259" t="str">
        <f>IFERROR(VLOOKUP(AG1259,AKT!$E$4:$G$350,3,FALSE),"")</f>
        <v>0942</v>
      </c>
    </row>
    <row r="1260" spans="31:34" hidden="1">
      <c r="AE1260" t="s">
        <v>6093</v>
      </c>
      <c r="AF1260" t="s">
        <v>6094</v>
      </c>
      <c r="AG1260" t="str">
        <f t="shared" si="87"/>
        <v>A679078</v>
      </c>
      <c r="AH1260" t="str">
        <f>IFERROR(VLOOKUP(AG1260,AKT!$E$4:$G$350,3,FALSE),"")</f>
        <v>0942</v>
      </c>
    </row>
    <row r="1261" spans="31:34" hidden="1">
      <c r="AE1261" t="s">
        <v>6095</v>
      </c>
      <c r="AF1261" t="s">
        <v>6096</v>
      </c>
      <c r="AG1261" t="str">
        <f t="shared" si="87"/>
        <v>A679078</v>
      </c>
      <c r="AH1261" t="str">
        <f>IFERROR(VLOOKUP(AG1261,AKT!$E$4:$G$350,3,FALSE),"")</f>
        <v>0942</v>
      </c>
    </row>
    <row r="1262" spans="31:34" hidden="1">
      <c r="AE1262" t="s">
        <v>6097</v>
      </c>
      <c r="AF1262" t="s">
        <v>6098</v>
      </c>
      <c r="AG1262" t="str">
        <f t="shared" si="87"/>
        <v>A679078</v>
      </c>
      <c r="AH1262" t="str">
        <f>IFERROR(VLOOKUP(AG1262,AKT!$E$4:$G$350,3,FALSE),"")</f>
        <v>0942</v>
      </c>
    </row>
    <row r="1263" spans="31:34" hidden="1">
      <c r="AE1263" t="s">
        <v>6099</v>
      </c>
      <c r="AF1263" t="s">
        <v>6098</v>
      </c>
      <c r="AG1263" t="str">
        <f t="shared" si="87"/>
        <v>A679078</v>
      </c>
      <c r="AH1263" t="str">
        <f>IFERROR(VLOOKUP(AG1263,AKT!$E$4:$G$350,3,FALSE),"")</f>
        <v>0942</v>
      </c>
    </row>
    <row r="1264" spans="31:34" hidden="1">
      <c r="AE1264" t="s">
        <v>6100</v>
      </c>
      <c r="AF1264" t="s">
        <v>6101</v>
      </c>
      <c r="AG1264" t="str">
        <f t="shared" si="87"/>
        <v>A679078</v>
      </c>
      <c r="AH1264" t="str">
        <f>IFERROR(VLOOKUP(AG1264,AKT!$E$4:$G$350,3,FALSE),"")</f>
        <v>0942</v>
      </c>
    </row>
    <row r="1265" spans="31:34" hidden="1">
      <c r="AE1265" t="s">
        <v>6102</v>
      </c>
      <c r="AF1265" t="s">
        <v>6103</v>
      </c>
      <c r="AG1265" t="str">
        <f t="shared" si="87"/>
        <v>A679078</v>
      </c>
      <c r="AH1265" t="str">
        <f>IFERROR(VLOOKUP(AG1265,AKT!$E$4:$G$350,3,FALSE),"")</f>
        <v>0942</v>
      </c>
    </row>
    <row r="1266" spans="31:34" hidden="1">
      <c r="AE1266" t="s">
        <v>6104</v>
      </c>
      <c r="AF1266" t="s">
        <v>6105</v>
      </c>
      <c r="AG1266" t="str">
        <f t="shared" si="87"/>
        <v>A679078</v>
      </c>
      <c r="AH1266" t="str">
        <f>IFERROR(VLOOKUP(AG1266,AKT!$E$4:$G$350,3,FALSE),"")</f>
        <v>0942</v>
      </c>
    </row>
    <row r="1267" spans="31:34" hidden="1">
      <c r="AE1267" t="s">
        <v>6106</v>
      </c>
      <c r="AF1267" t="s">
        <v>6107</v>
      </c>
      <c r="AG1267" t="str">
        <f t="shared" si="87"/>
        <v>A679078</v>
      </c>
      <c r="AH1267" t="str">
        <f>IFERROR(VLOOKUP(AG1267,AKT!$E$4:$G$350,3,FALSE),"")</f>
        <v>0942</v>
      </c>
    </row>
    <row r="1268" spans="31:34" hidden="1">
      <c r="AE1268" t="s">
        <v>6108</v>
      </c>
      <c r="AF1268" t="s">
        <v>6109</v>
      </c>
      <c r="AG1268" t="str">
        <f t="shared" si="87"/>
        <v>A679078</v>
      </c>
      <c r="AH1268" t="str">
        <f>IFERROR(VLOOKUP(AG1268,AKT!$E$4:$G$350,3,FALSE),"")</f>
        <v>0942</v>
      </c>
    </row>
    <row r="1269" spans="31:34" hidden="1">
      <c r="AE1269" t="s">
        <v>6110</v>
      </c>
      <c r="AF1269" t="s">
        <v>6111</v>
      </c>
      <c r="AG1269" t="str">
        <f t="shared" si="87"/>
        <v>A679078</v>
      </c>
      <c r="AH1269" t="str">
        <f>IFERROR(VLOOKUP(AG1269,AKT!$E$4:$G$350,3,FALSE),"")</f>
        <v>0942</v>
      </c>
    </row>
    <row r="1270" spans="31:34" hidden="1">
      <c r="AE1270" t="s">
        <v>6112</v>
      </c>
      <c r="AF1270" t="s">
        <v>6113</v>
      </c>
      <c r="AG1270" t="str">
        <f t="shared" si="87"/>
        <v>A679078</v>
      </c>
      <c r="AH1270" t="str">
        <f>IFERROR(VLOOKUP(AG1270,AKT!$E$4:$G$350,3,FALSE),"")</f>
        <v>0942</v>
      </c>
    </row>
    <row r="1271" spans="31:34" hidden="1">
      <c r="AE1271" t="s">
        <v>6114</v>
      </c>
      <c r="AF1271" t="s">
        <v>6115</v>
      </c>
      <c r="AG1271" t="str">
        <f t="shared" si="87"/>
        <v>A679078</v>
      </c>
      <c r="AH1271" t="str">
        <f>IFERROR(VLOOKUP(AG1271,AKT!$E$4:$G$350,3,FALSE),"")</f>
        <v>0942</v>
      </c>
    </row>
    <row r="1272" spans="31:34" hidden="1">
      <c r="AE1272" t="s">
        <v>6116</v>
      </c>
      <c r="AF1272" t="s">
        <v>6117</v>
      </c>
      <c r="AG1272" t="str">
        <f t="shared" si="87"/>
        <v>A679078</v>
      </c>
      <c r="AH1272" t="str">
        <f>IFERROR(VLOOKUP(AG1272,AKT!$E$4:$G$350,3,FALSE),"")</f>
        <v>0942</v>
      </c>
    </row>
    <row r="1273" spans="31:34" hidden="1">
      <c r="AE1273" t="s">
        <v>6118</v>
      </c>
      <c r="AF1273" t="s">
        <v>6119</v>
      </c>
      <c r="AG1273" t="str">
        <f t="shared" si="87"/>
        <v>A679078</v>
      </c>
      <c r="AH1273" t="str">
        <f>IFERROR(VLOOKUP(AG1273,AKT!$E$4:$G$350,3,FALSE),"")</f>
        <v>0942</v>
      </c>
    </row>
    <row r="1274" spans="31:34" hidden="1">
      <c r="AE1274" t="s">
        <v>6120</v>
      </c>
      <c r="AF1274" t="s">
        <v>6121</v>
      </c>
      <c r="AG1274" t="str">
        <f t="shared" si="87"/>
        <v>A679078</v>
      </c>
      <c r="AH1274" t="str">
        <f>IFERROR(VLOOKUP(AG1274,AKT!$E$4:$G$350,3,FALSE),"")</f>
        <v>0942</v>
      </c>
    </row>
    <row r="1275" spans="31:34" hidden="1">
      <c r="AE1275" t="s">
        <v>6122</v>
      </c>
      <c r="AF1275" t="s">
        <v>6123</v>
      </c>
      <c r="AG1275" t="str">
        <f t="shared" si="87"/>
        <v>A679078</v>
      </c>
      <c r="AH1275" t="str">
        <f>IFERROR(VLOOKUP(AG1275,AKT!$E$4:$G$350,3,FALSE),"")</f>
        <v>0942</v>
      </c>
    </row>
    <row r="1276" spans="31:34" hidden="1">
      <c r="AE1276" t="s">
        <v>6124</v>
      </c>
      <c r="AF1276" t="s">
        <v>6125</v>
      </c>
      <c r="AG1276" t="str">
        <f t="shared" si="87"/>
        <v>A679078</v>
      </c>
      <c r="AH1276" t="str">
        <f>IFERROR(VLOOKUP(AG1276,AKT!$E$4:$G$350,3,FALSE),"")</f>
        <v>0942</v>
      </c>
    </row>
    <row r="1277" spans="31:34" hidden="1">
      <c r="AE1277" t="s">
        <v>1844</v>
      </c>
      <c r="AF1277" t="s">
        <v>1845</v>
      </c>
      <c r="AG1277" t="str">
        <f t="shared" si="87"/>
        <v>A679078</v>
      </c>
      <c r="AH1277" t="str">
        <f>IFERROR(VLOOKUP(AG1277,AKT!$E$4:$G$350,3,FALSE),"")</f>
        <v>0942</v>
      </c>
    </row>
    <row r="1278" spans="31:34" hidden="1">
      <c r="AE1278" t="s">
        <v>1846</v>
      </c>
      <c r="AF1278" t="s">
        <v>1847</v>
      </c>
      <c r="AG1278" t="str">
        <f t="shared" si="87"/>
        <v>A679078</v>
      </c>
      <c r="AH1278" t="str">
        <f>IFERROR(VLOOKUP(AG1278,AKT!$E$4:$G$350,3,FALSE),"")</f>
        <v>0942</v>
      </c>
    </row>
    <row r="1279" spans="31:34" hidden="1">
      <c r="AE1279" t="s">
        <v>6126</v>
      </c>
      <c r="AF1279" t="s">
        <v>6127</v>
      </c>
      <c r="AG1279" t="str">
        <f t="shared" si="87"/>
        <v>A679078</v>
      </c>
      <c r="AH1279" t="str">
        <f>IFERROR(VLOOKUP(AG1279,AKT!$E$4:$G$350,3,FALSE),"")</f>
        <v>0942</v>
      </c>
    </row>
    <row r="1280" spans="31:34" hidden="1">
      <c r="AE1280" t="s">
        <v>6128</v>
      </c>
      <c r="AF1280" t="s">
        <v>1849</v>
      </c>
      <c r="AG1280" t="str">
        <f t="shared" si="87"/>
        <v>A679078</v>
      </c>
      <c r="AH1280" t="str">
        <f>IFERROR(VLOOKUP(AG1280,AKT!$E$4:$G$350,3,FALSE),"")</f>
        <v>0942</v>
      </c>
    </row>
    <row r="1281" spans="31:34" hidden="1">
      <c r="AE1281" t="s">
        <v>1848</v>
      </c>
      <c r="AF1281" t="s">
        <v>1849</v>
      </c>
      <c r="AG1281" t="str">
        <f t="shared" si="87"/>
        <v>A679078</v>
      </c>
      <c r="AH1281" t="str">
        <f>IFERROR(VLOOKUP(AG1281,AKT!$E$4:$G$350,3,FALSE),"")</f>
        <v>0942</v>
      </c>
    </row>
    <row r="1282" spans="31:34" hidden="1">
      <c r="AE1282" t="s">
        <v>6129</v>
      </c>
      <c r="AF1282" t="s">
        <v>6130</v>
      </c>
      <c r="AG1282" t="str">
        <f t="shared" si="87"/>
        <v>A679078</v>
      </c>
      <c r="AH1282" t="str">
        <f>IFERROR(VLOOKUP(AG1282,AKT!$E$4:$G$350,3,FALSE),"")</f>
        <v>0942</v>
      </c>
    </row>
    <row r="1283" spans="31:34" hidden="1">
      <c r="AE1283" t="s">
        <v>1850</v>
      </c>
      <c r="AF1283" t="s">
        <v>1851</v>
      </c>
      <c r="AG1283" t="str">
        <f t="shared" si="87"/>
        <v>A679078</v>
      </c>
      <c r="AH1283" t="str">
        <f>IFERROR(VLOOKUP(AG1283,AKT!$E$4:$G$350,3,FALSE),"")</f>
        <v>0942</v>
      </c>
    </row>
    <row r="1284" spans="31:34" hidden="1">
      <c r="AE1284" t="s">
        <v>1852</v>
      </c>
      <c r="AF1284" t="s">
        <v>1853</v>
      </c>
      <c r="AG1284" t="str">
        <f t="shared" si="87"/>
        <v>A679078</v>
      </c>
      <c r="AH1284" t="str">
        <f>IFERROR(VLOOKUP(AG1284,AKT!$E$4:$G$350,3,FALSE),"")</f>
        <v>0942</v>
      </c>
    </row>
    <row r="1285" spans="31:34" hidden="1">
      <c r="AE1285" t="s">
        <v>1854</v>
      </c>
      <c r="AF1285" t="s">
        <v>1855</v>
      </c>
      <c r="AG1285" t="str">
        <f t="shared" si="87"/>
        <v>A679078</v>
      </c>
      <c r="AH1285" t="str">
        <f>IFERROR(VLOOKUP(AG1285,AKT!$E$4:$G$350,3,FALSE),"")</f>
        <v>0942</v>
      </c>
    </row>
    <row r="1286" spans="31:34" hidden="1">
      <c r="AE1286" t="s">
        <v>6131</v>
      </c>
      <c r="AF1286" t="s">
        <v>6132</v>
      </c>
      <c r="AG1286" t="str">
        <f t="shared" si="87"/>
        <v>A679078</v>
      </c>
      <c r="AH1286" t="str">
        <f>IFERROR(VLOOKUP(AG1286,AKT!$E$4:$G$350,3,FALSE),"")</f>
        <v>0942</v>
      </c>
    </row>
    <row r="1287" spans="31:34" hidden="1">
      <c r="AE1287" t="s">
        <v>1856</v>
      </c>
      <c r="AF1287" t="s">
        <v>1857</v>
      </c>
      <c r="AG1287" t="str">
        <f t="shared" si="87"/>
        <v>A679078</v>
      </c>
      <c r="AH1287" t="str">
        <f>IFERROR(VLOOKUP(AG1287,AKT!$E$4:$G$350,3,FALSE),"")</f>
        <v>0942</v>
      </c>
    </row>
    <row r="1288" spans="31:34" hidden="1">
      <c r="AE1288" t="s">
        <v>1858</v>
      </c>
      <c r="AF1288" t="s">
        <v>1859</v>
      </c>
      <c r="AG1288" t="str">
        <f t="shared" si="87"/>
        <v>A679078</v>
      </c>
      <c r="AH1288" t="str">
        <f>IFERROR(VLOOKUP(AG1288,AKT!$E$4:$G$350,3,FALSE),"")</f>
        <v>0942</v>
      </c>
    </row>
    <row r="1289" spans="31:34" hidden="1">
      <c r="AE1289" t="s">
        <v>6133</v>
      </c>
      <c r="AF1289" t="s">
        <v>1861</v>
      </c>
      <c r="AG1289" t="str">
        <f t="shared" ref="AG1289:AG1352" si="88">LEFT(AE1289,7)</f>
        <v>A679078</v>
      </c>
      <c r="AH1289" t="str">
        <f>IFERROR(VLOOKUP(AG1289,AKT!$E$4:$G$350,3,FALSE),"")</f>
        <v>0942</v>
      </c>
    </row>
    <row r="1290" spans="31:34" hidden="1">
      <c r="AE1290" t="s">
        <v>1860</v>
      </c>
      <c r="AF1290" t="s">
        <v>1861</v>
      </c>
      <c r="AG1290" t="str">
        <f t="shared" si="88"/>
        <v>A679078</v>
      </c>
      <c r="AH1290" t="str">
        <f>IFERROR(VLOOKUP(AG1290,AKT!$E$4:$G$350,3,FALSE),"")</f>
        <v>0942</v>
      </c>
    </row>
    <row r="1291" spans="31:34" hidden="1">
      <c r="AE1291" t="s">
        <v>6134</v>
      </c>
      <c r="AF1291" t="s">
        <v>6135</v>
      </c>
      <c r="AG1291" t="str">
        <f t="shared" si="88"/>
        <v>A679078</v>
      </c>
      <c r="AH1291" t="str">
        <f>IFERROR(VLOOKUP(AG1291,AKT!$E$4:$G$350,3,FALSE),"")</f>
        <v>0942</v>
      </c>
    </row>
    <row r="1292" spans="31:34" hidden="1">
      <c r="AE1292" t="s">
        <v>6136</v>
      </c>
      <c r="AF1292" t="s">
        <v>6137</v>
      </c>
      <c r="AG1292" t="str">
        <f t="shared" si="88"/>
        <v>A679078</v>
      </c>
      <c r="AH1292" t="str">
        <f>IFERROR(VLOOKUP(AG1292,AKT!$E$4:$G$350,3,FALSE),"")</f>
        <v>0942</v>
      </c>
    </row>
    <row r="1293" spans="31:34" hidden="1">
      <c r="AE1293" t="s">
        <v>6138</v>
      </c>
      <c r="AF1293" t="s">
        <v>6139</v>
      </c>
      <c r="AG1293" t="str">
        <f t="shared" si="88"/>
        <v>A679078</v>
      </c>
      <c r="AH1293" t="str">
        <f>IFERROR(VLOOKUP(AG1293,AKT!$E$4:$G$350,3,FALSE),"")</f>
        <v>0942</v>
      </c>
    </row>
    <row r="1294" spans="31:34" hidden="1">
      <c r="AE1294" t="s">
        <v>1862</v>
      </c>
      <c r="AF1294" t="s">
        <v>1863</v>
      </c>
      <c r="AG1294" t="str">
        <f t="shared" si="88"/>
        <v>A679078</v>
      </c>
      <c r="AH1294" t="str">
        <f>IFERROR(VLOOKUP(AG1294,AKT!$E$4:$G$350,3,FALSE),"")</f>
        <v>0942</v>
      </c>
    </row>
    <row r="1295" spans="31:34" hidden="1">
      <c r="AE1295" t="s">
        <v>1864</v>
      </c>
      <c r="AF1295" t="s">
        <v>1865</v>
      </c>
      <c r="AG1295" t="str">
        <f t="shared" si="88"/>
        <v>A679078</v>
      </c>
      <c r="AH1295" t="str">
        <f>IFERROR(VLOOKUP(AG1295,AKT!$E$4:$G$350,3,FALSE),"")</f>
        <v>0942</v>
      </c>
    </row>
    <row r="1296" spans="31:34" hidden="1">
      <c r="AE1296" t="s">
        <v>6140</v>
      </c>
      <c r="AF1296" t="s">
        <v>6141</v>
      </c>
      <c r="AG1296" t="str">
        <f t="shared" si="88"/>
        <v>A679078</v>
      </c>
      <c r="AH1296" t="str">
        <f>IFERROR(VLOOKUP(AG1296,AKT!$E$4:$G$350,3,FALSE),"")</f>
        <v>0942</v>
      </c>
    </row>
    <row r="1297" spans="31:34" hidden="1">
      <c r="AE1297" t="s">
        <v>6142</v>
      </c>
      <c r="AF1297" t="s">
        <v>6143</v>
      </c>
      <c r="AG1297" t="str">
        <f t="shared" si="88"/>
        <v>A679078</v>
      </c>
      <c r="AH1297" t="str">
        <f>IFERROR(VLOOKUP(AG1297,AKT!$E$4:$G$350,3,FALSE),"")</f>
        <v>0942</v>
      </c>
    </row>
    <row r="1298" spans="31:34" hidden="1">
      <c r="AE1298" t="s">
        <v>6144</v>
      </c>
      <c r="AF1298" t="s">
        <v>6145</v>
      </c>
      <c r="AG1298" t="str">
        <f t="shared" si="88"/>
        <v>A679078</v>
      </c>
      <c r="AH1298" t="str">
        <f>IFERROR(VLOOKUP(AG1298,AKT!$E$4:$G$350,3,FALSE),"")</f>
        <v>0942</v>
      </c>
    </row>
    <row r="1299" spans="31:34" hidden="1">
      <c r="AE1299" t="s">
        <v>1866</v>
      </c>
      <c r="AF1299" t="s">
        <v>1867</v>
      </c>
      <c r="AG1299" t="str">
        <f t="shared" si="88"/>
        <v>A679078</v>
      </c>
      <c r="AH1299" t="str">
        <f>IFERROR(VLOOKUP(AG1299,AKT!$E$4:$G$350,3,FALSE),"")</f>
        <v>0942</v>
      </c>
    </row>
    <row r="1300" spans="31:34" hidden="1">
      <c r="AE1300" t="s">
        <v>1868</v>
      </c>
      <c r="AF1300" t="s">
        <v>1869</v>
      </c>
      <c r="AG1300" t="str">
        <f t="shared" si="88"/>
        <v>A679078</v>
      </c>
      <c r="AH1300" t="str">
        <f>IFERROR(VLOOKUP(AG1300,AKT!$E$4:$G$350,3,FALSE),"")</f>
        <v>0942</v>
      </c>
    </row>
    <row r="1301" spans="31:34" hidden="1">
      <c r="AE1301" t="s">
        <v>6146</v>
      </c>
      <c r="AF1301" t="s">
        <v>5807</v>
      </c>
      <c r="AG1301" t="str">
        <f t="shared" si="88"/>
        <v>A679078</v>
      </c>
      <c r="AH1301" t="str">
        <f>IFERROR(VLOOKUP(AG1301,AKT!$E$4:$G$350,3,FALSE),"")</f>
        <v>0942</v>
      </c>
    </row>
    <row r="1302" spans="31:34" hidden="1">
      <c r="AE1302" t="s">
        <v>6147</v>
      </c>
      <c r="AF1302" t="s">
        <v>6148</v>
      </c>
      <c r="AG1302" t="str">
        <f t="shared" si="88"/>
        <v>A679078</v>
      </c>
      <c r="AH1302" t="str">
        <f>IFERROR(VLOOKUP(AG1302,AKT!$E$4:$G$350,3,FALSE),"")</f>
        <v>0942</v>
      </c>
    </row>
    <row r="1303" spans="31:34" hidden="1">
      <c r="AE1303" t="s">
        <v>1870</v>
      </c>
      <c r="AF1303" t="s">
        <v>1871</v>
      </c>
      <c r="AG1303" t="str">
        <f t="shared" si="88"/>
        <v>A679078</v>
      </c>
      <c r="AH1303" t="str">
        <f>IFERROR(VLOOKUP(AG1303,AKT!$E$4:$G$350,3,FALSE),"")</f>
        <v>0942</v>
      </c>
    </row>
    <row r="1304" spans="31:34" hidden="1">
      <c r="AE1304" t="s">
        <v>6149</v>
      </c>
      <c r="AF1304" t="s">
        <v>6150</v>
      </c>
      <c r="AG1304" t="str">
        <f t="shared" si="88"/>
        <v>A679078</v>
      </c>
      <c r="AH1304" t="str">
        <f>IFERROR(VLOOKUP(AG1304,AKT!$E$4:$G$350,3,FALSE),"")</f>
        <v>0942</v>
      </c>
    </row>
    <row r="1305" spans="31:34" hidden="1">
      <c r="AE1305" t="s">
        <v>6151</v>
      </c>
      <c r="AF1305" t="s">
        <v>6152</v>
      </c>
      <c r="AG1305" t="str">
        <f t="shared" si="88"/>
        <v>A679078</v>
      </c>
      <c r="AH1305" t="str">
        <f>IFERROR(VLOOKUP(AG1305,AKT!$E$4:$G$350,3,FALSE),"")</f>
        <v>0942</v>
      </c>
    </row>
    <row r="1306" spans="31:34" hidden="1">
      <c r="AE1306" t="s">
        <v>6153</v>
      </c>
      <c r="AF1306" t="s">
        <v>6154</v>
      </c>
      <c r="AG1306" t="str">
        <f t="shared" si="88"/>
        <v>A679078</v>
      </c>
      <c r="AH1306" t="str">
        <f>IFERROR(VLOOKUP(AG1306,AKT!$E$4:$G$350,3,FALSE),"")</f>
        <v>0942</v>
      </c>
    </row>
    <row r="1307" spans="31:34" hidden="1">
      <c r="AE1307" t="s">
        <v>6155</v>
      </c>
      <c r="AF1307" t="s">
        <v>6156</v>
      </c>
      <c r="AG1307" t="str">
        <f t="shared" si="88"/>
        <v>A679078</v>
      </c>
      <c r="AH1307" t="str">
        <f>IFERROR(VLOOKUP(AG1307,AKT!$E$4:$G$350,3,FALSE),"")</f>
        <v>0942</v>
      </c>
    </row>
    <row r="1308" spans="31:34" hidden="1">
      <c r="AE1308" t="s">
        <v>6157</v>
      </c>
      <c r="AF1308" t="s">
        <v>6158</v>
      </c>
      <c r="AG1308" t="str">
        <f t="shared" si="88"/>
        <v>A679078</v>
      </c>
      <c r="AH1308" t="str">
        <f>IFERROR(VLOOKUP(AG1308,AKT!$E$4:$G$350,3,FALSE),"")</f>
        <v>0942</v>
      </c>
    </row>
    <row r="1309" spans="31:34" hidden="1">
      <c r="AE1309" t="s">
        <v>6159</v>
      </c>
      <c r="AF1309" t="s">
        <v>6160</v>
      </c>
      <c r="AG1309" t="str">
        <f t="shared" si="88"/>
        <v>A679078</v>
      </c>
      <c r="AH1309" t="str">
        <f>IFERROR(VLOOKUP(AG1309,AKT!$E$4:$G$350,3,FALSE),"")</f>
        <v>0942</v>
      </c>
    </row>
    <row r="1310" spans="31:34" hidden="1">
      <c r="AE1310" t="s">
        <v>6161</v>
      </c>
      <c r="AF1310" t="s">
        <v>6162</v>
      </c>
      <c r="AG1310" t="str">
        <f t="shared" si="88"/>
        <v>A679078</v>
      </c>
      <c r="AH1310" t="str">
        <f>IFERROR(VLOOKUP(AG1310,AKT!$E$4:$G$350,3,FALSE),"")</f>
        <v>0942</v>
      </c>
    </row>
    <row r="1311" spans="31:34" hidden="1">
      <c r="AE1311" t="s">
        <v>1872</v>
      </c>
      <c r="AF1311" t="s">
        <v>1873</v>
      </c>
      <c r="AG1311" t="str">
        <f t="shared" si="88"/>
        <v>A679078</v>
      </c>
      <c r="AH1311" t="str">
        <f>IFERROR(VLOOKUP(AG1311,AKT!$E$4:$G$350,3,FALSE),"")</f>
        <v>0942</v>
      </c>
    </row>
    <row r="1312" spans="31:34" hidden="1">
      <c r="AE1312" t="s">
        <v>1958</v>
      </c>
      <c r="AF1312" t="s">
        <v>1959</v>
      </c>
      <c r="AG1312" t="str">
        <f t="shared" si="88"/>
        <v>A679078</v>
      </c>
      <c r="AH1312" t="str">
        <f>IFERROR(VLOOKUP(AG1312,AKT!$E$4:$G$350,3,FALSE),"")</f>
        <v>0942</v>
      </c>
    </row>
    <row r="1313" spans="31:34" hidden="1">
      <c r="AE1313" t="s">
        <v>6163</v>
      </c>
      <c r="AF1313" t="s">
        <v>6164</v>
      </c>
      <c r="AG1313" t="str">
        <f t="shared" si="88"/>
        <v>A679078</v>
      </c>
      <c r="AH1313" t="str">
        <f>IFERROR(VLOOKUP(AG1313,AKT!$E$4:$G$350,3,FALSE),"")</f>
        <v>0942</v>
      </c>
    </row>
    <row r="1314" spans="31:34" hidden="1">
      <c r="AE1314" t="s">
        <v>6165</v>
      </c>
      <c r="AF1314" t="s">
        <v>6166</v>
      </c>
      <c r="AG1314" t="str">
        <f t="shared" si="88"/>
        <v>A679078</v>
      </c>
      <c r="AH1314" t="str">
        <f>IFERROR(VLOOKUP(AG1314,AKT!$E$4:$G$350,3,FALSE),"")</f>
        <v>0942</v>
      </c>
    </row>
    <row r="1315" spans="31:34" hidden="1">
      <c r="AE1315" t="s">
        <v>6167</v>
      </c>
      <c r="AF1315" t="s">
        <v>6168</v>
      </c>
      <c r="AG1315" t="str">
        <f t="shared" si="88"/>
        <v>A679078</v>
      </c>
      <c r="AH1315" t="str">
        <f>IFERROR(VLOOKUP(AG1315,AKT!$E$4:$G$350,3,FALSE),"")</f>
        <v>0942</v>
      </c>
    </row>
    <row r="1316" spans="31:34" hidden="1">
      <c r="AE1316" t="s">
        <v>6169</v>
      </c>
      <c r="AF1316" t="s">
        <v>6170</v>
      </c>
      <c r="AG1316" t="str">
        <f t="shared" si="88"/>
        <v>A679078</v>
      </c>
      <c r="AH1316" t="str">
        <f>IFERROR(VLOOKUP(AG1316,AKT!$E$4:$G$350,3,FALSE),"")</f>
        <v>0942</v>
      </c>
    </row>
    <row r="1317" spans="31:34" hidden="1">
      <c r="AE1317" t="s">
        <v>6171</v>
      </c>
      <c r="AF1317" t="s">
        <v>6172</v>
      </c>
      <c r="AG1317" t="str">
        <f t="shared" si="88"/>
        <v>A679078</v>
      </c>
      <c r="AH1317" t="str">
        <f>IFERROR(VLOOKUP(AG1317,AKT!$E$4:$G$350,3,FALSE),"")</f>
        <v>0942</v>
      </c>
    </row>
    <row r="1318" spans="31:34" hidden="1">
      <c r="AE1318" t="s">
        <v>6173</v>
      </c>
      <c r="AF1318" t="s">
        <v>6174</v>
      </c>
      <c r="AG1318" t="str">
        <f t="shared" si="88"/>
        <v>A679078</v>
      </c>
      <c r="AH1318" t="str">
        <f>IFERROR(VLOOKUP(AG1318,AKT!$E$4:$G$350,3,FALSE),"")</f>
        <v>0942</v>
      </c>
    </row>
    <row r="1319" spans="31:34" hidden="1">
      <c r="AE1319" t="s">
        <v>6175</v>
      </c>
      <c r="AF1319" t="s">
        <v>6176</v>
      </c>
      <c r="AG1319" t="str">
        <f t="shared" si="88"/>
        <v>A679078</v>
      </c>
      <c r="AH1319" t="str">
        <f>IFERROR(VLOOKUP(AG1319,AKT!$E$4:$G$350,3,FALSE),"")</f>
        <v>0942</v>
      </c>
    </row>
    <row r="1320" spans="31:34" hidden="1">
      <c r="AE1320" t="s">
        <v>6177</v>
      </c>
      <c r="AF1320" t="s">
        <v>6178</v>
      </c>
      <c r="AG1320" t="str">
        <f t="shared" si="88"/>
        <v>A679078</v>
      </c>
      <c r="AH1320" t="str">
        <f>IFERROR(VLOOKUP(AG1320,AKT!$E$4:$G$350,3,FALSE),"")</f>
        <v>0942</v>
      </c>
    </row>
    <row r="1321" spans="31:34" hidden="1">
      <c r="AE1321" t="s">
        <v>6179</v>
      </c>
      <c r="AF1321" t="s">
        <v>6180</v>
      </c>
      <c r="AG1321" t="str">
        <f t="shared" si="88"/>
        <v>A679078</v>
      </c>
      <c r="AH1321" t="str">
        <f>IFERROR(VLOOKUP(AG1321,AKT!$E$4:$G$350,3,FALSE),"")</f>
        <v>0942</v>
      </c>
    </row>
    <row r="1322" spans="31:34" hidden="1">
      <c r="AE1322" t="s">
        <v>6181</v>
      </c>
      <c r="AF1322" t="s">
        <v>6182</v>
      </c>
      <c r="AG1322" t="str">
        <f t="shared" si="88"/>
        <v>A679078</v>
      </c>
      <c r="AH1322" t="str">
        <f>IFERROR(VLOOKUP(AG1322,AKT!$E$4:$G$350,3,FALSE),"")</f>
        <v>0942</v>
      </c>
    </row>
    <row r="1323" spans="31:34" hidden="1">
      <c r="AE1323" t="s">
        <v>1960</v>
      </c>
      <c r="AF1323" t="s">
        <v>1961</v>
      </c>
      <c r="AG1323" t="str">
        <f t="shared" si="88"/>
        <v>A679078</v>
      </c>
      <c r="AH1323" t="str">
        <f>IFERROR(VLOOKUP(AG1323,AKT!$E$4:$G$350,3,FALSE),"")</f>
        <v>0942</v>
      </c>
    </row>
    <row r="1324" spans="31:34" hidden="1">
      <c r="AE1324" t="s">
        <v>1962</v>
      </c>
      <c r="AF1324" t="s">
        <v>1963</v>
      </c>
      <c r="AG1324" t="str">
        <f t="shared" si="88"/>
        <v>A679078</v>
      </c>
      <c r="AH1324" t="str">
        <f>IFERROR(VLOOKUP(AG1324,AKT!$E$4:$G$350,3,FALSE),"")</f>
        <v>0942</v>
      </c>
    </row>
    <row r="1325" spans="31:34" hidden="1">
      <c r="AE1325" t="s">
        <v>1964</v>
      </c>
      <c r="AF1325" t="s">
        <v>1965</v>
      </c>
      <c r="AG1325" t="str">
        <f t="shared" si="88"/>
        <v>A679078</v>
      </c>
      <c r="AH1325" t="str">
        <f>IFERROR(VLOOKUP(AG1325,AKT!$E$4:$G$350,3,FALSE),"")</f>
        <v>0942</v>
      </c>
    </row>
    <row r="1326" spans="31:34" hidden="1">
      <c r="AE1326" t="s">
        <v>1966</v>
      </c>
      <c r="AF1326" t="s">
        <v>1967</v>
      </c>
      <c r="AG1326" t="str">
        <f t="shared" si="88"/>
        <v>A679078</v>
      </c>
      <c r="AH1326" t="str">
        <f>IFERROR(VLOOKUP(AG1326,AKT!$E$4:$G$350,3,FALSE),"")</f>
        <v>0942</v>
      </c>
    </row>
    <row r="1327" spans="31:34" hidden="1">
      <c r="AE1327" t="s">
        <v>1968</v>
      </c>
      <c r="AF1327" t="s">
        <v>1969</v>
      </c>
      <c r="AG1327" t="str">
        <f t="shared" si="88"/>
        <v>A679078</v>
      </c>
      <c r="AH1327" t="str">
        <f>IFERROR(VLOOKUP(AG1327,AKT!$E$4:$G$350,3,FALSE),"")</f>
        <v>0942</v>
      </c>
    </row>
    <row r="1328" spans="31:34" hidden="1">
      <c r="AE1328" t="s">
        <v>1970</v>
      </c>
      <c r="AF1328" t="s">
        <v>1971</v>
      </c>
      <c r="AG1328" t="str">
        <f t="shared" si="88"/>
        <v>A679078</v>
      </c>
      <c r="AH1328" t="str">
        <f>IFERROR(VLOOKUP(AG1328,AKT!$E$4:$G$350,3,FALSE),"")</f>
        <v>0942</v>
      </c>
    </row>
    <row r="1329" spans="31:34" hidden="1">
      <c r="AE1329" t="s">
        <v>1972</v>
      </c>
      <c r="AF1329" t="s">
        <v>1973</v>
      </c>
      <c r="AG1329" t="str">
        <f t="shared" si="88"/>
        <v>A679078</v>
      </c>
      <c r="AH1329" t="str">
        <f>IFERROR(VLOOKUP(AG1329,AKT!$E$4:$G$350,3,FALSE),"")</f>
        <v>0942</v>
      </c>
    </row>
    <row r="1330" spans="31:34" hidden="1">
      <c r="AE1330" t="s">
        <v>1974</v>
      </c>
      <c r="AF1330" t="s">
        <v>1975</v>
      </c>
      <c r="AG1330" t="str">
        <f t="shared" si="88"/>
        <v>A679078</v>
      </c>
      <c r="AH1330" t="str">
        <f>IFERROR(VLOOKUP(AG1330,AKT!$E$4:$G$350,3,FALSE),"")</f>
        <v>0942</v>
      </c>
    </row>
    <row r="1331" spans="31:34" hidden="1">
      <c r="AE1331" t="s">
        <v>6183</v>
      </c>
      <c r="AF1331" t="s">
        <v>6184</v>
      </c>
      <c r="AG1331" t="str">
        <f t="shared" si="88"/>
        <v>A679078</v>
      </c>
      <c r="AH1331" t="str">
        <f>IFERROR(VLOOKUP(AG1331,AKT!$E$4:$G$350,3,FALSE),"")</f>
        <v>0942</v>
      </c>
    </row>
    <row r="1332" spans="31:34" hidden="1">
      <c r="AE1332" t="s">
        <v>1976</v>
      </c>
      <c r="AF1332" t="s">
        <v>1977</v>
      </c>
      <c r="AG1332" t="str">
        <f t="shared" si="88"/>
        <v>A679078</v>
      </c>
      <c r="AH1332" t="str">
        <f>IFERROR(VLOOKUP(AG1332,AKT!$E$4:$G$350,3,FALSE),"")</f>
        <v>0942</v>
      </c>
    </row>
    <row r="1333" spans="31:34" hidden="1">
      <c r="AE1333" t="s">
        <v>1978</v>
      </c>
      <c r="AF1333" t="s">
        <v>1979</v>
      </c>
      <c r="AG1333" t="str">
        <f t="shared" si="88"/>
        <v>A679078</v>
      </c>
      <c r="AH1333" t="str">
        <f>IFERROR(VLOOKUP(AG1333,AKT!$E$4:$G$350,3,FALSE),"")</f>
        <v>0942</v>
      </c>
    </row>
    <row r="1334" spans="31:34" hidden="1">
      <c r="AE1334" t="s">
        <v>6185</v>
      </c>
      <c r="AF1334" t="s">
        <v>6186</v>
      </c>
      <c r="AG1334" t="str">
        <f t="shared" si="88"/>
        <v>A679078</v>
      </c>
      <c r="AH1334" t="str">
        <f>IFERROR(VLOOKUP(AG1334,AKT!$E$4:$G$350,3,FALSE),"")</f>
        <v>0942</v>
      </c>
    </row>
    <row r="1335" spans="31:34" hidden="1">
      <c r="AE1335" t="s">
        <v>1980</v>
      </c>
      <c r="AF1335" t="s">
        <v>1981</v>
      </c>
      <c r="AG1335" t="str">
        <f t="shared" si="88"/>
        <v>A679078</v>
      </c>
      <c r="AH1335" t="str">
        <f>IFERROR(VLOOKUP(AG1335,AKT!$E$4:$G$350,3,FALSE),"")</f>
        <v>0942</v>
      </c>
    </row>
    <row r="1336" spans="31:34" hidden="1">
      <c r="AE1336" t="s">
        <v>6187</v>
      </c>
      <c r="AF1336" t="s">
        <v>6188</v>
      </c>
      <c r="AG1336" t="str">
        <f t="shared" si="88"/>
        <v>A679078</v>
      </c>
      <c r="AH1336" t="str">
        <f>IFERROR(VLOOKUP(AG1336,AKT!$E$4:$G$350,3,FALSE),"")</f>
        <v>0942</v>
      </c>
    </row>
    <row r="1337" spans="31:34" hidden="1">
      <c r="AE1337" t="s">
        <v>6189</v>
      </c>
      <c r="AF1337" t="s">
        <v>6190</v>
      </c>
      <c r="AG1337" t="str">
        <f t="shared" si="88"/>
        <v>A679078</v>
      </c>
      <c r="AH1337" t="str">
        <f>IFERROR(VLOOKUP(AG1337,AKT!$E$4:$G$350,3,FALSE),"")</f>
        <v>0942</v>
      </c>
    </row>
    <row r="1338" spans="31:34" hidden="1">
      <c r="AE1338" t="s">
        <v>6191</v>
      </c>
      <c r="AF1338" t="s">
        <v>6192</v>
      </c>
      <c r="AG1338" t="str">
        <f t="shared" si="88"/>
        <v>A679078</v>
      </c>
      <c r="AH1338" t="str">
        <f>IFERROR(VLOOKUP(AG1338,AKT!$E$4:$G$350,3,FALSE),"")</f>
        <v>0942</v>
      </c>
    </row>
    <row r="1339" spans="31:34" hidden="1">
      <c r="AE1339" t="s">
        <v>1982</v>
      </c>
      <c r="AF1339" t="s">
        <v>1983</v>
      </c>
      <c r="AG1339" t="str">
        <f t="shared" si="88"/>
        <v>A679078</v>
      </c>
      <c r="AH1339" t="str">
        <f>IFERROR(VLOOKUP(AG1339,AKT!$E$4:$G$350,3,FALSE),"")</f>
        <v>0942</v>
      </c>
    </row>
    <row r="1340" spans="31:34" hidden="1">
      <c r="AE1340" t="s">
        <v>1984</v>
      </c>
      <c r="AF1340" t="s">
        <v>1985</v>
      </c>
      <c r="AG1340" t="str">
        <f t="shared" si="88"/>
        <v>A679078</v>
      </c>
      <c r="AH1340" t="str">
        <f>IFERROR(VLOOKUP(AG1340,AKT!$E$4:$G$350,3,FALSE),"")</f>
        <v>0942</v>
      </c>
    </row>
    <row r="1341" spans="31:34" hidden="1">
      <c r="AE1341" t="s">
        <v>6193</v>
      </c>
      <c r="AF1341" t="s">
        <v>6049</v>
      </c>
      <c r="AG1341" t="str">
        <f t="shared" si="88"/>
        <v>A679078</v>
      </c>
      <c r="AH1341" t="str">
        <f>IFERROR(VLOOKUP(AG1341,AKT!$E$4:$G$350,3,FALSE),"")</f>
        <v>0942</v>
      </c>
    </row>
    <row r="1342" spans="31:34" hidden="1">
      <c r="AE1342" t="s">
        <v>1986</v>
      </c>
      <c r="AF1342" t="s">
        <v>1921</v>
      </c>
      <c r="AG1342" t="str">
        <f t="shared" si="88"/>
        <v>A679078</v>
      </c>
      <c r="AH1342" t="str">
        <f>IFERROR(VLOOKUP(AG1342,AKT!$E$4:$G$350,3,FALSE),"")</f>
        <v>0942</v>
      </c>
    </row>
    <row r="1343" spans="31:34" hidden="1">
      <c r="AE1343" t="s">
        <v>1987</v>
      </c>
      <c r="AF1343" t="s">
        <v>1988</v>
      </c>
      <c r="AG1343" t="str">
        <f t="shared" si="88"/>
        <v>A679078</v>
      </c>
      <c r="AH1343" t="str">
        <f>IFERROR(VLOOKUP(AG1343,AKT!$E$4:$G$350,3,FALSE),"")</f>
        <v>0942</v>
      </c>
    </row>
    <row r="1344" spans="31:34" hidden="1">
      <c r="AE1344" t="s">
        <v>6194</v>
      </c>
      <c r="AF1344" t="s">
        <v>6195</v>
      </c>
      <c r="AG1344" t="str">
        <f t="shared" si="88"/>
        <v>A679078</v>
      </c>
      <c r="AH1344" t="str">
        <f>IFERROR(VLOOKUP(AG1344,AKT!$E$4:$G$350,3,FALSE),"")</f>
        <v>0942</v>
      </c>
    </row>
    <row r="1345" spans="31:34" hidden="1">
      <c r="AE1345" t="s">
        <v>1989</v>
      </c>
      <c r="AF1345" t="s">
        <v>1990</v>
      </c>
      <c r="AG1345" t="str">
        <f t="shared" si="88"/>
        <v>A679078</v>
      </c>
      <c r="AH1345" t="str">
        <f>IFERROR(VLOOKUP(AG1345,AKT!$E$4:$G$350,3,FALSE),"")</f>
        <v>0942</v>
      </c>
    </row>
    <row r="1346" spans="31:34" hidden="1">
      <c r="AE1346" t="s">
        <v>6196</v>
      </c>
      <c r="AF1346" t="s">
        <v>6197</v>
      </c>
      <c r="AG1346" t="str">
        <f t="shared" si="88"/>
        <v>A679078</v>
      </c>
      <c r="AH1346" t="str">
        <f>IFERROR(VLOOKUP(AG1346,AKT!$E$4:$G$350,3,FALSE),"")</f>
        <v>0942</v>
      </c>
    </row>
    <row r="1347" spans="31:34" hidden="1">
      <c r="AE1347" t="s">
        <v>6198</v>
      </c>
      <c r="AF1347" t="s">
        <v>6199</v>
      </c>
      <c r="AG1347" t="str">
        <f t="shared" si="88"/>
        <v>A679078</v>
      </c>
      <c r="AH1347" t="str">
        <f>IFERROR(VLOOKUP(AG1347,AKT!$E$4:$G$350,3,FALSE),"")</f>
        <v>0942</v>
      </c>
    </row>
    <row r="1348" spans="31:34" hidden="1">
      <c r="AE1348" t="s">
        <v>1991</v>
      </c>
      <c r="AF1348" t="s">
        <v>1992</v>
      </c>
      <c r="AG1348" t="str">
        <f t="shared" si="88"/>
        <v>A679078</v>
      </c>
      <c r="AH1348" t="str">
        <f>IFERROR(VLOOKUP(AG1348,AKT!$E$4:$G$350,3,FALSE),"")</f>
        <v>0942</v>
      </c>
    </row>
    <row r="1349" spans="31:34" hidden="1">
      <c r="AE1349" t="s">
        <v>1993</v>
      </c>
      <c r="AF1349" t="s">
        <v>1732</v>
      </c>
      <c r="AG1349" t="str">
        <f t="shared" si="88"/>
        <v>A679078</v>
      </c>
      <c r="AH1349" t="str">
        <f>IFERROR(VLOOKUP(AG1349,AKT!$E$4:$G$350,3,FALSE),"")</f>
        <v>0942</v>
      </c>
    </row>
    <row r="1350" spans="31:34" hidden="1">
      <c r="AE1350" t="s">
        <v>6200</v>
      </c>
      <c r="AF1350" t="s">
        <v>6201</v>
      </c>
      <c r="AG1350" t="str">
        <f t="shared" si="88"/>
        <v>A679078</v>
      </c>
      <c r="AH1350" t="str">
        <f>IFERROR(VLOOKUP(AG1350,AKT!$E$4:$G$350,3,FALSE),"")</f>
        <v>0942</v>
      </c>
    </row>
    <row r="1351" spans="31:34" hidden="1">
      <c r="AE1351" t="s">
        <v>6202</v>
      </c>
      <c r="AF1351" t="s">
        <v>6203</v>
      </c>
      <c r="AG1351" t="str">
        <f t="shared" si="88"/>
        <v>A679078</v>
      </c>
      <c r="AH1351" t="str">
        <f>IFERROR(VLOOKUP(AG1351,AKT!$E$4:$G$350,3,FALSE),"")</f>
        <v>0942</v>
      </c>
    </row>
    <row r="1352" spans="31:34" hidden="1">
      <c r="AE1352" t="s">
        <v>1994</v>
      </c>
      <c r="AF1352" t="s">
        <v>1995</v>
      </c>
      <c r="AG1352" t="str">
        <f t="shared" si="88"/>
        <v>A679078</v>
      </c>
      <c r="AH1352" t="str">
        <f>IFERROR(VLOOKUP(AG1352,AKT!$E$4:$G$350,3,FALSE),"")</f>
        <v>0942</v>
      </c>
    </row>
    <row r="1353" spans="31:34" hidden="1">
      <c r="AE1353" t="s">
        <v>1996</v>
      </c>
      <c r="AF1353" t="s">
        <v>1997</v>
      </c>
      <c r="AG1353" t="str">
        <f t="shared" ref="AG1353:AG1416" si="89">LEFT(AE1353,7)</f>
        <v>A679078</v>
      </c>
      <c r="AH1353" t="str">
        <f>IFERROR(VLOOKUP(AG1353,AKT!$E$4:$G$350,3,FALSE),"")</f>
        <v>0942</v>
      </c>
    </row>
    <row r="1354" spans="31:34" hidden="1">
      <c r="AE1354" t="s">
        <v>1998</v>
      </c>
      <c r="AF1354" t="s">
        <v>1999</v>
      </c>
      <c r="AG1354" t="str">
        <f t="shared" si="89"/>
        <v>A679078</v>
      </c>
      <c r="AH1354" t="str">
        <f>IFERROR(VLOOKUP(AG1354,AKT!$E$4:$G$350,3,FALSE),"")</f>
        <v>0942</v>
      </c>
    </row>
    <row r="1355" spans="31:34" hidden="1">
      <c r="AE1355" t="s">
        <v>2000</v>
      </c>
      <c r="AF1355" t="s">
        <v>2001</v>
      </c>
      <c r="AG1355" t="str">
        <f t="shared" si="89"/>
        <v>A679078</v>
      </c>
      <c r="AH1355" t="str">
        <f>IFERROR(VLOOKUP(AG1355,AKT!$E$4:$G$350,3,FALSE),"")</f>
        <v>0942</v>
      </c>
    </row>
    <row r="1356" spans="31:34" hidden="1">
      <c r="AE1356" t="s">
        <v>6204</v>
      </c>
      <c r="AF1356" t="s">
        <v>6205</v>
      </c>
      <c r="AG1356" t="str">
        <f t="shared" si="89"/>
        <v>A679078</v>
      </c>
      <c r="AH1356" t="str">
        <f>IFERROR(VLOOKUP(AG1356,AKT!$E$4:$G$350,3,FALSE),"")</f>
        <v>0942</v>
      </c>
    </row>
    <row r="1357" spans="31:34" hidden="1">
      <c r="AE1357" t="s">
        <v>6206</v>
      </c>
      <c r="AF1357" t="s">
        <v>6207</v>
      </c>
      <c r="AG1357" t="str">
        <f t="shared" si="89"/>
        <v>A679078</v>
      </c>
      <c r="AH1357" t="str">
        <f>IFERROR(VLOOKUP(AG1357,AKT!$E$4:$G$350,3,FALSE),"")</f>
        <v>0942</v>
      </c>
    </row>
    <row r="1358" spans="31:34" hidden="1">
      <c r="AE1358" t="s">
        <v>6208</v>
      </c>
      <c r="AF1358" t="s">
        <v>6209</v>
      </c>
      <c r="AG1358" t="str">
        <f t="shared" si="89"/>
        <v>A679078</v>
      </c>
      <c r="AH1358" t="str">
        <f>IFERROR(VLOOKUP(AG1358,AKT!$E$4:$G$350,3,FALSE),"")</f>
        <v>0942</v>
      </c>
    </row>
    <row r="1359" spans="31:34" hidden="1">
      <c r="AE1359" t="s">
        <v>2002</v>
      </c>
      <c r="AF1359" t="s">
        <v>2003</v>
      </c>
      <c r="AG1359" t="str">
        <f t="shared" si="89"/>
        <v>A679078</v>
      </c>
      <c r="AH1359" t="str">
        <f>IFERROR(VLOOKUP(AG1359,AKT!$E$4:$G$350,3,FALSE),"")</f>
        <v>0942</v>
      </c>
    </row>
    <row r="1360" spans="31:34" hidden="1">
      <c r="AE1360" t="s">
        <v>2004</v>
      </c>
      <c r="AF1360" t="s">
        <v>2005</v>
      </c>
      <c r="AG1360" t="str">
        <f t="shared" si="89"/>
        <v>A679078</v>
      </c>
      <c r="AH1360" t="str">
        <f>IFERROR(VLOOKUP(AG1360,AKT!$E$4:$G$350,3,FALSE),"")</f>
        <v>0942</v>
      </c>
    </row>
    <row r="1361" spans="31:34" hidden="1">
      <c r="AE1361" t="s">
        <v>2006</v>
      </c>
      <c r="AF1361" t="s">
        <v>2007</v>
      </c>
      <c r="AG1361" t="str">
        <f t="shared" si="89"/>
        <v>A679078</v>
      </c>
      <c r="AH1361" t="str">
        <f>IFERROR(VLOOKUP(AG1361,AKT!$E$4:$G$350,3,FALSE),"")</f>
        <v>0942</v>
      </c>
    </row>
    <row r="1362" spans="31:34" hidden="1">
      <c r="AE1362" t="s">
        <v>2008</v>
      </c>
      <c r="AF1362" t="s">
        <v>2009</v>
      </c>
      <c r="AG1362" t="str">
        <f t="shared" si="89"/>
        <v>A679078</v>
      </c>
      <c r="AH1362" t="str">
        <f>IFERROR(VLOOKUP(AG1362,AKT!$E$4:$G$350,3,FALSE),"")</f>
        <v>0942</v>
      </c>
    </row>
    <row r="1363" spans="31:34" hidden="1">
      <c r="AE1363" t="s">
        <v>2010</v>
      </c>
      <c r="AF1363" t="s">
        <v>2011</v>
      </c>
      <c r="AG1363" t="str">
        <f t="shared" si="89"/>
        <v>A679078</v>
      </c>
      <c r="AH1363" t="str">
        <f>IFERROR(VLOOKUP(AG1363,AKT!$E$4:$G$350,3,FALSE),"")</f>
        <v>0942</v>
      </c>
    </row>
    <row r="1364" spans="31:34" hidden="1">
      <c r="AE1364" t="s">
        <v>2012</v>
      </c>
      <c r="AF1364" t="s">
        <v>2013</v>
      </c>
      <c r="AG1364" t="str">
        <f t="shared" si="89"/>
        <v>A679078</v>
      </c>
      <c r="AH1364" t="str">
        <f>IFERROR(VLOOKUP(AG1364,AKT!$E$4:$G$350,3,FALSE),"")</f>
        <v>0942</v>
      </c>
    </row>
    <row r="1365" spans="31:34" hidden="1">
      <c r="AE1365" t="s">
        <v>2014</v>
      </c>
      <c r="AF1365" t="s">
        <v>2015</v>
      </c>
      <c r="AG1365" t="str">
        <f t="shared" si="89"/>
        <v>A679078</v>
      </c>
      <c r="AH1365" t="str">
        <f>IFERROR(VLOOKUP(AG1365,AKT!$E$4:$G$350,3,FALSE),"")</f>
        <v>0942</v>
      </c>
    </row>
    <row r="1366" spans="31:34" hidden="1">
      <c r="AE1366" t="s">
        <v>2016</v>
      </c>
      <c r="AF1366" t="s">
        <v>2017</v>
      </c>
      <c r="AG1366" t="str">
        <f t="shared" si="89"/>
        <v>A679078</v>
      </c>
      <c r="AH1366" t="str">
        <f>IFERROR(VLOOKUP(AG1366,AKT!$E$4:$G$350,3,FALSE),"")</f>
        <v>0942</v>
      </c>
    </row>
    <row r="1367" spans="31:34" hidden="1">
      <c r="AE1367" t="s">
        <v>2018</v>
      </c>
      <c r="AF1367" t="s">
        <v>2019</v>
      </c>
      <c r="AG1367" t="str">
        <f t="shared" si="89"/>
        <v>A679078</v>
      </c>
      <c r="AH1367" t="str">
        <f>IFERROR(VLOOKUP(AG1367,AKT!$E$4:$G$350,3,FALSE),"")</f>
        <v>0942</v>
      </c>
    </row>
    <row r="1368" spans="31:34" hidden="1">
      <c r="AE1368" t="s">
        <v>6210</v>
      </c>
      <c r="AF1368" t="s">
        <v>2020</v>
      </c>
      <c r="AG1368" t="str">
        <f t="shared" si="89"/>
        <v>A679078</v>
      </c>
      <c r="AH1368" t="str">
        <f>IFERROR(VLOOKUP(AG1368,AKT!$E$4:$G$350,3,FALSE),"")</f>
        <v>0942</v>
      </c>
    </row>
    <row r="1369" spans="31:34" hidden="1">
      <c r="AE1369" t="s">
        <v>6211</v>
      </c>
      <c r="AF1369" t="s">
        <v>6212</v>
      </c>
      <c r="AG1369" t="str">
        <f t="shared" si="89"/>
        <v>A679078</v>
      </c>
      <c r="AH1369" t="str">
        <f>IFERROR(VLOOKUP(AG1369,AKT!$E$4:$G$350,3,FALSE),"")</f>
        <v>0942</v>
      </c>
    </row>
    <row r="1370" spans="31:34" hidden="1">
      <c r="AE1370" t="s">
        <v>2021</v>
      </c>
      <c r="AF1370" t="s">
        <v>2022</v>
      </c>
      <c r="AG1370" t="str">
        <f t="shared" si="89"/>
        <v>A679078</v>
      </c>
      <c r="AH1370" t="str">
        <f>IFERROR(VLOOKUP(AG1370,AKT!$E$4:$G$350,3,FALSE),"")</f>
        <v>0942</v>
      </c>
    </row>
    <row r="1371" spans="31:34" hidden="1">
      <c r="AE1371" t="s">
        <v>6213</v>
      </c>
      <c r="AF1371" t="s">
        <v>6214</v>
      </c>
      <c r="AG1371" t="str">
        <f t="shared" si="89"/>
        <v>A679078</v>
      </c>
      <c r="AH1371" t="str">
        <f>IFERROR(VLOOKUP(AG1371,AKT!$E$4:$G$350,3,FALSE),"")</f>
        <v>0942</v>
      </c>
    </row>
    <row r="1372" spans="31:34" hidden="1">
      <c r="AE1372" t="s">
        <v>2023</v>
      </c>
      <c r="AF1372" t="s">
        <v>2024</v>
      </c>
      <c r="AG1372" t="str">
        <f t="shared" si="89"/>
        <v>A679078</v>
      </c>
      <c r="AH1372" t="str">
        <f>IFERROR(VLOOKUP(AG1372,AKT!$E$4:$G$350,3,FALSE),"")</f>
        <v>0942</v>
      </c>
    </row>
    <row r="1373" spans="31:34" hidden="1">
      <c r="AE1373" t="s">
        <v>2025</v>
      </c>
      <c r="AF1373" t="s">
        <v>2026</v>
      </c>
      <c r="AG1373" t="str">
        <f t="shared" si="89"/>
        <v>A679078</v>
      </c>
      <c r="AH1373" t="str">
        <f>IFERROR(VLOOKUP(AG1373,AKT!$E$4:$G$350,3,FALSE),"")</f>
        <v>0942</v>
      </c>
    </row>
    <row r="1374" spans="31:34" hidden="1">
      <c r="AE1374" t="s">
        <v>6215</v>
      </c>
      <c r="AF1374" t="s">
        <v>6216</v>
      </c>
      <c r="AG1374" t="str">
        <f t="shared" si="89"/>
        <v>A679078</v>
      </c>
      <c r="AH1374" t="str">
        <f>IFERROR(VLOOKUP(AG1374,AKT!$E$4:$G$350,3,FALSE),"")</f>
        <v>0942</v>
      </c>
    </row>
    <row r="1375" spans="31:34" hidden="1">
      <c r="AE1375" t="s">
        <v>2027</v>
      </c>
      <c r="AF1375" t="s">
        <v>2028</v>
      </c>
      <c r="AG1375" t="str">
        <f t="shared" si="89"/>
        <v>A679078</v>
      </c>
      <c r="AH1375" t="str">
        <f>IFERROR(VLOOKUP(AG1375,AKT!$E$4:$G$350,3,FALSE),"")</f>
        <v>0942</v>
      </c>
    </row>
    <row r="1376" spans="31:34" hidden="1">
      <c r="AE1376" t="s">
        <v>2029</v>
      </c>
      <c r="AF1376" t="s">
        <v>2030</v>
      </c>
      <c r="AG1376" t="str">
        <f t="shared" si="89"/>
        <v>A679078</v>
      </c>
      <c r="AH1376" t="str">
        <f>IFERROR(VLOOKUP(AG1376,AKT!$E$4:$G$350,3,FALSE),"")</f>
        <v>0942</v>
      </c>
    </row>
    <row r="1377" spans="31:34" hidden="1">
      <c r="AE1377" t="s">
        <v>2031</v>
      </c>
      <c r="AF1377" t="s">
        <v>2032</v>
      </c>
      <c r="AG1377" t="str">
        <f t="shared" si="89"/>
        <v>A679078</v>
      </c>
      <c r="AH1377" t="str">
        <f>IFERROR(VLOOKUP(AG1377,AKT!$E$4:$G$350,3,FALSE),"")</f>
        <v>0942</v>
      </c>
    </row>
    <row r="1378" spans="31:34" hidden="1">
      <c r="AE1378" t="s">
        <v>2033</v>
      </c>
      <c r="AF1378" t="s">
        <v>2034</v>
      </c>
      <c r="AG1378" t="str">
        <f t="shared" si="89"/>
        <v>A679078</v>
      </c>
      <c r="AH1378" t="str">
        <f>IFERROR(VLOOKUP(AG1378,AKT!$E$4:$G$350,3,FALSE),"")</f>
        <v>0942</v>
      </c>
    </row>
    <row r="1379" spans="31:34" hidden="1">
      <c r="AE1379" t="s">
        <v>6217</v>
      </c>
      <c r="AF1379" t="s">
        <v>6218</v>
      </c>
      <c r="AG1379" t="str">
        <f t="shared" si="89"/>
        <v>A679078</v>
      </c>
      <c r="AH1379" t="str">
        <f>IFERROR(VLOOKUP(AG1379,AKT!$E$4:$G$350,3,FALSE),"")</f>
        <v>0942</v>
      </c>
    </row>
    <row r="1380" spans="31:34" hidden="1">
      <c r="AE1380" t="s">
        <v>2035</v>
      </c>
      <c r="AF1380" t="s">
        <v>2036</v>
      </c>
      <c r="AG1380" t="str">
        <f t="shared" si="89"/>
        <v>A679078</v>
      </c>
      <c r="AH1380" t="str">
        <f>IFERROR(VLOOKUP(AG1380,AKT!$E$4:$G$350,3,FALSE),"")</f>
        <v>0942</v>
      </c>
    </row>
    <row r="1381" spans="31:34" hidden="1">
      <c r="AE1381" t="s">
        <v>2037</v>
      </c>
      <c r="AF1381" t="s">
        <v>2038</v>
      </c>
      <c r="AG1381" t="str">
        <f t="shared" si="89"/>
        <v>A679078</v>
      </c>
      <c r="AH1381" t="str">
        <f>IFERROR(VLOOKUP(AG1381,AKT!$E$4:$G$350,3,FALSE),"")</f>
        <v>0942</v>
      </c>
    </row>
    <row r="1382" spans="31:34" hidden="1">
      <c r="AE1382" t="s">
        <v>6219</v>
      </c>
      <c r="AF1382" t="s">
        <v>6220</v>
      </c>
      <c r="AG1382" t="str">
        <f t="shared" si="89"/>
        <v>A679078</v>
      </c>
      <c r="AH1382" t="str">
        <f>IFERROR(VLOOKUP(AG1382,AKT!$E$4:$G$350,3,FALSE),"")</f>
        <v>0942</v>
      </c>
    </row>
    <row r="1383" spans="31:34" hidden="1">
      <c r="AE1383" t="s">
        <v>2039</v>
      </c>
      <c r="AF1383" t="s">
        <v>2040</v>
      </c>
      <c r="AG1383" t="str">
        <f t="shared" si="89"/>
        <v>A679078</v>
      </c>
      <c r="AH1383" t="str">
        <f>IFERROR(VLOOKUP(AG1383,AKT!$E$4:$G$350,3,FALSE),"")</f>
        <v>0942</v>
      </c>
    </row>
    <row r="1384" spans="31:34" hidden="1">
      <c r="AE1384" t="s">
        <v>6221</v>
      </c>
      <c r="AF1384" t="s">
        <v>6222</v>
      </c>
      <c r="AG1384" t="str">
        <f t="shared" si="89"/>
        <v>A679078</v>
      </c>
      <c r="AH1384" t="str">
        <f>IFERROR(VLOOKUP(AG1384,AKT!$E$4:$G$350,3,FALSE),"")</f>
        <v>0942</v>
      </c>
    </row>
    <row r="1385" spans="31:34" hidden="1">
      <c r="AE1385" t="s">
        <v>6223</v>
      </c>
      <c r="AF1385" t="s">
        <v>6224</v>
      </c>
      <c r="AG1385" t="str">
        <f t="shared" si="89"/>
        <v>A679078</v>
      </c>
      <c r="AH1385" t="str">
        <f>IFERROR(VLOOKUP(AG1385,AKT!$E$4:$G$350,3,FALSE),"")</f>
        <v>0942</v>
      </c>
    </row>
    <row r="1386" spans="31:34" hidden="1">
      <c r="AE1386" t="s">
        <v>6225</v>
      </c>
      <c r="AF1386" t="s">
        <v>6226</v>
      </c>
      <c r="AG1386" t="str">
        <f t="shared" si="89"/>
        <v>A679078</v>
      </c>
      <c r="AH1386" t="str">
        <f>IFERROR(VLOOKUP(AG1386,AKT!$E$4:$G$350,3,FALSE),"")</f>
        <v>0942</v>
      </c>
    </row>
    <row r="1387" spans="31:34" hidden="1">
      <c r="AE1387" t="s">
        <v>6227</v>
      </c>
      <c r="AF1387" t="s">
        <v>6228</v>
      </c>
      <c r="AG1387" t="str">
        <f t="shared" si="89"/>
        <v>A679078</v>
      </c>
      <c r="AH1387" t="str">
        <f>IFERROR(VLOOKUP(AG1387,AKT!$E$4:$G$350,3,FALSE),"")</f>
        <v>0942</v>
      </c>
    </row>
    <row r="1388" spans="31:34" hidden="1">
      <c r="AE1388" t="s">
        <v>2041</v>
      </c>
      <c r="AF1388" t="s">
        <v>2042</v>
      </c>
      <c r="AG1388" t="str">
        <f t="shared" si="89"/>
        <v>A679078</v>
      </c>
      <c r="AH1388" t="str">
        <f>IFERROR(VLOOKUP(AG1388,AKT!$E$4:$G$350,3,FALSE),"")</f>
        <v>0942</v>
      </c>
    </row>
    <row r="1389" spans="31:34" hidden="1">
      <c r="AE1389" t="s">
        <v>6229</v>
      </c>
      <c r="AF1389" t="s">
        <v>6230</v>
      </c>
      <c r="AG1389" t="str">
        <f t="shared" si="89"/>
        <v>A679078</v>
      </c>
      <c r="AH1389" t="str">
        <f>IFERROR(VLOOKUP(AG1389,AKT!$E$4:$G$350,3,FALSE),"")</f>
        <v>0942</v>
      </c>
    </row>
    <row r="1390" spans="31:34" hidden="1">
      <c r="AE1390" t="s">
        <v>6231</v>
      </c>
      <c r="AF1390" t="s">
        <v>6232</v>
      </c>
      <c r="AG1390" t="str">
        <f t="shared" si="89"/>
        <v>A679078</v>
      </c>
      <c r="AH1390" t="str">
        <f>IFERROR(VLOOKUP(AG1390,AKT!$E$4:$G$350,3,FALSE),"")</f>
        <v>0942</v>
      </c>
    </row>
    <row r="1391" spans="31:34" hidden="1">
      <c r="AE1391" t="s">
        <v>2043</v>
      </c>
      <c r="AF1391" t="s">
        <v>2044</v>
      </c>
      <c r="AG1391" t="str">
        <f t="shared" si="89"/>
        <v>A679078</v>
      </c>
      <c r="AH1391" t="str">
        <f>IFERROR(VLOOKUP(AG1391,AKT!$E$4:$G$350,3,FALSE),"")</f>
        <v>0942</v>
      </c>
    </row>
    <row r="1392" spans="31:34" hidden="1">
      <c r="AE1392" t="s">
        <v>2045</v>
      </c>
      <c r="AF1392" t="s">
        <v>2046</v>
      </c>
      <c r="AG1392" t="str">
        <f t="shared" si="89"/>
        <v>A679078</v>
      </c>
      <c r="AH1392" t="str">
        <f>IFERROR(VLOOKUP(AG1392,AKT!$E$4:$G$350,3,FALSE),"")</f>
        <v>0942</v>
      </c>
    </row>
    <row r="1393" spans="31:34" hidden="1">
      <c r="AE1393" t="s">
        <v>2047</v>
      </c>
      <c r="AF1393" t="s">
        <v>2048</v>
      </c>
      <c r="AG1393" t="str">
        <f t="shared" si="89"/>
        <v>A679078</v>
      </c>
      <c r="AH1393" t="str">
        <f>IFERROR(VLOOKUP(AG1393,AKT!$E$4:$G$350,3,FALSE),"")</f>
        <v>0942</v>
      </c>
    </row>
    <row r="1394" spans="31:34" hidden="1">
      <c r="AE1394" t="s">
        <v>6233</v>
      </c>
      <c r="AF1394" t="s">
        <v>6234</v>
      </c>
      <c r="AG1394" t="str">
        <f t="shared" si="89"/>
        <v>A679078</v>
      </c>
      <c r="AH1394" t="str">
        <f>IFERROR(VLOOKUP(AG1394,AKT!$E$4:$G$350,3,FALSE),"")</f>
        <v>0942</v>
      </c>
    </row>
    <row r="1395" spans="31:34" hidden="1">
      <c r="AE1395" t="s">
        <v>6235</v>
      </c>
      <c r="AF1395" t="s">
        <v>6236</v>
      </c>
      <c r="AG1395" t="str">
        <f t="shared" si="89"/>
        <v>A679078</v>
      </c>
      <c r="AH1395" t="str">
        <f>IFERROR(VLOOKUP(AG1395,AKT!$E$4:$G$350,3,FALSE),"")</f>
        <v>0942</v>
      </c>
    </row>
    <row r="1396" spans="31:34" hidden="1">
      <c r="AE1396" t="s">
        <v>2049</v>
      </c>
      <c r="AF1396" t="s">
        <v>2050</v>
      </c>
      <c r="AG1396" t="str">
        <f t="shared" si="89"/>
        <v>A679078</v>
      </c>
      <c r="AH1396" t="str">
        <f>IFERROR(VLOOKUP(AG1396,AKT!$E$4:$G$350,3,FALSE),"")</f>
        <v>0942</v>
      </c>
    </row>
    <row r="1397" spans="31:34" hidden="1">
      <c r="AE1397" t="s">
        <v>6237</v>
      </c>
      <c r="AF1397" t="s">
        <v>6238</v>
      </c>
      <c r="AG1397" t="str">
        <f t="shared" si="89"/>
        <v>A679078</v>
      </c>
      <c r="AH1397" t="str">
        <f>IFERROR(VLOOKUP(AG1397,AKT!$E$4:$G$350,3,FALSE),"")</f>
        <v>0942</v>
      </c>
    </row>
    <row r="1398" spans="31:34" hidden="1">
      <c r="AE1398" t="s">
        <v>6239</v>
      </c>
      <c r="AF1398" t="s">
        <v>6240</v>
      </c>
      <c r="AG1398" t="str">
        <f t="shared" si="89"/>
        <v>A679078</v>
      </c>
      <c r="AH1398" t="str">
        <f>IFERROR(VLOOKUP(AG1398,AKT!$E$4:$G$350,3,FALSE),"")</f>
        <v>0942</v>
      </c>
    </row>
    <row r="1399" spans="31:34" hidden="1">
      <c r="AE1399" t="s">
        <v>6241</v>
      </c>
      <c r="AF1399" t="s">
        <v>6242</v>
      </c>
      <c r="AG1399" t="str">
        <f t="shared" si="89"/>
        <v>A679078</v>
      </c>
      <c r="AH1399" t="str">
        <f>IFERROR(VLOOKUP(AG1399,AKT!$E$4:$G$350,3,FALSE),"")</f>
        <v>0942</v>
      </c>
    </row>
    <row r="1400" spans="31:34" hidden="1">
      <c r="AE1400" t="s">
        <v>6243</v>
      </c>
      <c r="AF1400" t="s">
        <v>6244</v>
      </c>
      <c r="AG1400" t="str">
        <f t="shared" si="89"/>
        <v>A679078</v>
      </c>
      <c r="AH1400" t="str">
        <f>IFERROR(VLOOKUP(AG1400,AKT!$E$4:$G$350,3,FALSE),"")</f>
        <v>0942</v>
      </c>
    </row>
    <row r="1401" spans="31:34" hidden="1">
      <c r="AE1401" t="s">
        <v>2051</v>
      </c>
      <c r="AF1401" t="s">
        <v>2052</v>
      </c>
      <c r="AG1401" t="str">
        <f t="shared" si="89"/>
        <v>A679078</v>
      </c>
      <c r="AH1401" t="str">
        <f>IFERROR(VLOOKUP(AG1401,AKT!$E$4:$G$350,3,FALSE),"")</f>
        <v>0942</v>
      </c>
    </row>
    <row r="1402" spans="31:34" hidden="1">
      <c r="AE1402" t="s">
        <v>6245</v>
      </c>
      <c r="AF1402" t="s">
        <v>6246</v>
      </c>
      <c r="AG1402" t="str">
        <f t="shared" si="89"/>
        <v>A679078</v>
      </c>
      <c r="AH1402" t="str">
        <f>IFERROR(VLOOKUP(AG1402,AKT!$E$4:$G$350,3,FALSE),"")</f>
        <v>0942</v>
      </c>
    </row>
    <row r="1403" spans="31:34" hidden="1">
      <c r="AE1403" t="s">
        <v>2053</v>
      </c>
      <c r="AF1403" t="s">
        <v>2054</v>
      </c>
      <c r="AG1403" t="str">
        <f t="shared" si="89"/>
        <v>A679078</v>
      </c>
      <c r="AH1403" t="str">
        <f>IFERROR(VLOOKUP(AG1403,AKT!$E$4:$G$350,3,FALSE),"")</f>
        <v>0942</v>
      </c>
    </row>
    <row r="1404" spans="31:34" hidden="1">
      <c r="AE1404" t="s">
        <v>2055</v>
      </c>
      <c r="AF1404" t="s">
        <v>2056</v>
      </c>
      <c r="AG1404" t="str">
        <f t="shared" si="89"/>
        <v>A679078</v>
      </c>
      <c r="AH1404" t="str">
        <f>IFERROR(VLOOKUP(AG1404,AKT!$E$4:$G$350,3,FALSE),"")</f>
        <v>0942</v>
      </c>
    </row>
    <row r="1405" spans="31:34" hidden="1">
      <c r="AE1405" t="s">
        <v>2057</v>
      </c>
      <c r="AF1405" t="s">
        <v>2058</v>
      </c>
      <c r="AG1405" t="str">
        <f t="shared" si="89"/>
        <v>A679078</v>
      </c>
      <c r="AH1405" t="str">
        <f>IFERROR(VLOOKUP(AG1405,AKT!$E$4:$G$350,3,FALSE),"")</f>
        <v>0942</v>
      </c>
    </row>
    <row r="1406" spans="31:34" hidden="1">
      <c r="AE1406" t="s">
        <v>2059</v>
      </c>
      <c r="AF1406" t="s">
        <v>996</v>
      </c>
      <c r="AG1406" t="str">
        <f t="shared" si="89"/>
        <v>A679078</v>
      </c>
      <c r="AH1406" t="str">
        <f>IFERROR(VLOOKUP(AG1406,AKT!$E$4:$G$350,3,FALSE),"")</f>
        <v>0942</v>
      </c>
    </row>
    <row r="1407" spans="31:34" hidden="1">
      <c r="AE1407" t="s">
        <v>6247</v>
      </c>
      <c r="AF1407" t="s">
        <v>4601</v>
      </c>
      <c r="AG1407" t="str">
        <f t="shared" si="89"/>
        <v>A679078</v>
      </c>
      <c r="AH1407" t="str">
        <f>IFERROR(VLOOKUP(AG1407,AKT!$E$4:$G$350,3,FALSE),"")</f>
        <v>0942</v>
      </c>
    </row>
    <row r="1408" spans="31:34" hidden="1">
      <c r="AE1408" t="s">
        <v>2060</v>
      </c>
      <c r="AF1408" t="s">
        <v>2061</v>
      </c>
      <c r="AG1408" t="str">
        <f t="shared" si="89"/>
        <v>A679078</v>
      </c>
      <c r="AH1408" t="str">
        <f>IFERROR(VLOOKUP(AG1408,AKT!$E$4:$G$350,3,FALSE),"")</f>
        <v>0942</v>
      </c>
    </row>
    <row r="1409" spans="31:34" hidden="1">
      <c r="AE1409" t="s">
        <v>6248</v>
      </c>
      <c r="AF1409" t="s">
        <v>1878</v>
      </c>
      <c r="AG1409" t="str">
        <f t="shared" si="89"/>
        <v>A679078</v>
      </c>
      <c r="AH1409" t="str">
        <f>IFERROR(VLOOKUP(AG1409,AKT!$E$4:$G$350,3,FALSE),"")</f>
        <v>0942</v>
      </c>
    </row>
    <row r="1410" spans="31:34" hidden="1">
      <c r="AE1410" t="s">
        <v>6249</v>
      </c>
      <c r="AF1410" t="s">
        <v>923</v>
      </c>
      <c r="AG1410" t="str">
        <f t="shared" si="89"/>
        <v>A679078</v>
      </c>
      <c r="AH1410" t="str">
        <f>IFERROR(VLOOKUP(AG1410,AKT!$E$4:$G$350,3,FALSE),"")</f>
        <v>0942</v>
      </c>
    </row>
    <row r="1411" spans="31:34" hidden="1">
      <c r="AE1411" t="s">
        <v>2062</v>
      </c>
      <c r="AF1411" t="s">
        <v>993</v>
      </c>
      <c r="AG1411" t="str">
        <f t="shared" si="89"/>
        <v>A679078</v>
      </c>
      <c r="AH1411" t="str">
        <f>IFERROR(VLOOKUP(AG1411,AKT!$E$4:$G$350,3,FALSE),"")</f>
        <v>0942</v>
      </c>
    </row>
    <row r="1412" spans="31:34" hidden="1">
      <c r="AE1412" t="s">
        <v>2063</v>
      </c>
      <c r="AF1412" t="s">
        <v>2064</v>
      </c>
      <c r="AG1412" t="str">
        <f t="shared" si="89"/>
        <v>A679078</v>
      </c>
      <c r="AH1412" t="str">
        <f>IFERROR(VLOOKUP(AG1412,AKT!$E$4:$G$350,3,FALSE),"")</f>
        <v>0942</v>
      </c>
    </row>
    <row r="1413" spans="31:34" hidden="1">
      <c r="AE1413" t="s">
        <v>2065</v>
      </c>
      <c r="AF1413" t="s">
        <v>2066</v>
      </c>
      <c r="AG1413" t="str">
        <f t="shared" si="89"/>
        <v>A679078</v>
      </c>
      <c r="AH1413" t="str">
        <f>IFERROR(VLOOKUP(AG1413,AKT!$E$4:$G$350,3,FALSE),"")</f>
        <v>0942</v>
      </c>
    </row>
    <row r="1414" spans="31:34" hidden="1">
      <c r="AE1414" t="s">
        <v>3356</v>
      </c>
      <c r="AF1414" t="s">
        <v>3357</v>
      </c>
      <c r="AG1414" t="str">
        <f t="shared" si="89"/>
        <v>A679078</v>
      </c>
      <c r="AH1414" t="str">
        <f>IFERROR(VLOOKUP(AG1414,AKT!$E$4:$G$350,3,FALSE),"")</f>
        <v>0942</v>
      </c>
    </row>
    <row r="1415" spans="31:34" hidden="1">
      <c r="AE1415" t="s">
        <v>3358</v>
      </c>
      <c r="AF1415" t="s">
        <v>3359</v>
      </c>
      <c r="AG1415" t="str">
        <f t="shared" si="89"/>
        <v>A679078</v>
      </c>
      <c r="AH1415" t="str">
        <f>IFERROR(VLOOKUP(AG1415,AKT!$E$4:$G$350,3,FALSE),"")</f>
        <v>0942</v>
      </c>
    </row>
    <row r="1416" spans="31:34" hidden="1">
      <c r="AE1416" t="s">
        <v>3360</v>
      </c>
      <c r="AF1416" t="s">
        <v>3361</v>
      </c>
      <c r="AG1416" t="str">
        <f t="shared" si="89"/>
        <v>A679078</v>
      </c>
      <c r="AH1416" t="str">
        <f>IFERROR(VLOOKUP(AG1416,AKT!$E$4:$G$350,3,FALSE),"")</f>
        <v>0942</v>
      </c>
    </row>
    <row r="1417" spans="31:34" hidden="1">
      <c r="AE1417" t="s">
        <v>6250</v>
      </c>
      <c r="AF1417" t="s">
        <v>6251</v>
      </c>
      <c r="AG1417" t="str">
        <f t="shared" ref="AG1417:AG1480" si="90">LEFT(AE1417,7)</f>
        <v>A679078</v>
      </c>
      <c r="AH1417" t="str">
        <f>IFERROR(VLOOKUP(AG1417,AKT!$E$4:$G$350,3,FALSE),"")</f>
        <v>0942</v>
      </c>
    </row>
    <row r="1418" spans="31:34" hidden="1">
      <c r="AE1418" t="s">
        <v>3362</v>
      </c>
      <c r="AF1418" t="s">
        <v>3363</v>
      </c>
      <c r="AG1418" t="str">
        <f t="shared" si="90"/>
        <v>A679078</v>
      </c>
      <c r="AH1418" t="str">
        <f>IFERROR(VLOOKUP(AG1418,AKT!$E$4:$G$350,3,FALSE),"")</f>
        <v>0942</v>
      </c>
    </row>
    <row r="1419" spans="31:34" hidden="1">
      <c r="AE1419" t="s">
        <v>3364</v>
      </c>
      <c r="AF1419" t="s">
        <v>3365</v>
      </c>
      <c r="AG1419" t="str">
        <f t="shared" si="90"/>
        <v>A679078</v>
      </c>
      <c r="AH1419" t="str">
        <f>IFERROR(VLOOKUP(AG1419,AKT!$E$4:$G$350,3,FALSE),"")</f>
        <v>0942</v>
      </c>
    </row>
    <row r="1420" spans="31:34" hidden="1">
      <c r="AE1420" t="s">
        <v>6252</v>
      </c>
      <c r="AF1420" t="s">
        <v>6228</v>
      </c>
      <c r="AG1420" t="str">
        <f t="shared" si="90"/>
        <v>A679078</v>
      </c>
      <c r="AH1420" t="str">
        <f>IFERROR(VLOOKUP(AG1420,AKT!$E$4:$G$350,3,FALSE),"")</f>
        <v>0942</v>
      </c>
    </row>
    <row r="1421" spans="31:34" hidden="1">
      <c r="AE1421" t="s">
        <v>3366</v>
      </c>
      <c r="AF1421" t="s">
        <v>3367</v>
      </c>
      <c r="AG1421" t="str">
        <f t="shared" si="90"/>
        <v>A679078</v>
      </c>
      <c r="AH1421" t="str">
        <f>IFERROR(VLOOKUP(AG1421,AKT!$E$4:$G$350,3,FALSE),"")</f>
        <v>0942</v>
      </c>
    </row>
    <row r="1422" spans="31:34" hidden="1">
      <c r="AE1422" t="s">
        <v>6253</v>
      </c>
      <c r="AF1422" t="s">
        <v>3379</v>
      </c>
      <c r="AG1422" t="str">
        <f t="shared" si="90"/>
        <v>A679078</v>
      </c>
      <c r="AH1422" t="str">
        <f>IFERROR(VLOOKUP(AG1422,AKT!$E$4:$G$350,3,FALSE),"")</f>
        <v>0942</v>
      </c>
    </row>
    <row r="1423" spans="31:34" hidden="1">
      <c r="AE1423" t="s">
        <v>6254</v>
      </c>
      <c r="AF1423" t="s">
        <v>6255</v>
      </c>
      <c r="AG1423" t="str">
        <f t="shared" si="90"/>
        <v>A679078</v>
      </c>
      <c r="AH1423" t="str">
        <f>IFERROR(VLOOKUP(AG1423,AKT!$E$4:$G$350,3,FALSE),"")</f>
        <v>0942</v>
      </c>
    </row>
    <row r="1424" spans="31:34" hidden="1">
      <c r="AE1424" t="s">
        <v>6256</v>
      </c>
      <c r="AF1424" t="s">
        <v>6257</v>
      </c>
      <c r="AG1424" t="str">
        <f t="shared" si="90"/>
        <v>A679078</v>
      </c>
      <c r="AH1424" t="str">
        <f>IFERROR(VLOOKUP(AG1424,AKT!$E$4:$G$350,3,FALSE),"")</f>
        <v>0942</v>
      </c>
    </row>
    <row r="1425" spans="31:34" hidden="1">
      <c r="AE1425" t="s">
        <v>6258</v>
      </c>
      <c r="AF1425" t="s">
        <v>6259</v>
      </c>
      <c r="AG1425" t="str">
        <f t="shared" si="90"/>
        <v>A679078</v>
      </c>
      <c r="AH1425" t="str">
        <f>IFERROR(VLOOKUP(AG1425,AKT!$E$4:$G$350,3,FALSE),"")</f>
        <v>0942</v>
      </c>
    </row>
    <row r="1426" spans="31:34" hidden="1">
      <c r="AE1426" t="s">
        <v>6260</v>
      </c>
      <c r="AF1426" t="s">
        <v>6261</v>
      </c>
      <c r="AG1426" t="str">
        <f t="shared" si="90"/>
        <v>A679078</v>
      </c>
      <c r="AH1426" t="str">
        <f>IFERROR(VLOOKUP(AG1426,AKT!$E$4:$G$350,3,FALSE),"")</f>
        <v>0942</v>
      </c>
    </row>
    <row r="1427" spans="31:34" hidden="1">
      <c r="AE1427" t="s">
        <v>6262</v>
      </c>
      <c r="AF1427" t="s">
        <v>6263</v>
      </c>
      <c r="AG1427" t="str">
        <f t="shared" si="90"/>
        <v>A679078</v>
      </c>
      <c r="AH1427" t="str">
        <f>IFERROR(VLOOKUP(AG1427,AKT!$E$4:$G$350,3,FALSE),"")</f>
        <v>0942</v>
      </c>
    </row>
    <row r="1428" spans="31:34" hidden="1">
      <c r="AE1428" t="s">
        <v>3368</v>
      </c>
      <c r="AF1428" t="s">
        <v>3369</v>
      </c>
      <c r="AG1428" t="str">
        <f t="shared" si="90"/>
        <v>A679078</v>
      </c>
      <c r="AH1428" t="str">
        <f>IFERROR(VLOOKUP(AG1428,AKT!$E$4:$G$350,3,FALSE),"")</f>
        <v>0942</v>
      </c>
    </row>
    <row r="1429" spans="31:34" hidden="1">
      <c r="AE1429" t="s">
        <v>3370</v>
      </c>
      <c r="AF1429" t="s">
        <v>3371</v>
      </c>
      <c r="AG1429" t="str">
        <f t="shared" si="90"/>
        <v>A679078</v>
      </c>
      <c r="AH1429" t="str">
        <f>IFERROR(VLOOKUP(AG1429,AKT!$E$4:$G$350,3,FALSE),"")</f>
        <v>0942</v>
      </c>
    </row>
    <row r="1430" spans="31:34" hidden="1">
      <c r="AE1430" t="s">
        <v>6264</v>
      </c>
      <c r="AF1430" t="s">
        <v>6265</v>
      </c>
      <c r="AG1430" t="str">
        <f t="shared" si="90"/>
        <v>A679078</v>
      </c>
      <c r="AH1430" t="str">
        <f>IFERROR(VLOOKUP(AG1430,AKT!$E$4:$G$350,3,FALSE),"")</f>
        <v>0942</v>
      </c>
    </row>
    <row r="1431" spans="31:34" hidden="1">
      <c r="AE1431" t="s">
        <v>3372</v>
      </c>
      <c r="AF1431" t="s">
        <v>3373</v>
      </c>
      <c r="AG1431" t="str">
        <f t="shared" si="90"/>
        <v>A679078</v>
      </c>
      <c r="AH1431" t="str">
        <f>IFERROR(VLOOKUP(AG1431,AKT!$E$4:$G$350,3,FALSE),"")</f>
        <v>0942</v>
      </c>
    </row>
    <row r="1432" spans="31:34" hidden="1">
      <c r="AE1432" t="s">
        <v>3374</v>
      </c>
      <c r="AF1432" t="s">
        <v>3375</v>
      </c>
      <c r="AG1432" t="str">
        <f t="shared" si="90"/>
        <v>A679078</v>
      </c>
      <c r="AH1432" t="str">
        <f>IFERROR(VLOOKUP(AG1432,AKT!$E$4:$G$350,3,FALSE),"")</f>
        <v>0942</v>
      </c>
    </row>
    <row r="1433" spans="31:34" hidden="1">
      <c r="AE1433" t="s">
        <v>3376</v>
      </c>
      <c r="AF1433" t="s">
        <v>3377</v>
      </c>
      <c r="AG1433" t="str">
        <f t="shared" si="90"/>
        <v>A679078</v>
      </c>
      <c r="AH1433" t="str">
        <f>IFERROR(VLOOKUP(AG1433,AKT!$E$4:$G$350,3,FALSE),"")</f>
        <v>0942</v>
      </c>
    </row>
    <row r="1434" spans="31:34" hidden="1">
      <c r="AE1434" t="s">
        <v>3378</v>
      </c>
      <c r="AF1434" t="s">
        <v>3379</v>
      </c>
      <c r="AG1434" t="str">
        <f t="shared" si="90"/>
        <v>A679078</v>
      </c>
      <c r="AH1434" t="str">
        <f>IFERROR(VLOOKUP(AG1434,AKT!$E$4:$G$350,3,FALSE),"")</f>
        <v>0942</v>
      </c>
    </row>
    <row r="1435" spans="31:34" hidden="1">
      <c r="AE1435" t="s">
        <v>3380</v>
      </c>
      <c r="AF1435" t="s">
        <v>3381</v>
      </c>
      <c r="AG1435" t="str">
        <f t="shared" si="90"/>
        <v>A679078</v>
      </c>
      <c r="AH1435" t="str">
        <f>IFERROR(VLOOKUP(AG1435,AKT!$E$4:$G$350,3,FALSE),"")</f>
        <v>0942</v>
      </c>
    </row>
    <row r="1436" spans="31:34" hidden="1">
      <c r="AE1436" t="s">
        <v>3382</v>
      </c>
      <c r="AF1436" t="s">
        <v>3383</v>
      </c>
      <c r="AG1436" t="str">
        <f t="shared" si="90"/>
        <v>A679078</v>
      </c>
      <c r="AH1436" t="str">
        <f>IFERROR(VLOOKUP(AG1436,AKT!$E$4:$G$350,3,FALSE),"")</f>
        <v>0942</v>
      </c>
    </row>
    <row r="1437" spans="31:34" hidden="1">
      <c r="AE1437" t="s">
        <v>3384</v>
      </c>
      <c r="AF1437" t="s">
        <v>3385</v>
      </c>
      <c r="AG1437" t="str">
        <f t="shared" si="90"/>
        <v>A679078</v>
      </c>
      <c r="AH1437" t="str">
        <f>IFERROR(VLOOKUP(AG1437,AKT!$E$4:$G$350,3,FALSE),"")</f>
        <v>0942</v>
      </c>
    </row>
    <row r="1438" spans="31:34" hidden="1">
      <c r="AE1438" t="s">
        <v>3386</v>
      </c>
      <c r="AF1438" t="s">
        <v>3387</v>
      </c>
      <c r="AG1438" t="str">
        <f t="shared" si="90"/>
        <v>A679078</v>
      </c>
      <c r="AH1438" t="str">
        <f>IFERROR(VLOOKUP(AG1438,AKT!$E$4:$G$350,3,FALSE),"")</f>
        <v>0942</v>
      </c>
    </row>
    <row r="1439" spans="31:34" hidden="1">
      <c r="AE1439" t="s">
        <v>3388</v>
      </c>
      <c r="AF1439" t="s">
        <v>3389</v>
      </c>
      <c r="AG1439" t="str">
        <f t="shared" si="90"/>
        <v>A679078</v>
      </c>
      <c r="AH1439" t="str">
        <f>IFERROR(VLOOKUP(AG1439,AKT!$E$4:$G$350,3,FALSE),"")</f>
        <v>0942</v>
      </c>
    </row>
    <row r="1440" spans="31:34" hidden="1">
      <c r="AE1440" t="s">
        <v>3390</v>
      </c>
      <c r="AF1440" t="s">
        <v>3391</v>
      </c>
      <c r="AG1440" t="str">
        <f t="shared" si="90"/>
        <v>A679078</v>
      </c>
      <c r="AH1440" t="str">
        <f>IFERROR(VLOOKUP(AG1440,AKT!$E$4:$G$350,3,FALSE),"")</f>
        <v>0942</v>
      </c>
    </row>
    <row r="1441" spans="31:34" hidden="1">
      <c r="AE1441" t="s">
        <v>3392</v>
      </c>
      <c r="AF1441" t="s">
        <v>3393</v>
      </c>
      <c r="AG1441" t="str">
        <f t="shared" si="90"/>
        <v>A679078</v>
      </c>
      <c r="AH1441" t="str">
        <f>IFERROR(VLOOKUP(AG1441,AKT!$E$4:$G$350,3,FALSE),"")</f>
        <v>0942</v>
      </c>
    </row>
    <row r="1442" spans="31:34" hidden="1">
      <c r="AE1442" t="s">
        <v>3394</v>
      </c>
      <c r="AF1442" t="s">
        <v>3395</v>
      </c>
      <c r="AG1442" t="str">
        <f t="shared" si="90"/>
        <v>A679078</v>
      </c>
      <c r="AH1442" t="str">
        <f>IFERROR(VLOOKUP(AG1442,AKT!$E$4:$G$350,3,FALSE),"")</f>
        <v>0942</v>
      </c>
    </row>
    <row r="1443" spans="31:34" hidden="1">
      <c r="AE1443" t="s">
        <v>3396</v>
      </c>
      <c r="AF1443" t="s">
        <v>3397</v>
      </c>
      <c r="AG1443" t="str">
        <f t="shared" si="90"/>
        <v>A679078</v>
      </c>
      <c r="AH1443" t="str">
        <f>IFERROR(VLOOKUP(AG1443,AKT!$E$4:$G$350,3,FALSE),"")</f>
        <v>0942</v>
      </c>
    </row>
    <row r="1444" spans="31:34" hidden="1">
      <c r="AE1444" t="s">
        <v>3398</v>
      </c>
      <c r="AF1444" t="s">
        <v>3399</v>
      </c>
      <c r="AG1444" t="str">
        <f t="shared" si="90"/>
        <v>A679078</v>
      </c>
      <c r="AH1444" t="str">
        <f>IFERROR(VLOOKUP(AG1444,AKT!$E$4:$G$350,3,FALSE),"")</f>
        <v>0942</v>
      </c>
    </row>
    <row r="1445" spans="31:34" hidden="1">
      <c r="AE1445" t="s">
        <v>3400</v>
      </c>
      <c r="AF1445" t="s">
        <v>3401</v>
      </c>
      <c r="AG1445" t="str">
        <f t="shared" si="90"/>
        <v>A679078</v>
      </c>
      <c r="AH1445" t="str">
        <f>IFERROR(VLOOKUP(AG1445,AKT!$E$4:$G$350,3,FALSE),"")</f>
        <v>0942</v>
      </c>
    </row>
    <row r="1446" spans="31:34" hidden="1">
      <c r="AE1446" t="s">
        <v>3402</v>
      </c>
      <c r="AF1446" t="s">
        <v>3403</v>
      </c>
      <c r="AG1446" t="str">
        <f t="shared" si="90"/>
        <v>A679078</v>
      </c>
      <c r="AH1446" t="str">
        <f>IFERROR(VLOOKUP(AG1446,AKT!$E$4:$G$350,3,FALSE),"")</f>
        <v>0942</v>
      </c>
    </row>
    <row r="1447" spans="31:34" hidden="1">
      <c r="AE1447" t="s">
        <v>3404</v>
      </c>
      <c r="AF1447" t="s">
        <v>3405</v>
      </c>
      <c r="AG1447" t="str">
        <f t="shared" si="90"/>
        <v>A679078</v>
      </c>
      <c r="AH1447" t="str">
        <f>IFERROR(VLOOKUP(AG1447,AKT!$E$4:$G$350,3,FALSE),"")</f>
        <v>0942</v>
      </c>
    </row>
    <row r="1448" spans="31:34" hidden="1">
      <c r="AE1448" t="s">
        <v>3406</v>
      </c>
      <c r="AF1448" t="s">
        <v>3407</v>
      </c>
      <c r="AG1448" t="str">
        <f t="shared" si="90"/>
        <v>A679078</v>
      </c>
      <c r="AH1448" t="str">
        <f>IFERROR(VLOOKUP(AG1448,AKT!$E$4:$G$350,3,FALSE),"")</f>
        <v>0942</v>
      </c>
    </row>
    <row r="1449" spans="31:34" hidden="1">
      <c r="AE1449" t="s">
        <v>3408</v>
      </c>
      <c r="AF1449" t="s">
        <v>3409</v>
      </c>
      <c r="AG1449" t="str">
        <f t="shared" si="90"/>
        <v>A679078</v>
      </c>
      <c r="AH1449" t="str">
        <f>IFERROR(VLOOKUP(AG1449,AKT!$E$4:$G$350,3,FALSE),"")</f>
        <v>0942</v>
      </c>
    </row>
    <row r="1450" spans="31:34" hidden="1">
      <c r="AE1450" t="s">
        <v>3410</v>
      </c>
      <c r="AF1450" t="s">
        <v>3411</v>
      </c>
      <c r="AG1450" t="str">
        <f t="shared" si="90"/>
        <v>A679078</v>
      </c>
      <c r="AH1450" t="str">
        <f>IFERROR(VLOOKUP(AG1450,AKT!$E$4:$G$350,3,FALSE),"")</f>
        <v>0942</v>
      </c>
    </row>
    <row r="1451" spans="31:34" hidden="1">
      <c r="AE1451" t="s">
        <v>6266</v>
      </c>
      <c r="AF1451" t="s">
        <v>6267</v>
      </c>
      <c r="AG1451" t="str">
        <f t="shared" si="90"/>
        <v>A679078</v>
      </c>
      <c r="AH1451" t="str">
        <f>IFERROR(VLOOKUP(AG1451,AKT!$E$4:$G$350,3,FALSE),"")</f>
        <v>0942</v>
      </c>
    </row>
    <row r="1452" spans="31:34" hidden="1">
      <c r="AE1452" t="s">
        <v>3412</v>
      </c>
      <c r="AF1452" t="s">
        <v>3413</v>
      </c>
      <c r="AG1452" t="str">
        <f t="shared" si="90"/>
        <v>A679078</v>
      </c>
      <c r="AH1452" t="str">
        <f>IFERROR(VLOOKUP(AG1452,AKT!$E$4:$G$350,3,FALSE),"")</f>
        <v>0942</v>
      </c>
    </row>
    <row r="1453" spans="31:34" hidden="1">
      <c r="AE1453" t="s">
        <v>6268</v>
      </c>
      <c r="AF1453" t="s">
        <v>6269</v>
      </c>
      <c r="AG1453" t="str">
        <f t="shared" si="90"/>
        <v>A679078</v>
      </c>
      <c r="AH1453" t="str">
        <f>IFERROR(VLOOKUP(AG1453,AKT!$E$4:$G$350,3,FALSE),"")</f>
        <v>0942</v>
      </c>
    </row>
    <row r="1454" spans="31:34" hidden="1">
      <c r="AE1454" t="s">
        <v>6270</v>
      </c>
      <c r="AF1454" t="s">
        <v>6271</v>
      </c>
      <c r="AG1454" t="str">
        <f t="shared" si="90"/>
        <v>A679078</v>
      </c>
      <c r="AH1454" t="str">
        <f>IFERROR(VLOOKUP(AG1454,AKT!$E$4:$G$350,3,FALSE),"")</f>
        <v>0942</v>
      </c>
    </row>
    <row r="1455" spans="31:34" hidden="1">
      <c r="AE1455" t="s">
        <v>3414</v>
      </c>
      <c r="AF1455" t="s">
        <v>3415</v>
      </c>
      <c r="AG1455" t="str">
        <f t="shared" si="90"/>
        <v>A679078</v>
      </c>
      <c r="AH1455" t="str">
        <f>IFERROR(VLOOKUP(AG1455,AKT!$E$4:$G$350,3,FALSE),"")</f>
        <v>0942</v>
      </c>
    </row>
    <row r="1456" spans="31:34" hidden="1">
      <c r="AE1456" t="s">
        <v>3416</v>
      </c>
      <c r="AF1456" t="s">
        <v>3417</v>
      </c>
      <c r="AG1456" t="str">
        <f t="shared" si="90"/>
        <v>A679078</v>
      </c>
      <c r="AH1456" t="str">
        <f>IFERROR(VLOOKUP(AG1456,AKT!$E$4:$G$350,3,FALSE),"")</f>
        <v>0942</v>
      </c>
    </row>
    <row r="1457" spans="31:34" hidden="1">
      <c r="AE1457" t="s">
        <v>3418</v>
      </c>
      <c r="AF1457" t="s">
        <v>3419</v>
      </c>
      <c r="AG1457" t="str">
        <f t="shared" si="90"/>
        <v>A679078</v>
      </c>
      <c r="AH1457" t="str">
        <f>IFERROR(VLOOKUP(AG1457,AKT!$E$4:$G$350,3,FALSE),"")</f>
        <v>0942</v>
      </c>
    </row>
    <row r="1458" spans="31:34" hidden="1">
      <c r="AE1458" t="s">
        <v>3420</v>
      </c>
      <c r="AF1458" t="s">
        <v>3421</v>
      </c>
      <c r="AG1458" t="str">
        <f t="shared" si="90"/>
        <v>A679078</v>
      </c>
      <c r="AH1458" t="str">
        <f>IFERROR(VLOOKUP(AG1458,AKT!$E$4:$G$350,3,FALSE),"")</f>
        <v>0942</v>
      </c>
    </row>
    <row r="1459" spans="31:34" hidden="1">
      <c r="AE1459" t="s">
        <v>3422</v>
      </c>
      <c r="AF1459" t="s">
        <v>3423</v>
      </c>
      <c r="AG1459" t="str">
        <f t="shared" si="90"/>
        <v>A679078</v>
      </c>
      <c r="AH1459" t="str">
        <f>IFERROR(VLOOKUP(AG1459,AKT!$E$4:$G$350,3,FALSE),"")</f>
        <v>0942</v>
      </c>
    </row>
    <row r="1460" spans="31:34" hidden="1">
      <c r="AE1460" t="s">
        <v>3424</v>
      </c>
      <c r="AF1460" t="s">
        <v>3425</v>
      </c>
      <c r="AG1460" t="str">
        <f t="shared" si="90"/>
        <v>A679078</v>
      </c>
      <c r="AH1460" t="str">
        <f>IFERROR(VLOOKUP(AG1460,AKT!$E$4:$G$350,3,FALSE),"")</f>
        <v>0942</v>
      </c>
    </row>
    <row r="1461" spans="31:34" hidden="1">
      <c r="AE1461" t="s">
        <v>3426</v>
      </c>
      <c r="AF1461" t="s">
        <v>3427</v>
      </c>
      <c r="AG1461" t="str">
        <f t="shared" si="90"/>
        <v>A679078</v>
      </c>
      <c r="AH1461" t="str">
        <f>IFERROR(VLOOKUP(AG1461,AKT!$E$4:$G$350,3,FALSE),"")</f>
        <v>0942</v>
      </c>
    </row>
    <row r="1462" spans="31:34" hidden="1">
      <c r="AE1462" t="s">
        <v>3428</v>
      </c>
      <c r="AF1462" t="s">
        <v>3429</v>
      </c>
      <c r="AG1462" t="str">
        <f t="shared" si="90"/>
        <v>A679078</v>
      </c>
      <c r="AH1462" t="str">
        <f>IFERROR(VLOOKUP(AG1462,AKT!$E$4:$G$350,3,FALSE),"")</f>
        <v>0942</v>
      </c>
    </row>
    <row r="1463" spans="31:34" hidden="1">
      <c r="AE1463" t="s">
        <v>3430</v>
      </c>
      <c r="AF1463" t="s">
        <v>3431</v>
      </c>
      <c r="AG1463" t="str">
        <f t="shared" si="90"/>
        <v>A679078</v>
      </c>
      <c r="AH1463" t="str">
        <f>IFERROR(VLOOKUP(AG1463,AKT!$E$4:$G$350,3,FALSE),"")</f>
        <v>0942</v>
      </c>
    </row>
    <row r="1464" spans="31:34" hidden="1">
      <c r="AE1464" t="s">
        <v>3432</v>
      </c>
      <c r="AF1464" t="s">
        <v>3433</v>
      </c>
      <c r="AG1464" t="str">
        <f t="shared" si="90"/>
        <v>A679078</v>
      </c>
      <c r="AH1464" t="str">
        <f>IFERROR(VLOOKUP(AG1464,AKT!$E$4:$G$350,3,FALSE),"")</f>
        <v>0942</v>
      </c>
    </row>
    <row r="1465" spans="31:34" hidden="1">
      <c r="AE1465" t="s">
        <v>3434</v>
      </c>
      <c r="AF1465" t="s">
        <v>3435</v>
      </c>
      <c r="AG1465" t="str">
        <f t="shared" si="90"/>
        <v>A679078</v>
      </c>
      <c r="AH1465" t="str">
        <f>IFERROR(VLOOKUP(AG1465,AKT!$E$4:$G$350,3,FALSE),"")</f>
        <v>0942</v>
      </c>
    </row>
    <row r="1466" spans="31:34" hidden="1">
      <c r="AE1466" t="s">
        <v>3436</v>
      </c>
      <c r="AF1466" t="s">
        <v>3437</v>
      </c>
      <c r="AG1466" t="str">
        <f t="shared" si="90"/>
        <v>A679078</v>
      </c>
      <c r="AH1466" t="str">
        <f>IFERROR(VLOOKUP(AG1466,AKT!$E$4:$G$350,3,FALSE),"")</f>
        <v>0942</v>
      </c>
    </row>
    <row r="1467" spans="31:34" hidden="1">
      <c r="AE1467" t="s">
        <v>3438</v>
      </c>
      <c r="AF1467" t="s">
        <v>3439</v>
      </c>
      <c r="AG1467" t="str">
        <f t="shared" si="90"/>
        <v>A679078</v>
      </c>
      <c r="AH1467" t="str">
        <f>IFERROR(VLOOKUP(AG1467,AKT!$E$4:$G$350,3,FALSE),"")</f>
        <v>0942</v>
      </c>
    </row>
    <row r="1468" spans="31:34" hidden="1">
      <c r="AE1468" t="s">
        <v>3440</v>
      </c>
      <c r="AF1468" t="s">
        <v>3441</v>
      </c>
      <c r="AG1468" t="str">
        <f t="shared" si="90"/>
        <v>A679078</v>
      </c>
      <c r="AH1468" t="str">
        <f>IFERROR(VLOOKUP(AG1468,AKT!$E$4:$G$350,3,FALSE),"")</f>
        <v>0942</v>
      </c>
    </row>
    <row r="1469" spans="31:34" hidden="1">
      <c r="AE1469" t="s">
        <v>3442</v>
      </c>
      <c r="AF1469" t="s">
        <v>3443</v>
      </c>
      <c r="AG1469" t="str">
        <f t="shared" si="90"/>
        <v>A679078</v>
      </c>
      <c r="AH1469" t="str">
        <f>IFERROR(VLOOKUP(AG1469,AKT!$E$4:$G$350,3,FALSE),"")</f>
        <v>0942</v>
      </c>
    </row>
    <row r="1470" spans="31:34" hidden="1">
      <c r="AE1470" t="s">
        <v>3444</v>
      </c>
      <c r="AF1470" t="s">
        <v>3445</v>
      </c>
      <c r="AG1470" t="str">
        <f t="shared" si="90"/>
        <v>A679078</v>
      </c>
      <c r="AH1470" t="str">
        <f>IFERROR(VLOOKUP(AG1470,AKT!$E$4:$G$350,3,FALSE),"")</f>
        <v>0942</v>
      </c>
    </row>
    <row r="1471" spans="31:34" hidden="1">
      <c r="AE1471" t="s">
        <v>6272</v>
      </c>
      <c r="AF1471" t="s">
        <v>6273</v>
      </c>
      <c r="AG1471" t="str">
        <f t="shared" si="90"/>
        <v>A679078</v>
      </c>
      <c r="AH1471" t="str">
        <f>IFERROR(VLOOKUP(AG1471,AKT!$E$4:$G$350,3,FALSE),"")</f>
        <v>0942</v>
      </c>
    </row>
    <row r="1472" spans="31:34" hidden="1">
      <c r="AE1472" t="s">
        <v>6274</v>
      </c>
      <c r="AF1472" t="s">
        <v>6275</v>
      </c>
      <c r="AG1472" t="str">
        <f t="shared" si="90"/>
        <v>A679078</v>
      </c>
      <c r="AH1472" t="str">
        <f>IFERROR(VLOOKUP(AG1472,AKT!$E$4:$G$350,3,FALSE),"")</f>
        <v>0942</v>
      </c>
    </row>
    <row r="1473" spans="31:34" hidden="1">
      <c r="AE1473" t="s">
        <v>3446</v>
      </c>
      <c r="AF1473" t="s">
        <v>3447</v>
      </c>
      <c r="AG1473" t="str">
        <f t="shared" si="90"/>
        <v>A679078</v>
      </c>
      <c r="AH1473" t="str">
        <f>IFERROR(VLOOKUP(AG1473,AKT!$E$4:$G$350,3,FALSE),"")</f>
        <v>0942</v>
      </c>
    </row>
    <row r="1474" spans="31:34" hidden="1">
      <c r="AE1474" t="s">
        <v>3448</v>
      </c>
      <c r="AF1474" t="s">
        <v>3449</v>
      </c>
      <c r="AG1474" t="str">
        <f t="shared" si="90"/>
        <v>A679078</v>
      </c>
      <c r="AH1474" t="str">
        <f>IFERROR(VLOOKUP(AG1474,AKT!$E$4:$G$350,3,FALSE),"")</f>
        <v>0942</v>
      </c>
    </row>
    <row r="1475" spans="31:34" hidden="1">
      <c r="AE1475" t="s">
        <v>3450</v>
      </c>
      <c r="AF1475" t="s">
        <v>3451</v>
      </c>
      <c r="AG1475" t="str">
        <f t="shared" si="90"/>
        <v>A679078</v>
      </c>
      <c r="AH1475" t="str">
        <f>IFERROR(VLOOKUP(AG1475,AKT!$E$4:$G$350,3,FALSE),"")</f>
        <v>0942</v>
      </c>
    </row>
    <row r="1476" spans="31:34" hidden="1">
      <c r="AE1476" t="s">
        <v>3452</v>
      </c>
      <c r="AF1476" t="s">
        <v>3453</v>
      </c>
      <c r="AG1476" t="str">
        <f t="shared" si="90"/>
        <v>A679078</v>
      </c>
      <c r="AH1476" t="str">
        <f>IFERROR(VLOOKUP(AG1476,AKT!$E$4:$G$350,3,FALSE),"")</f>
        <v>0942</v>
      </c>
    </row>
    <row r="1477" spans="31:34" hidden="1">
      <c r="AE1477" t="s">
        <v>3454</v>
      </c>
      <c r="AF1477" t="s">
        <v>3455</v>
      </c>
      <c r="AG1477" t="str">
        <f t="shared" si="90"/>
        <v>A679078</v>
      </c>
      <c r="AH1477" t="str">
        <f>IFERROR(VLOOKUP(AG1477,AKT!$E$4:$G$350,3,FALSE),"")</f>
        <v>0942</v>
      </c>
    </row>
    <row r="1478" spans="31:34" hidden="1">
      <c r="AE1478" t="s">
        <v>3456</v>
      </c>
      <c r="AF1478" t="s">
        <v>3457</v>
      </c>
      <c r="AG1478" t="str">
        <f t="shared" si="90"/>
        <v>A679078</v>
      </c>
      <c r="AH1478" t="str">
        <f>IFERROR(VLOOKUP(AG1478,AKT!$E$4:$G$350,3,FALSE),"")</f>
        <v>0942</v>
      </c>
    </row>
    <row r="1479" spans="31:34" hidden="1">
      <c r="AE1479" t="s">
        <v>3458</v>
      </c>
      <c r="AF1479" t="s">
        <v>3459</v>
      </c>
      <c r="AG1479" t="str">
        <f t="shared" si="90"/>
        <v>A679078</v>
      </c>
      <c r="AH1479" t="str">
        <f>IFERROR(VLOOKUP(AG1479,AKT!$E$4:$G$350,3,FALSE),"")</f>
        <v>0942</v>
      </c>
    </row>
    <row r="1480" spans="31:34" hidden="1">
      <c r="AE1480" t="s">
        <v>3460</v>
      </c>
      <c r="AF1480" t="s">
        <v>3461</v>
      </c>
      <c r="AG1480" t="str">
        <f t="shared" si="90"/>
        <v>A679078</v>
      </c>
      <c r="AH1480" t="str">
        <f>IFERROR(VLOOKUP(AG1480,AKT!$E$4:$G$350,3,FALSE),"")</f>
        <v>0942</v>
      </c>
    </row>
    <row r="1481" spans="31:34" hidden="1">
      <c r="AE1481" t="s">
        <v>3462</v>
      </c>
      <c r="AF1481" t="s">
        <v>3463</v>
      </c>
      <c r="AG1481" t="str">
        <f t="shared" ref="AG1481:AG1544" si="91">LEFT(AE1481,7)</f>
        <v>A679078</v>
      </c>
      <c r="AH1481" t="str">
        <f>IFERROR(VLOOKUP(AG1481,AKT!$E$4:$G$350,3,FALSE),"")</f>
        <v>0942</v>
      </c>
    </row>
    <row r="1482" spans="31:34" hidden="1">
      <c r="AE1482" t="s">
        <v>3464</v>
      </c>
      <c r="AF1482" t="s">
        <v>3465</v>
      </c>
      <c r="AG1482" t="str">
        <f t="shared" si="91"/>
        <v>A679078</v>
      </c>
      <c r="AH1482" t="str">
        <f>IFERROR(VLOOKUP(AG1482,AKT!$E$4:$G$350,3,FALSE),"")</f>
        <v>0942</v>
      </c>
    </row>
    <row r="1483" spans="31:34" hidden="1">
      <c r="AE1483" t="s">
        <v>3466</v>
      </c>
      <c r="AF1483" t="s">
        <v>3467</v>
      </c>
      <c r="AG1483" t="str">
        <f t="shared" si="91"/>
        <v>A679078</v>
      </c>
      <c r="AH1483" t="str">
        <f>IFERROR(VLOOKUP(AG1483,AKT!$E$4:$G$350,3,FALSE),"")</f>
        <v>0942</v>
      </c>
    </row>
    <row r="1484" spans="31:34" hidden="1">
      <c r="AE1484" t="s">
        <v>3468</v>
      </c>
      <c r="AF1484" t="s">
        <v>3469</v>
      </c>
      <c r="AG1484" t="str">
        <f t="shared" si="91"/>
        <v>A679078</v>
      </c>
      <c r="AH1484" t="str">
        <f>IFERROR(VLOOKUP(AG1484,AKT!$E$4:$G$350,3,FALSE),"")</f>
        <v>0942</v>
      </c>
    </row>
    <row r="1485" spans="31:34" hidden="1">
      <c r="AE1485" t="s">
        <v>3470</v>
      </c>
      <c r="AF1485" t="s">
        <v>3471</v>
      </c>
      <c r="AG1485" t="str">
        <f t="shared" si="91"/>
        <v>A679078</v>
      </c>
      <c r="AH1485" t="str">
        <f>IFERROR(VLOOKUP(AG1485,AKT!$E$4:$G$350,3,FALSE),"")</f>
        <v>0942</v>
      </c>
    </row>
    <row r="1486" spans="31:34" hidden="1">
      <c r="AE1486" t="s">
        <v>3472</v>
      </c>
      <c r="AF1486" t="s">
        <v>3473</v>
      </c>
      <c r="AG1486" t="str">
        <f t="shared" si="91"/>
        <v>A679078</v>
      </c>
      <c r="AH1486" t="str">
        <f>IFERROR(VLOOKUP(AG1486,AKT!$E$4:$G$350,3,FALSE),"")</f>
        <v>0942</v>
      </c>
    </row>
    <row r="1487" spans="31:34" hidden="1">
      <c r="AE1487" t="s">
        <v>3474</v>
      </c>
      <c r="AF1487" t="s">
        <v>3475</v>
      </c>
      <c r="AG1487" t="str">
        <f t="shared" si="91"/>
        <v>A679078</v>
      </c>
      <c r="AH1487" t="str">
        <f>IFERROR(VLOOKUP(AG1487,AKT!$E$4:$G$350,3,FALSE),"")</f>
        <v>0942</v>
      </c>
    </row>
    <row r="1488" spans="31:34" hidden="1">
      <c r="AE1488" t="s">
        <v>3476</v>
      </c>
      <c r="AF1488" t="s">
        <v>3477</v>
      </c>
      <c r="AG1488" t="str">
        <f t="shared" si="91"/>
        <v>A679078</v>
      </c>
      <c r="AH1488" t="str">
        <f>IFERROR(VLOOKUP(AG1488,AKT!$E$4:$G$350,3,FALSE),"")</f>
        <v>0942</v>
      </c>
    </row>
    <row r="1489" spans="31:34" hidden="1">
      <c r="AE1489" t="s">
        <v>3478</v>
      </c>
      <c r="AF1489" t="s">
        <v>3479</v>
      </c>
      <c r="AG1489" t="str">
        <f t="shared" si="91"/>
        <v>A679078</v>
      </c>
      <c r="AH1489" t="str">
        <f>IFERROR(VLOOKUP(AG1489,AKT!$E$4:$G$350,3,FALSE),"")</f>
        <v>0942</v>
      </c>
    </row>
    <row r="1490" spans="31:34" hidden="1">
      <c r="AE1490" t="s">
        <v>3480</v>
      </c>
      <c r="AF1490" t="s">
        <v>3481</v>
      </c>
      <c r="AG1490" t="str">
        <f t="shared" si="91"/>
        <v>A679078</v>
      </c>
      <c r="AH1490" t="str">
        <f>IFERROR(VLOOKUP(AG1490,AKT!$E$4:$G$350,3,FALSE),"")</f>
        <v>0942</v>
      </c>
    </row>
    <row r="1491" spans="31:34" hidden="1">
      <c r="AE1491" t="s">
        <v>3482</v>
      </c>
      <c r="AF1491" t="s">
        <v>3483</v>
      </c>
      <c r="AG1491" t="str">
        <f t="shared" si="91"/>
        <v>A679078</v>
      </c>
      <c r="AH1491" t="str">
        <f>IFERROR(VLOOKUP(AG1491,AKT!$E$4:$G$350,3,FALSE),"")</f>
        <v>0942</v>
      </c>
    </row>
    <row r="1492" spans="31:34" hidden="1">
      <c r="AE1492" t="s">
        <v>3484</v>
      </c>
      <c r="AF1492" t="s">
        <v>3485</v>
      </c>
      <c r="AG1492" t="str">
        <f t="shared" si="91"/>
        <v>A679078</v>
      </c>
      <c r="AH1492" t="str">
        <f>IFERROR(VLOOKUP(AG1492,AKT!$E$4:$G$350,3,FALSE),"")</f>
        <v>0942</v>
      </c>
    </row>
    <row r="1493" spans="31:34" hidden="1">
      <c r="AE1493" t="s">
        <v>3486</v>
      </c>
      <c r="AF1493" t="s">
        <v>3487</v>
      </c>
      <c r="AG1493" t="str">
        <f t="shared" si="91"/>
        <v>A679078</v>
      </c>
      <c r="AH1493" t="str">
        <f>IFERROR(VLOOKUP(AG1493,AKT!$E$4:$G$350,3,FALSE),"")</f>
        <v>0942</v>
      </c>
    </row>
    <row r="1494" spans="31:34" hidden="1">
      <c r="AE1494" t="s">
        <v>3488</v>
      </c>
      <c r="AF1494" t="s">
        <v>3489</v>
      </c>
      <c r="AG1494" t="str">
        <f t="shared" si="91"/>
        <v>A679078</v>
      </c>
      <c r="AH1494" t="str">
        <f>IFERROR(VLOOKUP(AG1494,AKT!$E$4:$G$350,3,FALSE),"")</f>
        <v>0942</v>
      </c>
    </row>
    <row r="1495" spans="31:34" hidden="1">
      <c r="AE1495" t="s">
        <v>6276</v>
      </c>
      <c r="AF1495" t="s">
        <v>3489</v>
      </c>
      <c r="AG1495" t="str">
        <f t="shared" si="91"/>
        <v>A679078</v>
      </c>
      <c r="AH1495" t="str">
        <f>IFERROR(VLOOKUP(AG1495,AKT!$E$4:$G$350,3,FALSE),"")</f>
        <v>0942</v>
      </c>
    </row>
    <row r="1496" spans="31:34" hidden="1">
      <c r="AE1496" t="s">
        <v>3490</v>
      </c>
      <c r="AF1496" t="s">
        <v>3491</v>
      </c>
      <c r="AG1496" t="str">
        <f t="shared" si="91"/>
        <v>A679078</v>
      </c>
      <c r="AH1496" t="str">
        <f>IFERROR(VLOOKUP(AG1496,AKT!$E$4:$G$350,3,FALSE),"")</f>
        <v>0942</v>
      </c>
    </row>
    <row r="1497" spans="31:34" hidden="1">
      <c r="AE1497" t="s">
        <v>6277</v>
      </c>
      <c r="AF1497" t="s">
        <v>6278</v>
      </c>
      <c r="AG1497" t="str">
        <f t="shared" si="91"/>
        <v>A679078</v>
      </c>
      <c r="AH1497" t="str">
        <f>IFERROR(VLOOKUP(AG1497,AKT!$E$4:$G$350,3,FALSE),"")</f>
        <v>0942</v>
      </c>
    </row>
    <row r="1498" spans="31:34" hidden="1">
      <c r="AE1498" t="s">
        <v>6279</v>
      </c>
      <c r="AF1498" t="s">
        <v>6280</v>
      </c>
      <c r="AG1498" t="str">
        <f t="shared" si="91"/>
        <v>A679078</v>
      </c>
      <c r="AH1498" t="str">
        <f>IFERROR(VLOOKUP(AG1498,AKT!$E$4:$G$350,3,FALSE),"")</f>
        <v>0942</v>
      </c>
    </row>
    <row r="1499" spans="31:34" hidden="1">
      <c r="AE1499" t="s">
        <v>3492</v>
      </c>
      <c r="AF1499" t="s">
        <v>3493</v>
      </c>
      <c r="AG1499" t="str">
        <f t="shared" si="91"/>
        <v>A679078</v>
      </c>
      <c r="AH1499" t="str">
        <f>IFERROR(VLOOKUP(AG1499,AKT!$E$4:$G$350,3,FALSE),"")</f>
        <v>0942</v>
      </c>
    </row>
    <row r="1500" spans="31:34" hidden="1">
      <c r="AE1500" t="s">
        <v>3494</v>
      </c>
      <c r="AF1500" t="s">
        <v>3495</v>
      </c>
      <c r="AG1500" t="str">
        <f t="shared" si="91"/>
        <v>A679078</v>
      </c>
      <c r="AH1500" t="str">
        <f>IFERROR(VLOOKUP(AG1500,AKT!$E$4:$G$350,3,FALSE),"")</f>
        <v>0942</v>
      </c>
    </row>
    <row r="1501" spans="31:34" hidden="1">
      <c r="AE1501" t="s">
        <v>3496</v>
      </c>
      <c r="AF1501" t="s">
        <v>3497</v>
      </c>
      <c r="AG1501" t="str">
        <f t="shared" si="91"/>
        <v>A679078</v>
      </c>
      <c r="AH1501" t="str">
        <f>IFERROR(VLOOKUP(AG1501,AKT!$E$4:$G$350,3,FALSE),"")</f>
        <v>0942</v>
      </c>
    </row>
    <row r="1502" spans="31:34" hidden="1">
      <c r="AE1502" t="s">
        <v>3498</v>
      </c>
      <c r="AF1502" t="s">
        <v>3499</v>
      </c>
      <c r="AG1502" t="str">
        <f t="shared" si="91"/>
        <v>A679078</v>
      </c>
      <c r="AH1502" t="str">
        <f>IFERROR(VLOOKUP(AG1502,AKT!$E$4:$G$350,3,FALSE),"")</f>
        <v>0942</v>
      </c>
    </row>
    <row r="1503" spans="31:34" hidden="1">
      <c r="AE1503" t="s">
        <v>3500</v>
      </c>
      <c r="AF1503" t="s">
        <v>3501</v>
      </c>
      <c r="AG1503" t="str">
        <f t="shared" si="91"/>
        <v>A679078</v>
      </c>
      <c r="AH1503" t="str">
        <f>IFERROR(VLOOKUP(AG1503,AKT!$E$4:$G$350,3,FALSE),"")</f>
        <v>0942</v>
      </c>
    </row>
    <row r="1504" spans="31:34" hidden="1">
      <c r="AE1504" t="s">
        <v>3502</v>
      </c>
      <c r="AF1504" t="s">
        <v>3503</v>
      </c>
      <c r="AG1504" t="str">
        <f t="shared" si="91"/>
        <v>A679078</v>
      </c>
      <c r="AH1504" t="str">
        <f>IFERROR(VLOOKUP(AG1504,AKT!$E$4:$G$350,3,FALSE),"")</f>
        <v>0942</v>
      </c>
    </row>
    <row r="1505" spans="31:34" hidden="1">
      <c r="AE1505" t="s">
        <v>3504</v>
      </c>
      <c r="AF1505" t="s">
        <v>3505</v>
      </c>
      <c r="AG1505" t="str">
        <f t="shared" si="91"/>
        <v>A679078</v>
      </c>
      <c r="AH1505" t="str">
        <f>IFERROR(VLOOKUP(AG1505,AKT!$E$4:$G$350,3,FALSE),"")</f>
        <v>0942</v>
      </c>
    </row>
    <row r="1506" spans="31:34" hidden="1">
      <c r="AE1506" t="s">
        <v>3506</v>
      </c>
      <c r="AF1506" t="s">
        <v>3507</v>
      </c>
      <c r="AG1506" t="str">
        <f t="shared" si="91"/>
        <v>A679078</v>
      </c>
      <c r="AH1506" t="str">
        <f>IFERROR(VLOOKUP(AG1506,AKT!$E$4:$G$350,3,FALSE),"")</f>
        <v>0942</v>
      </c>
    </row>
    <row r="1507" spans="31:34" hidden="1">
      <c r="AE1507" t="s">
        <v>3508</v>
      </c>
      <c r="AF1507" t="s">
        <v>3509</v>
      </c>
      <c r="AG1507" t="str">
        <f t="shared" si="91"/>
        <v>A679078</v>
      </c>
      <c r="AH1507" t="str">
        <f>IFERROR(VLOOKUP(AG1507,AKT!$E$4:$G$350,3,FALSE),"")</f>
        <v>0942</v>
      </c>
    </row>
    <row r="1508" spans="31:34" hidden="1">
      <c r="AE1508" t="s">
        <v>3510</v>
      </c>
      <c r="AF1508" t="s">
        <v>3511</v>
      </c>
      <c r="AG1508" t="str">
        <f t="shared" si="91"/>
        <v>A679078</v>
      </c>
      <c r="AH1508" t="str">
        <f>IFERROR(VLOOKUP(AG1508,AKT!$E$4:$G$350,3,FALSE),"")</f>
        <v>0942</v>
      </c>
    </row>
    <row r="1509" spans="31:34" hidden="1">
      <c r="AE1509" t="s">
        <v>3512</v>
      </c>
      <c r="AF1509" t="s">
        <v>3513</v>
      </c>
      <c r="AG1509" t="str">
        <f t="shared" si="91"/>
        <v>A679078</v>
      </c>
      <c r="AH1509" t="str">
        <f>IFERROR(VLOOKUP(AG1509,AKT!$E$4:$G$350,3,FALSE),"")</f>
        <v>0942</v>
      </c>
    </row>
    <row r="1510" spans="31:34" hidden="1">
      <c r="AE1510" t="s">
        <v>3514</v>
      </c>
      <c r="AF1510" t="s">
        <v>3515</v>
      </c>
      <c r="AG1510" t="str">
        <f t="shared" si="91"/>
        <v>A679078</v>
      </c>
      <c r="AH1510" t="str">
        <f>IFERROR(VLOOKUP(AG1510,AKT!$E$4:$G$350,3,FALSE),"")</f>
        <v>0942</v>
      </c>
    </row>
    <row r="1511" spans="31:34" hidden="1">
      <c r="AE1511" t="s">
        <v>3516</v>
      </c>
      <c r="AF1511" t="s">
        <v>3517</v>
      </c>
      <c r="AG1511" t="str">
        <f t="shared" si="91"/>
        <v>A679078</v>
      </c>
      <c r="AH1511" t="str">
        <f>IFERROR(VLOOKUP(AG1511,AKT!$E$4:$G$350,3,FALSE),"")</f>
        <v>0942</v>
      </c>
    </row>
    <row r="1512" spans="31:34" hidden="1">
      <c r="AE1512" t="s">
        <v>3518</v>
      </c>
      <c r="AF1512" t="s">
        <v>3519</v>
      </c>
      <c r="AG1512" t="str">
        <f t="shared" si="91"/>
        <v>A679078</v>
      </c>
      <c r="AH1512" t="str">
        <f>IFERROR(VLOOKUP(AG1512,AKT!$E$4:$G$350,3,FALSE),"")</f>
        <v>0942</v>
      </c>
    </row>
    <row r="1513" spans="31:34" hidden="1">
      <c r="AE1513" t="s">
        <v>3520</v>
      </c>
      <c r="AF1513" t="s">
        <v>3521</v>
      </c>
      <c r="AG1513" t="str">
        <f t="shared" si="91"/>
        <v>A679078</v>
      </c>
      <c r="AH1513" t="str">
        <f>IFERROR(VLOOKUP(AG1513,AKT!$E$4:$G$350,3,FALSE),"")</f>
        <v>0942</v>
      </c>
    </row>
    <row r="1514" spans="31:34" hidden="1">
      <c r="AE1514" t="s">
        <v>3522</v>
      </c>
      <c r="AF1514" t="s">
        <v>3523</v>
      </c>
      <c r="AG1514" t="str">
        <f t="shared" si="91"/>
        <v>A679078</v>
      </c>
      <c r="AH1514" t="str">
        <f>IFERROR(VLOOKUP(AG1514,AKT!$E$4:$G$350,3,FALSE),"")</f>
        <v>0942</v>
      </c>
    </row>
    <row r="1515" spans="31:34" hidden="1">
      <c r="AE1515" t="s">
        <v>6281</v>
      </c>
      <c r="AF1515" t="s">
        <v>6282</v>
      </c>
      <c r="AG1515" t="str">
        <f t="shared" si="91"/>
        <v>A679078</v>
      </c>
      <c r="AH1515" t="str">
        <f>IFERROR(VLOOKUP(AG1515,AKT!$E$4:$G$350,3,FALSE),"")</f>
        <v>0942</v>
      </c>
    </row>
    <row r="1516" spans="31:34" hidden="1">
      <c r="AE1516" t="s">
        <v>3524</v>
      </c>
      <c r="AF1516" t="s">
        <v>3525</v>
      </c>
      <c r="AG1516" t="str">
        <f t="shared" si="91"/>
        <v>A679078</v>
      </c>
      <c r="AH1516" t="str">
        <f>IFERROR(VLOOKUP(AG1516,AKT!$E$4:$G$350,3,FALSE),"")</f>
        <v>0942</v>
      </c>
    </row>
    <row r="1517" spans="31:34" hidden="1">
      <c r="AE1517" t="s">
        <v>3526</v>
      </c>
      <c r="AF1517" t="s">
        <v>3527</v>
      </c>
      <c r="AG1517" t="str">
        <f t="shared" si="91"/>
        <v>A679078</v>
      </c>
      <c r="AH1517" t="str">
        <f>IFERROR(VLOOKUP(AG1517,AKT!$E$4:$G$350,3,FALSE),"")</f>
        <v>0942</v>
      </c>
    </row>
    <row r="1518" spans="31:34" hidden="1">
      <c r="AE1518" t="s">
        <v>6283</v>
      </c>
      <c r="AF1518" t="s">
        <v>6284</v>
      </c>
      <c r="AG1518" t="str">
        <f t="shared" si="91"/>
        <v>A679078</v>
      </c>
      <c r="AH1518" t="str">
        <f>IFERROR(VLOOKUP(AG1518,AKT!$E$4:$G$350,3,FALSE),"")</f>
        <v>0942</v>
      </c>
    </row>
    <row r="1519" spans="31:34" hidden="1">
      <c r="AE1519" t="s">
        <v>3528</v>
      </c>
      <c r="AF1519" t="s">
        <v>3529</v>
      </c>
      <c r="AG1519" t="str">
        <f t="shared" si="91"/>
        <v>A679078</v>
      </c>
      <c r="AH1519" t="str">
        <f>IFERROR(VLOOKUP(AG1519,AKT!$E$4:$G$350,3,FALSE),"")</f>
        <v>0942</v>
      </c>
    </row>
    <row r="1520" spans="31:34" hidden="1">
      <c r="AE1520" t="s">
        <v>3530</v>
      </c>
      <c r="AF1520" t="s">
        <v>3531</v>
      </c>
      <c r="AG1520" t="str">
        <f t="shared" si="91"/>
        <v>A679078</v>
      </c>
      <c r="AH1520" t="str">
        <f>IFERROR(VLOOKUP(AG1520,AKT!$E$4:$G$350,3,FALSE),"")</f>
        <v>0942</v>
      </c>
    </row>
    <row r="1521" spans="31:34" hidden="1">
      <c r="AE1521" t="s">
        <v>6285</v>
      </c>
      <c r="AF1521" t="s">
        <v>6286</v>
      </c>
      <c r="AG1521" t="str">
        <f t="shared" si="91"/>
        <v>A679078</v>
      </c>
      <c r="AH1521" t="str">
        <f>IFERROR(VLOOKUP(AG1521,AKT!$E$4:$G$350,3,FALSE),"")</f>
        <v>0942</v>
      </c>
    </row>
    <row r="1522" spans="31:34" hidden="1">
      <c r="AE1522" t="s">
        <v>3532</v>
      </c>
      <c r="AF1522" t="s">
        <v>3533</v>
      </c>
      <c r="AG1522" t="str">
        <f t="shared" si="91"/>
        <v>A679078</v>
      </c>
      <c r="AH1522" t="str">
        <f>IFERROR(VLOOKUP(AG1522,AKT!$E$4:$G$350,3,FALSE),"")</f>
        <v>0942</v>
      </c>
    </row>
    <row r="1523" spans="31:34" hidden="1">
      <c r="AE1523" t="s">
        <v>3534</v>
      </c>
      <c r="AF1523" t="s">
        <v>3535</v>
      </c>
      <c r="AG1523" t="str">
        <f t="shared" si="91"/>
        <v>A679078</v>
      </c>
      <c r="AH1523" t="str">
        <f>IFERROR(VLOOKUP(AG1523,AKT!$E$4:$G$350,3,FALSE),"")</f>
        <v>0942</v>
      </c>
    </row>
    <row r="1524" spans="31:34" hidden="1">
      <c r="AE1524" t="s">
        <v>3536</v>
      </c>
      <c r="AF1524" t="s">
        <v>3537</v>
      </c>
      <c r="AG1524" t="str">
        <f t="shared" si="91"/>
        <v>A679078</v>
      </c>
      <c r="AH1524" t="str">
        <f>IFERROR(VLOOKUP(AG1524,AKT!$E$4:$G$350,3,FALSE),"")</f>
        <v>0942</v>
      </c>
    </row>
    <row r="1525" spans="31:34" hidden="1">
      <c r="AE1525" t="s">
        <v>3538</v>
      </c>
      <c r="AF1525" t="s">
        <v>3539</v>
      </c>
      <c r="AG1525" t="str">
        <f t="shared" si="91"/>
        <v>A679078</v>
      </c>
      <c r="AH1525" t="str">
        <f>IFERROR(VLOOKUP(AG1525,AKT!$E$4:$G$350,3,FALSE),"")</f>
        <v>0942</v>
      </c>
    </row>
    <row r="1526" spans="31:34" hidden="1">
      <c r="AE1526" t="s">
        <v>3540</v>
      </c>
      <c r="AF1526" t="s">
        <v>3541</v>
      </c>
      <c r="AG1526" t="str">
        <f t="shared" si="91"/>
        <v>A679078</v>
      </c>
      <c r="AH1526" t="str">
        <f>IFERROR(VLOOKUP(AG1526,AKT!$E$4:$G$350,3,FALSE),"")</f>
        <v>0942</v>
      </c>
    </row>
    <row r="1527" spans="31:34" hidden="1">
      <c r="AE1527" t="s">
        <v>3542</v>
      </c>
      <c r="AF1527" t="s">
        <v>3543</v>
      </c>
      <c r="AG1527" t="str">
        <f t="shared" si="91"/>
        <v>A679078</v>
      </c>
      <c r="AH1527" t="str">
        <f>IFERROR(VLOOKUP(AG1527,AKT!$E$4:$G$350,3,FALSE),"")</f>
        <v>0942</v>
      </c>
    </row>
    <row r="1528" spans="31:34" hidden="1">
      <c r="AE1528" t="s">
        <v>3544</v>
      </c>
      <c r="AF1528" t="s">
        <v>3545</v>
      </c>
      <c r="AG1528" t="str">
        <f t="shared" si="91"/>
        <v>A679078</v>
      </c>
      <c r="AH1528" t="str">
        <f>IFERROR(VLOOKUP(AG1528,AKT!$E$4:$G$350,3,FALSE),"")</f>
        <v>0942</v>
      </c>
    </row>
    <row r="1529" spans="31:34" hidden="1">
      <c r="AE1529" t="s">
        <v>3546</v>
      </c>
      <c r="AF1529" t="s">
        <v>3547</v>
      </c>
      <c r="AG1529" t="str">
        <f t="shared" si="91"/>
        <v>A679078</v>
      </c>
      <c r="AH1529" t="str">
        <f>IFERROR(VLOOKUP(AG1529,AKT!$E$4:$G$350,3,FALSE),"")</f>
        <v>0942</v>
      </c>
    </row>
    <row r="1530" spans="31:34" hidden="1">
      <c r="AE1530" t="s">
        <v>3548</v>
      </c>
      <c r="AF1530" t="s">
        <v>3549</v>
      </c>
      <c r="AG1530" t="str">
        <f t="shared" si="91"/>
        <v>A679078</v>
      </c>
      <c r="AH1530" t="str">
        <f>IFERROR(VLOOKUP(AG1530,AKT!$E$4:$G$350,3,FALSE),"")</f>
        <v>0942</v>
      </c>
    </row>
    <row r="1531" spans="31:34" hidden="1">
      <c r="AE1531" t="s">
        <v>3550</v>
      </c>
      <c r="AF1531" t="s">
        <v>3551</v>
      </c>
      <c r="AG1531" t="str">
        <f t="shared" si="91"/>
        <v>A679078</v>
      </c>
      <c r="AH1531" t="str">
        <f>IFERROR(VLOOKUP(AG1531,AKT!$E$4:$G$350,3,FALSE),"")</f>
        <v>0942</v>
      </c>
    </row>
    <row r="1532" spans="31:34" hidden="1">
      <c r="AE1532" t="s">
        <v>3552</v>
      </c>
      <c r="AF1532" t="s">
        <v>3553</v>
      </c>
      <c r="AG1532" t="str">
        <f t="shared" si="91"/>
        <v>A679078</v>
      </c>
      <c r="AH1532" t="str">
        <f>IFERROR(VLOOKUP(AG1532,AKT!$E$4:$G$350,3,FALSE),"")</f>
        <v>0942</v>
      </c>
    </row>
    <row r="1533" spans="31:34" hidden="1">
      <c r="AE1533" t="s">
        <v>3554</v>
      </c>
      <c r="AF1533" t="s">
        <v>3555</v>
      </c>
      <c r="AG1533" t="str">
        <f t="shared" si="91"/>
        <v>A679078</v>
      </c>
      <c r="AH1533" t="str">
        <f>IFERROR(VLOOKUP(AG1533,AKT!$E$4:$G$350,3,FALSE),"")</f>
        <v>0942</v>
      </c>
    </row>
    <row r="1534" spans="31:34" hidden="1">
      <c r="AE1534" t="s">
        <v>3556</v>
      </c>
      <c r="AF1534" t="s">
        <v>3557</v>
      </c>
      <c r="AG1534" t="str">
        <f t="shared" si="91"/>
        <v>A679078</v>
      </c>
      <c r="AH1534" t="str">
        <f>IFERROR(VLOOKUP(AG1534,AKT!$E$4:$G$350,3,FALSE),"")</f>
        <v>0942</v>
      </c>
    </row>
    <row r="1535" spans="31:34" hidden="1">
      <c r="AE1535" t="s">
        <v>3558</v>
      </c>
      <c r="AF1535" t="s">
        <v>3559</v>
      </c>
      <c r="AG1535" t="str">
        <f t="shared" si="91"/>
        <v>A679078</v>
      </c>
      <c r="AH1535" t="str">
        <f>IFERROR(VLOOKUP(AG1535,AKT!$E$4:$G$350,3,FALSE),"")</f>
        <v>0942</v>
      </c>
    </row>
    <row r="1536" spans="31:34" hidden="1">
      <c r="AE1536" t="s">
        <v>3560</v>
      </c>
      <c r="AF1536" t="s">
        <v>3561</v>
      </c>
      <c r="AG1536" t="str">
        <f t="shared" si="91"/>
        <v>A679078</v>
      </c>
      <c r="AH1536" t="str">
        <f>IFERROR(VLOOKUP(AG1536,AKT!$E$4:$G$350,3,FALSE),"")</f>
        <v>0942</v>
      </c>
    </row>
    <row r="1537" spans="31:34" hidden="1">
      <c r="AE1537" t="s">
        <v>3562</v>
      </c>
      <c r="AF1537" t="s">
        <v>3563</v>
      </c>
      <c r="AG1537" t="str">
        <f t="shared" si="91"/>
        <v>A679078</v>
      </c>
      <c r="AH1537" t="str">
        <f>IFERROR(VLOOKUP(AG1537,AKT!$E$4:$G$350,3,FALSE),"")</f>
        <v>0942</v>
      </c>
    </row>
    <row r="1538" spans="31:34" hidden="1">
      <c r="AE1538" t="s">
        <v>3564</v>
      </c>
      <c r="AF1538" t="s">
        <v>3565</v>
      </c>
      <c r="AG1538" t="str">
        <f t="shared" si="91"/>
        <v>A679078</v>
      </c>
      <c r="AH1538" t="str">
        <f>IFERROR(VLOOKUP(AG1538,AKT!$E$4:$G$350,3,FALSE),"")</f>
        <v>0942</v>
      </c>
    </row>
    <row r="1539" spans="31:34" hidden="1">
      <c r="AE1539" t="s">
        <v>3566</v>
      </c>
      <c r="AF1539" t="s">
        <v>3567</v>
      </c>
      <c r="AG1539" t="str">
        <f t="shared" si="91"/>
        <v>A679078</v>
      </c>
      <c r="AH1539" t="str">
        <f>IFERROR(VLOOKUP(AG1539,AKT!$E$4:$G$350,3,FALSE),"")</f>
        <v>0942</v>
      </c>
    </row>
    <row r="1540" spans="31:34" hidden="1">
      <c r="AE1540" t="s">
        <v>3568</v>
      </c>
      <c r="AF1540" t="s">
        <v>3569</v>
      </c>
      <c r="AG1540" t="str">
        <f t="shared" si="91"/>
        <v>A679078</v>
      </c>
      <c r="AH1540" t="str">
        <f>IFERROR(VLOOKUP(AG1540,AKT!$E$4:$G$350,3,FALSE),"")</f>
        <v>0942</v>
      </c>
    </row>
    <row r="1541" spans="31:34" hidden="1">
      <c r="AE1541" t="s">
        <v>3570</v>
      </c>
      <c r="AF1541" t="s">
        <v>3571</v>
      </c>
      <c r="AG1541" t="str">
        <f t="shared" si="91"/>
        <v>A679078</v>
      </c>
      <c r="AH1541" t="str">
        <f>IFERROR(VLOOKUP(AG1541,AKT!$E$4:$G$350,3,FALSE),"")</f>
        <v>0942</v>
      </c>
    </row>
    <row r="1542" spans="31:34" hidden="1">
      <c r="AE1542" t="s">
        <v>3572</v>
      </c>
      <c r="AF1542" t="s">
        <v>3573</v>
      </c>
      <c r="AG1542" t="str">
        <f t="shared" si="91"/>
        <v>A679078</v>
      </c>
      <c r="AH1542" t="str">
        <f>IFERROR(VLOOKUP(AG1542,AKT!$E$4:$G$350,3,FALSE),"")</f>
        <v>0942</v>
      </c>
    </row>
    <row r="1543" spans="31:34" hidden="1">
      <c r="AE1543" t="s">
        <v>3574</v>
      </c>
      <c r="AF1543" t="s">
        <v>3575</v>
      </c>
      <c r="AG1543" t="str">
        <f t="shared" si="91"/>
        <v>A679078</v>
      </c>
      <c r="AH1543" t="str">
        <f>IFERROR(VLOOKUP(AG1543,AKT!$E$4:$G$350,3,FALSE),"")</f>
        <v>0942</v>
      </c>
    </row>
    <row r="1544" spans="31:34" hidden="1">
      <c r="AE1544" t="s">
        <v>3576</v>
      </c>
      <c r="AF1544" t="s">
        <v>3577</v>
      </c>
      <c r="AG1544" t="str">
        <f t="shared" si="91"/>
        <v>A679078</v>
      </c>
      <c r="AH1544" t="str">
        <f>IFERROR(VLOOKUP(AG1544,AKT!$E$4:$G$350,3,FALSE),"")</f>
        <v>0942</v>
      </c>
    </row>
    <row r="1545" spans="31:34" hidden="1">
      <c r="AE1545" t="s">
        <v>3578</v>
      </c>
      <c r="AF1545" t="s">
        <v>3579</v>
      </c>
      <c r="AG1545" t="str">
        <f t="shared" ref="AG1545:AG1608" si="92">LEFT(AE1545,7)</f>
        <v>A679078</v>
      </c>
      <c r="AH1545" t="str">
        <f>IFERROR(VLOOKUP(AG1545,AKT!$E$4:$G$350,3,FALSE),"")</f>
        <v>0942</v>
      </c>
    </row>
    <row r="1546" spans="31:34" hidden="1">
      <c r="AE1546" t="s">
        <v>3580</v>
      </c>
      <c r="AF1546" t="s">
        <v>3581</v>
      </c>
      <c r="AG1546" t="str">
        <f t="shared" si="92"/>
        <v>A679078</v>
      </c>
      <c r="AH1546" t="str">
        <f>IFERROR(VLOOKUP(AG1546,AKT!$E$4:$G$350,3,FALSE),"")</f>
        <v>0942</v>
      </c>
    </row>
    <row r="1547" spans="31:34" hidden="1">
      <c r="AE1547" t="s">
        <v>3582</v>
      </c>
      <c r="AF1547" t="s">
        <v>3583</v>
      </c>
      <c r="AG1547" t="str">
        <f t="shared" si="92"/>
        <v>A679078</v>
      </c>
      <c r="AH1547" t="str">
        <f>IFERROR(VLOOKUP(AG1547,AKT!$E$4:$G$350,3,FALSE),"")</f>
        <v>0942</v>
      </c>
    </row>
    <row r="1548" spans="31:34" hidden="1">
      <c r="AE1548" t="s">
        <v>3584</v>
      </c>
      <c r="AF1548" t="s">
        <v>2020</v>
      </c>
      <c r="AG1548" t="str">
        <f t="shared" si="92"/>
        <v>A679078</v>
      </c>
      <c r="AH1548" t="str">
        <f>IFERROR(VLOOKUP(AG1548,AKT!$E$4:$G$350,3,FALSE),"")</f>
        <v>0942</v>
      </c>
    </row>
    <row r="1549" spans="31:34" hidden="1">
      <c r="AE1549" t="s">
        <v>3585</v>
      </c>
      <c r="AF1549" t="s">
        <v>3586</v>
      </c>
      <c r="AG1549" t="str">
        <f t="shared" si="92"/>
        <v>A679078</v>
      </c>
      <c r="AH1549" t="str">
        <f>IFERROR(VLOOKUP(AG1549,AKT!$E$4:$G$350,3,FALSE),"")</f>
        <v>0942</v>
      </c>
    </row>
    <row r="1550" spans="31:34" hidden="1">
      <c r="AE1550" t="s">
        <v>6287</v>
      </c>
      <c r="AF1550" t="s">
        <v>6288</v>
      </c>
      <c r="AG1550" t="str">
        <f t="shared" si="92"/>
        <v>A679078</v>
      </c>
      <c r="AH1550" t="str">
        <f>IFERROR(VLOOKUP(AG1550,AKT!$E$4:$G$350,3,FALSE),"")</f>
        <v>0942</v>
      </c>
    </row>
    <row r="1551" spans="31:34" hidden="1">
      <c r="AE1551" t="s">
        <v>6289</v>
      </c>
      <c r="AF1551" t="s">
        <v>6290</v>
      </c>
      <c r="AG1551" t="str">
        <f t="shared" si="92"/>
        <v>A679078</v>
      </c>
      <c r="AH1551" t="str">
        <f>IFERROR(VLOOKUP(AG1551,AKT!$E$4:$G$350,3,FALSE),"")</f>
        <v>0942</v>
      </c>
    </row>
    <row r="1552" spans="31:34" hidden="1">
      <c r="AE1552" t="s">
        <v>6291</v>
      </c>
      <c r="AF1552" t="s">
        <v>6290</v>
      </c>
      <c r="AG1552" t="str">
        <f t="shared" si="92"/>
        <v>A679078</v>
      </c>
      <c r="AH1552" t="str">
        <f>IFERROR(VLOOKUP(AG1552,AKT!$E$4:$G$350,3,FALSE),"")</f>
        <v>0942</v>
      </c>
    </row>
    <row r="1553" spans="31:34" hidden="1">
      <c r="AE1553" t="s">
        <v>6292</v>
      </c>
      <c r="AF1553" t="s">
        <v>6293</v>
      </c>
      <c r="AG1553" t="str">
        <f t="shared" si="92"/>
        <v>A679078</v>
      </c>
      <c r="AH1553" t="str">
        <f>IFERROR(VLOOKUP(AG1553,AKT!$E$4:$G$350,3,FALSE),"")</f>
        <v>0942</v>
      </c>
    </row>
    <row r="1554" spans="31:34" hidden="1">
      <c r="AE1554" t="s">
        <v>6294</v>
      </c>
      <c r="AF1554" t="s">
        <v>6295</v>
      </c>
      <c r="AG1554" t="str">
        <f t="shared" si="92"/>
        <v>A679078</v>
      </c>
      <c r="AH1554" t="str">
        <f>IFERROR(VLOOKUP(AG1554,AKT!$E$4:$G$350,3,FALSE),"")</f>
        <v>0942</v>
      </c>
    </row>
    <row r="1555" spans="31:34" hidden="1">
      <c r="AE1555" t="s">
        <v>6296</v>
      </c>
      <c r="AF1555" t="s">
        <v>6297</v>
      </c>
      <c r="AG1555" t="str">
        <f t="shared" si="92"/>
        <v>A679078</v>
      </c>
      <c r="AH1555" t="str">
        <f>IFERROR(VLOOKUP(AG1555,AKT!$E$4:$G$350,3,FALSE),"")</f>
        <v>0942</v>
      </c>
    </row>
    <row r="1556" spans="31:34" hidden="1">
      <c r="AE1556" t="s">
        <v>6298</v>
      </c>
      <c r="AF1556" t="s">
        <v>6299</v>
      </c>
      <c r="AG1556" t="str">
        <f t="shared" si="92"/>
        <v>A679078</v>
      </c>
      <c r="AH1556" t="str">
        <f>IFERROR(VLOOKUP(AG1556,AKT!$E$4:$G$350,3,FALSE),"")</f>
        <v>0942</v>
      </c>
    </row>
    <row r="1557" spans="31:34" hidden="1">
      <c r="AE1557" t="s">
        <v>6300</v>
      </c>
      <c r="AF1557" t="s">
        <v>6301</v>
      </c>
      <c r="AG1557" t="str">
        <f t="shared" si="92"/>
        <v>A679078</v>
      </c>
      <c r="AH1557" t="str">
        <f>IFERROR(VLOOKUP(AG1557,AKT!$E$4:$G$350,3,FALSE),"")</f>
        <v>0942</v>
      </c>
    </row>
    <row r="1558" spans="31:34" hidden="1">
      <c r="AE1558" t="s">
        <v>6302</v>
      </c>
      <c r="AF1558" t="s">
        <v>6303</v>
      </c>
      <c r="AG1558" t="str">
        <f t="shared" si="92"/>
        <v>A679078</v>
      </c>
      <c r="AH1558" t="str">
        <f>IFERROR(VLOOKUP(AG1558,AKT!$E$4:$G$350,3,FALSE),"")</f>
        <v>0942</v>
      </c>
    </row>
    <row r="1559" spans="31:34" hidden="1">
      <c r="AE1559" t="s">
        <v>6304</v>
      </c>
      <c r="AF1559" t="s">
        <v>6305</v>
      </c>
      <c r="AG1559" t="str">
        <f t="shared" si="92"/>
        <v>A679078</v>
      </c>
      <c r="AH1559" t="str">
        <f>IFERROR(VLOOKUP(AG1559,AKT!$E$4:$G$350,3,FALSE),"")</f>
        <v>0942</v>
      </c>
    </row>
    <row r="1560" spans="31:34" hidden="1">
      <c r="AE1560" t="s">
        <v>6306</v>
      </c>
      <c r="AF1560" t="s">
        <v>6307</v>
      </c>
      <c r="AG1560" t="str">
        <f t="shared" si="92"/>
        <v>A679078</v>
      </c>
      <c r="AH1560" t="str">
        <f>IFERROR(VLOOKUP(AG1560,AKT!$E$4:$G$350,3,FALSE),"")</f>
        <v>0942</v>
      </c>
    </row>
    <row r="1561" spans="31:34" hidden="1">
      <c r="AE1561" t="s">
        <v>6308</v>
      </c>
      <c r="AF1561" t="s">
        <v>6309</v>
      </c>
      <c r="AG1561" t="str">
        <f t="shared" si="92"/>
        <v>A679078</v>
      </c>
      <c r="AH1561" t="str">
        <f>IFERROR(VLOOKUP(AG1561,AKT!$E$4:$G$350,3,FALSE),"")</f>
        <v>0942</v>
      </c>
    </row>
    <row r="1562" spans="31:34" hidden="1">
      <c r="AE1562" t="s">
        <v>6310</v>
      </c>
      <c r="AF1562" t="s">
        <v>6311</v>
      </c>
      <c r="AG1562" t="str">
        <f t="shared" si="92"/>
        <v>A679078</v>
      </c>
      <c r="AH1562" t="str">
        <f>IFERROR(VLOOKUP(AG1562,AKT!$E$4:$G$350,3,FALSE),"")</f>
        <v>0942</v>
      </c>
    </row>
    <row r="1563" spans="31:34" hidden="1">
      <c r="AE1563" t="s">
        <v>6312</v>
      </c>
      <c r="AF1563" t="s">
        <v>6313</v>
      </c>
      <c r="AG1563" t="str">
        <f t="shared" si="92"/>
        <v>A679078</v>
      </c>
      <c r="AH1563" t="str">
        <f>IFERROR(VLOOKUP(AG1563,AKT!$E$4:$G$350,3,FALSE),"")</f>
        <v>0942</v>
      </c>
    </row>
    <row r="1564" spans="31:34" hidden="1">
      <c r="AE1564" t="s">
        <v>6314</v>
      </c>
      <c r="AF1564" t="s">
        <v>6315</v>
      </c>
      <c r="AG1564" t="str">
        <f t="shared" si="92"/>
        <v>A679078</v>
      </c>
      <c r="AH1564" t="str">
        <f>IFERROR(VLOOKUP(AG1564,AKT!$E$4:$G$350,3,FALSE),"")</f>
        <v>0942</v>
      </c>
    </row>
    <row r="1565" spans="31:34" hidden="1">
      <c r="AE1565" t="s">
        <v>6316</v>
      </c>
      <c r="AF1565" t="s">
        <v>6317</v>
      </c>
      <c r="AG1565" t="str">
        <f t="shared" si="92"/>
        <v>A679078</v>
      </c>
      <c r="AH1565" t="str">
        <f>IFERROR(VLOOKUP(AG1565,AKT!$E$4:$G$350,3,FALSE),"")</f>
        <v>0942</v>
      </c>
    </row>
    <row r="1566" spans="31:34" hidden="1">
      <c r="AE1566" t="s">
        <v>6318</v>
      </c>
      <c r="AF1566" t="s">
        <v>6319</v>
      </c>
      <c r="AG1566" t="str">
        <f t="shared" si="92"/>
        <v>A679078</v>
      </c>
      <c r="AH1566" t="str">
        <f>IFERROR(VLOOKUP(AG1566,AKT!$E$4:$G$350,3,FALSE),"")</f>
        <v>0942</v>
      </c>
    </row>
    <row r="1567" spans="31:34" hidden="1">
      <c r="AE1567" t="s">
        <v>6320</v>
      </c>
      <c r="AF1567" t="s">
        <v>6321</v>
      </c>
      <c r="AG1567" t="str">
        <f t="shared" si="92"/>
        <v>A679078</v>
      </c>
      <c r="AH1567" t="str">
        <f>IFERROR(VLOOKUP(AG1567,AKT!$E$4:$G$350,3,FALSE),"")</f>
        <v>0942</v>
      </c>
    </row>
    <row r="1568" spans="31:34" hidden="1">
      <c r="AE1568" t="s">
        <v>6322</v>
      </c>
      <c r="AF1568" t="s">
        <v>6323</v>
      </c>
      <c r="AG1568" t="str">
        <f t="shared" si="92"/>
        <v>A679078</v>
      </c>
      <c r="AH1568" t="str">
        <f>IFERROR(VLOOKUP(AG1568,AKT!$E$4:$G$350,3,FALSE),"")</f>
        <v>0942</v>
      </c>
    </row>
    <row r="1569" spans="31:34" hidden="1">
      <c r="AE1569" t="s">
        <v>6324</v>
      </c>
      <c r="AF1569" t="s">
        <v>6325</v>
      </c>
      <c r="AG1569" t="str">
        <f t="shared" si="92"/>
        <v>A679078</v>
      </c>
      <c r="AH1569" t="str">
        <f>IFERROR(VLOOKUP(AG1569,AKT!$E$4:$G$350,3,FALSE),"")</f>
        <v>0942</v>
      </c>
    </row>
    <row r="1570" spans="31:34" hidden="1">
      <c r="AE1570" t="s">
        <v>6326</v>
      </c>
      <c r="AF1570" t="s">
        <v>6327</v>
      </c>
      <c r="AG1570" t="str">
        <f t="shared" si="92"/>
        <v>A679078</v>
      </c>
      <c r="AH1570" t="str">
        <f>IFERROR(VLOOKUP(AG1570,AKT!$E$4:$G$350,3,FALSE),"")</f>
        <v>0942</v>
      </c>
    </row>
    <row r="1571" spans="31:34" hidden="1">
      <c r="AE1571" t="s">
        <v>6328</v>
      </c>
      <c r="AF1571" t="s">
        <v>6329</v>
      </c>
      <c r="AG1571" t="str">
        <f t="shared" si="92"/>
        <v>A679078</v>
      </c>
      <c r="AH1571" t="str">
        <f>IFERROR(VLOOKUP(AG1571,AKT!$E$4:$G$350,3,FALSE),"")</f>
        <v>0942</v>
      </c>
    </row>
    <row r="1572" spans="31:34" hidden="1">
      <c r="AE1572" t="s">
        <v>6330</v>
      </c>
      <c r="AF1572" t="s">
        <v>6331</v>
      </c>
      <c r="AG1572" t="str">
        <f t="shared" si="92"/>
        <v>A679078</v>
      </c>
      <c r="AH1572" t="str">
        <f>IFERROR(VLOOKUP(AG1572,AKT!$E$4:$G$350,3,FALSE),"")</f>
        <v>0942</v>
      </c>
    </row>
    <row r="1573" spans="31:34" hidden="1">
      <c r="AE1573" t="s">
        <v>6332</v>
      </c>
      <c r="AF1573" t="s">
        <v>6333</v>
      </c>
      <c r="AG1573" t="str">
        <f t="shared" si="92"/>
        <v>A679078</v>
      </c>
      <c r="AH1573" t="str">
        <f>IFERROR(VLOOKUP(AG1573,AKT!$E$4:$G$350,3,FALSE),"")</f>
        <v>0942</v>
      </c>
    </row>
    <row r="1574" spans="31:34" hidden="1">
      <c r="AE1574" t="s">
        <v>6334</v>
      </c>
      <c r="AF1574" t="s">
        <v>6335</v>
      </c>
      <c r="AG1574" t="str">
        <f t="shared" si="92"/>
        <v>A679078</v>
      </c>
      <c r="AH1574" t="str">
        <f>IFERROR(VLOOKUP(AG1574,AKT!$E$4:$G$350,3,FALSE),"")</f>
        <v>0942</v>
      </c>
    </row>
    <row r="1575" spans="31:34" hidden="1">
      <c r="AE1575" t="s">
        <v>6336</v>
      </c>
      <c r="AF1575" t="s">
        <v>6337</v>
      </c>
      <c r="AG1575" t="str">
        <f t="shared" si="92"/>
        <v>A679078</v>
      </c>
      <c r="AH1575" t="str">
        <f>IFERROR(VLOOKUP(AG1575,AKT!$E$4:$G$350,3,FALSE),"")</f>
        <v>0942</v>
      </c>
    </row>
    <row r="1576" spans="31:34" hidden="1">
      <c r="AE1576" t="s">
        <v>6338</v>
      </c>
      <c r="AF1576" t="s">
        <v>6339</v>
      </c>
      <c r="AG1576" t="str">
        <f t="shared" si="92"/>
        <v>A679078</v>
      </c>
      <c r="AH1576" t="str">
        <f>IFERROR(VLOOKUP(AG1576,AKT!$E$4:$G$350,3,FALSE),"")</f>
        <v>0942</v>
      </c>
    </row>
    <row r="1577" spans="31:34" hidden="1">
      <c r="AE1577" t="s">
        <v>6340</v>
      </c>
      <c r="AF1577" t="s">
        <v>6341</v>
      </c>
      <c r="AG1577" t="str">
        <f t="shared" si="92"/>
        <v>A679078</v>
      </c>
      <c r="AH1577" t="str">
        <f>IFERROR(VLOOKUP(AG1577,AKT!$E$4:$G$350,3,FALSE),"")</f>
        <v>0942</v>
      </c>
    </row>
    <row r="1578" spans="31:34" hidden="1">
      <c r="AE1578" t="s">
        <v>6342</v>
      </c>
      <c r="AF1578" t="s">
        <v>6343</v>
      </c>
      <c r="AG1578" t="str">
        <f t="shared" si="92"/>
        <v>A679078</v>
      </c>
      <c r="AH1578" t="str">
        <f>IFERROR(VLOOKUP(AG1578,AKT!$E$4:$G$350,3,FALSE),"")</f>
        <v>0942</v>
      </c>
    </row>
    <row r="1579" spans="31:34" hidden="1">
      <c r="AE1579" t="s">
        <v>6344</v>
      </c>
      <c r="AF1579" t="s">
        <v>6345</v>
      </c>
      <c r="AG1579" t="str">
        <f t="shared" si="92"/>
        <v>A679078</v>
      </c>
      <c r="AH1579" t="str">
        <f>IFERROR(VLOOKUP(AG1579,AKT!$E$4:$G$350,3,FALSE),"")</f>
        <v>0942</v>
      </c>
    </row>
    <row r="1580" spans="31:34" hidden="1">
      <c r="AE1580" t="s">
        <v>6346</v>
      </c>
      <c r="AF1580" t="s">
        <v>6347</v>
      </c>
      <c r="AG1580" t="str">
        <f t="shared" si="92"/>
        <v>A679078</v>
      </c>
      <c r="AH1580" t="str">
        <f>IFERROR(VLOOKUP(AG1580,AKT!$E$4:$G$350,3,FALSE),"")</f>
        <v>0942</v>
      </c>
    </row>
    <row r="1581" spans="31:34" hidden="1">
      <c r="AE1581" t="s">
        <v>6348</v>
      </c>
      <c r="AF1581" t="s">
        <v>6349</v>
      </c>
      <c r="AG1581" t="str">
        <f t="shared" si="92"/>
        <v>A679078</v>
      </c>
      <c r="AH1581" t="str">
        <f>IFERROR(VLOOKUP(AG1581,AKT!$E$4:$G$350,3,FALSE),"")</f>
        <v>0942</v>
      </c>
    </row>
    <row r="1582" spans="31:34" hidden="1">
      <c r="AE1582" t="s">
        <v>6350</v>
      </c>
      <c r="AF1582" t="s">
        <v>6351</v>
      </c>
      <c r="AG1582" t="str">
        <f t="shared" si="92"/>
        <v>A679078</v>
      </c>
      <c r="AH1582" t="str">
        <f>IFERROR(VLOOKUP(AG1582,AKT!$E$4:$G$350,3,FALSE),"")</f>
        <v>0942</v>
      </c>
    </row>
    <row r="1583" spans="31:34" hidden="1">
      <c r="AE1583" t="s">
        <v>6352</v>
      </c>
      <c r="AF1583" t="s">
        <v>6353</v>
      </c>
      <c r="AG1583" t="str">
        <f t="shared" si="92"/>
        <v>A679078</v>
      </c>
      <c r="AH1583" t="str">
        <f>IFERROR(VLOOKUP(AG1583,AKT!$E$4:$G$350,3,FALSE),"")</f>
        <v>0942</v>
      </c>
    </row>
    <row r="1584" spans="31:34" hidden="1">
      <c r="AE1584" t="s">
        <v>6354</v>
      </c>
      <c r="AF1584" t="s">
        <v>6355</v>
      </c>
      <c r="AG1584" t="str">
        <f t="shared" si="92"/>
        <v>A679078</v>
      </c>
      <c r="AH1584" t="str">
        <f>IFERROR(VLOOKUP(AG1584,AKT!$E$4:$G$350,3,FALSE),"")</f>
        <v>0942</v>
      </c>
    </row>
    <row r="1585" spans="31:34" hidden="1">
      <c r="AE1585" t="s">
        <v>6356</v>
      </c>
      <c r="AF1585" t="s">
        <v>6357</v>
      </c>
      <c r="AG1585" t="str">
        <f t="shared" si="92"/>
        <v>A679078</v>
      </c>
      <c r="AH1585" t="str">
        <f>IFERROR(VLOOKUP(AG1585,AKT!$E$4:$G$350,3,FALSE),"")</f>
        <v>0942</v>
      </c>
    </row>
    <row r="1586" spans="31:34" hidden="1">
      <c r="AE1586" t="s">
        <v>6358</v>
      </c>
      <c r="AF1586" t="s">
        <v>6359</v>
      </c>
      <c r="AG1586" t="str">
        <f t="shared" si="92"/>
        <v>A679078</v>
      </c>
      <c r="AH1586" t="str">
        <f>IFERROR(VLOOKUP(AG1586,AKT!$E$4:$G$350,3,FALSE),"")</f>
        <v>0942</v>
      </c>
    </row>
    <row r="1587" spans="31:34" hidden="1">
      <c r="AE1587" t="s">
        <v>6360</v>
      </c>
      <c r="AF1587" t="s">
        <v>6361</v>
      </c>
      <c r="AG1587" t="str">
        <f t="shared" si="92"/>
        <v>A679078</v>
      </c>
      <c r="AH1587" t="str">
        <f>IFERROR(VLOOKUP(AG1587,AKT!$E$4:$G$350,3,FALSE),"")</f>
        <v>0942</v>
      </c>
    </row>
    <row r="1588" spans="31:34" hidden="1">
      <c r="AE1588" t="s">
        <v>6362</v>
      </c>
      <c r="AF1588" t="s">
        <v>6363</v>
      </c>
      <c r="AG1588" t="str">
        <f t="shared" si="92"/>
        <v>A679078</v>
      </c>
      <c r="AH1588" t="str">
        <f>IFERROR(VLOOKUP(AG1588,AKT!$E$4:$G$350,3,FALSE),"")</f>
        <v>0942</v>
      </c>
    </row>
    <row r="1589" spans="31:34" hidden="1">
      <c r="AE1589" t="s">
        <v>6364</v>
      </c>
      <c r="AF1589" t="s">
        <v>6365</v>
      </c>
      <c r="AG1589" t="str">
        <f t="shared" si="92"/>
        <v>A679078</v>
      </c>
      <c r="AH1589" t="str">
        <f>IFERROR(VLOOKUP(AG1589,AKT!$E$4:$G$350,3,FALSE),"")</f>
        <v>0942</v>
      </c>
    </row>
    <row r="1590" spans="31:34" hidden="1">
      <c r="AE1590" t="s">
        <v>6366</v>
      </c>
      <c r="AF1590" t="s">
        <v>6367</v>
      </c>
      <c r="AG1590" t="str">
        <f t="shared" si="92"/>
        <v>A679078</v>
      </c>
      <c r="AH1590" t="str">
        <f>IFERROR(VLOOKUP(AG1590,AKT!$E$4:$G$350,3,FALSE),"")</f>
        <v>0942</v>
      </c>
    </row>
    <row r="1591" spans="31:34" hidden="1">
      <c r="AE1591" t="s">
        <v>6368</v>
      </c>
      <c r="AF1591" t="s">
        <v>6369</v>
      </c>
      <c r="AG1591" t="str">
        <f t="shared" si="92"/>
        <v>A679078</v>
      </c>
      <c r="AH1591" t="str">
        <f>IFERROR(VLOOKUP(AG1591,AKT!$E$4:$G$350,3,FALSE),"")</f>
        <v>0942</v>
      </c>
    </row>
    <row r="1592" spans="31:34" hidden="1">
      <c r="AE1592" t="s">
        <v>6370</v>
      </c>
      <c r="AF1592" t="s">
        <v>6361</v>
      </c>
      <c r="AG1592" t="str">
        <f t="shared" si="92"/>
        <v>A679078</v>
      </c>
      <c r="AH1592" t="str">
        <f>IFERROR(VLOOKUP(AG1592,AKT!$E$4:$G$350,3,FALSE),"")</f>
        <v>0942</v>
      </c>
    </row>
    <row r="1593" spans="31:34" hidden="1">
      <c r="AE1593" t="s">
        <v>6371</v>
      </c>
      <c r="AF1593" t="s">
        <v>6372</v>
      </c>
      <c r="AG1593" t="str">
        <f t="shared" si="92"/>
        <v>A679078</v>
      </c>
      <c r="AH1593" t="str">
        <f>IFERROR(VLOOKUP(AG1593,AKT!$E$4:$G$350,3,FALSE),"")</f>
        <v>0942</v>
      </c>
    </row>
    <row r="1594" spans="31:34" hidden="1">
      <c r="AE1594" t="s">
        <v>6373</v>
      </c>
      <c r="AF1594" t="s">
        <v>6374</v>
      </c>
      <c r="AG1594" t="str">
        <f t="shared" si="92"/>
        <v>A679078</v>
      </c>
      <c r="AH1594" t="str">
        <f>IFERROR(VLOOKUP(AG1594,AKT!$E$4:$G$350,3,FALSE),"")</f>
        <v>0942</v>
      </c>
    </row>
    <row r="1595" spans="31:34" hidden="1">
      <c r="AE1595" t="s">
        <v>6375</v>
      </c>
      <c r="AF1595" t="s">
        <v>6376</v>
      </c>
      <c r="AG1595" t="str">
        <f t="shared" si="92"/>
        <v>A679078</v>
      </c>
      <c r="AH1595" t="str">
        <f>IFERROR(VLOOKUP(AG1595,AKT!$E$4:$G$350,3,FALSE),"")</f>
        <v>0942</v>
      </c>
    </row>
    <row r="1596" spans="31:34" hidden="1">
      <c r="AE1596" t="s">
        <v>6377</v>
      </c>
      <c r="AF1596" t="s">
        <v>6378</v>
      </c>
      <c r="AG1596" t="str">
        <f t="shared" si="92"/>
        <v>A679078</v>
      </c>
      <c r="AH1596" t="str">
        <f>IFERROR(VLOOKUP(AG1596,AKT!$E$4:$G$350,3,FALSE),"")</f>
        <v>0942</v>
      </c>
    </row>
    <row r="1597" spans="31:34" hidden="1">
      <c r="AE1597" t="s">
        <v>6379</v>
      </c>
      <c r="AF1597" t="s">
        <v>6380</v>
      </c>
      <c r="AG1597" t="str">
        <f t="shared" si="92"/>
        <v>A679078</v>
      </c>
      <c r="AH1597" t="str">
        <f>IFERROR(VLOOKUP(AG1597,AKT!$E$4:$G$350,3,FALSE),"")</f>
        <v>0942</v>
      </c>
    </row>
    <row r="1598" spans="31:34" hidden="1">
      <c r="AE1598" t="s">
        <v>6381</v>
      </c>
      <c r="AF1598" t="s">
        <v>6382</v>
      </c>
      <c r="AG1598" t="str">
        <f t="shared" si="92"/>
        <v>A679078</v>
      </c>
      <c r="AH1598" t="str">
        <f>IFERROR(VLOOKUP(AG1598,AKT!$E$4:$G$350,3,FALSE),"")</f>
        <v>0942</v>
      </c>
    </row>
    <row r="1599" spans="31:34" hidden="1">
      <c r="AE1599" t="s">
        <v>6383</v>
      </c>
      <c r="AF1599" t="s">
        <v>6384</v>
      </c>
      <c r="AG1599" t="str">
        <f t="shared" si="92"/>
        <v>A679078</v>
      </c>
      <c r="AH1599" t="str">
        <f>IFERROR(VLOOKUP(AG1599,AKT!$E$4:$G$350,3,FALSE),"")</f>
        <v>0942</v>
      </c>
    </row>
    <row r="1600" spans="31:34" hidden="1">
      <c r="AE1600" t="s">
        <v>6385</v>
      </c>
      <c r="AF1600" t="s">
        <v>6386</v>
      </c>
      <c r="AG1600" t="str">
        <f t="shared" si="92"/>
        <v>A679078</v>
      </c>
      <c r="AH1600" t="str">
        <f>IFERROR(VLOOKUP(AG1600,AKT!$E$4:$G$350,3,FALSE),"")</f>
        <v>0942</v>
      </c>
    </row>
    <row r="1601" spans="31:34" hidden="1">
      <c r="AE1601" t="s">
        <v>6387</v>
      </c>
      <c r="AF1601" t="s">
        <v>6388</v>
      </c>
      <c r="AG1601" t="str">
        <f t="shared" si="92"/>
        <v>A679078</v>
      </c>
      <c r="AH1601" t="str">
        <f>IFERROR(VLOOKUP(AG1601,AKT!$E$4:$G$350,3,FALSE),"")</f>
        <v>0942</v>
      </c>
    </row>
    <row r="1602" spans="31:34" hidden="1">
      <c r="AE1602" t="s">
        <v>6389</v>
      </c>
      <c r="AF1602" t="s">
        <v>6390</v>
      </c>
      <c r="AG1602" t="str">
        <f t="shared" si="92"/>
        <v>A679078</v>
      </c>
      <c r="AH1602" t="str">
        <f>IFERROR(VLOOKUP(AG1602,AKT!$E$4:$G$350,3,FALSE),"")</f>
        <v>0942</v>
      </c>
    </row>
    <row r="1603" spans="31:34" hidden="1">
      <c r="AE1603" t="s">
        <v>6391</v>
      </c>
      <c r="AF1603" t="s">
        <v>6392</v>
      </c>
      <c r="AG1603" t="str">
        <f t="shared" si="92"/>
        <v>A679078</v>
      </c>
      <c r="AH1603" t="str">
        <f>IFERROR(VLOOKUP(AG1603,AKT!$E$4:$G$350,3,FALSE),"")</f>
        <v>0942</v>
      </c>
    </row>
    <row r="1604" spans="31:34" hidden="1">
      <c r="AE1604" t="s">
        <v>6393</v>
      </c>
      <c r="AF1604" t="s">
        <v>6394</v>
      </c>
      <c r="AG1604" t="str">
        <f t="shared" si="92"/>
        <v>A679078</v>
      </c>
      <c r="AH1604" t="str">
        <f>IFERROR(VLOOKUP(AG1604,AKT!$E$4:$G$350,3,FALSE),"")</f>
        <v>0942</v>
      </c>
    </row>
    <row r="1605" spans="31:34" hidden="1">
      <c r="AE1605" t="s">
        <v>6395</v>
      </c>
      <c r="AF1605" t="s">
        <v>6396</v>
      </c>
      <c r="AG1605" t="str">
        <f t="shared" si="92"/>
        <v>A679078</v>
      </c>
      <c r="AH1605" t="str">
        <f>IFERROR(VLOOKUP(AG1605,AKT!$E$4:$G$350,3,FALSE),"")</f>
        <v>0942</v>
      </c>
    </row>
    <row r="1606" spans="31:34" hidden="1">
      <c r="AE1606" t="s">
        <v>6397</v>
      </c>
      <c r="AF1606" t="s">
        <v>6398</v>
      </c>
      <c r="AG1606" t="str">
        <f t="shared" si="92"/>
        <v>A679078</v>
      </c>
      <c r="AH1606" t="str">
        <f>IFERROR(VLOOKUP(AG1606,AKT!$E$4:$G$350,3,FALSE),"")</f>
        <v>0942</v>
      </c>
    </row>
    <row r="1607" spans="31:34" hidden="1">
      <c r="AE1607" t="s">
        <v>6399</v>
      </c>
      <c r="AF1607" t="s">
        <v>6400</v>
      </c>
      <c r="AG1607" t="str">
        <f t="shared" si="92"/>
        <v>A679078</v>
      </c>
      <c r="AH1607" t="str">
        <f>IFERROR(VLOOKUP(AG1607,AKT!$E$4:$G$350,3,FALSE),"")</f>
        <v>0942</v>
      </c>
    </row>
    <row r="1608" spans="31:34" hidden="1">
      <c r="AE1608" t="s">
        <v>6401</v>
      </c>
      <c r="AF1608" t="s">
        <v>6402</v>
      </c>
      <c r="AG1608" t="str">
        <f t="shared" si="92"/>
        <v>A679078</v>
      </c>
      <c r="AH1608" t="str">
        <f>IFERROR(VLOOKUP(AG1608,AKT!$E$4:$G$350,3,FALSE),"")</f>
        <v>0942</v>
      </c>
    </row>
    <row r="1609" spans="31:34" hidden="1">
      <c r="AE1609" t="s">
        <v>6403</v>
      </c>
      <c r="AF1609" t="s">
        <v>6404</v>
      </c>
      <c r="AG1609" t="str">
        <f t="shared" ref="AG1609:AG1672" si="93">LEFT(AE1609,7)</f>
        <v>A679078</v>
      </c>
      <c r="AH1609" t="str">
        <f>IFERROR(VLOOKUP(AG1609,AKT!$E$4:$G$350,3,FALSE),"")</f>
        <v>0942</v>
      </c>
    </row>
    <row r="1610" spans="31:34" hidden="1">
      <c r="AE1610" t="s">
        <v>6405</v>
      </c>
      <c r="AF1610" t="s">
        <v>6406</v>
      </c>
      <c r="AG1610" t="str">
        <f t="shared" si="93"/>
        <v>A679078</v>
      </c>
      <c r="AH1610" t="str">
        <f>IFERROR(VLOOKUP(AG1610,AKT!$E$4:$G$350,3,FALSE),"")</f>
        <v>0942</v>
      </c>
    </row>
    <row r="1611" spans="31:34" hidden="1">
      <c r="AE1611" t="s">
        <v>6407</v>
      </c>
      <c r="AF1611" t="s">
        <v>6408</v>
      </c>
      <c r="AG1611" t="str">
        <f t="shared" si="93"/>
        <v>A679078</v>
      </c>
      <c r="AH1611" t="str">
        <f>IFERROR(VLOOKUP(AG1611,AKT!$E$4:$G$350,3,FALSE),"")</f>
        <v>0942</v>
      </c>
    </row>
    <row r="1612" spans="31:34" hidden="1">
      <c r="AE1612" t="s">
        <v>6409</v>
      </c>
      <c r="AF1612" t="s">
        <v>6410</v>
      </c>
      <c r="AG1612" t="str">
        <f t="shared" si="93"/>
        <v>A679078</v>
      </c>
      <c r="AH1612" t="str">
        <f>IFERROR(VLOOKUP(AG1612,AKT!$E$4:$G$350,3,FALSE),"")</f>
        <v>0942</v>
      </c>
    </row>
    <row r="1613" spans="31:34" hidden="1">
      <c r="AE1613" t="s">
        <v>6411</v>
      </c>
      <c r="AF1613" t="s">
        <v>6412</v>
      </c>
      <c r="AG1613" t="str">
        <f t="shared" si="93"/>
        <v>A679078</v>
      </c>
      <c r="AH1613" t="str">
        <f>IFERROR(VLOOKUP(AG1613,AKT!$E$4:$G$350,3,FALSE),"")</f>
        <v>0942</v>
      </c>
    </row>
    <row r="1614" spans="31:34" hidden="1">
      <c r="AE1614" t="s">
        <v>6413</v>
      </c>
      <c r="AF1614" t="s">
        <v>6414</v>
      </c>
      <c r="AG1614" t="str">
        <f t="shared" si="93"/>
        <v>A679078</v>
      </c>
      <c r="AH1614" t="str">
        <f>IFERROR(VLOOKUP(AG1614,AKT!$E$4:$G$350,3,FALSE),"")</f>
        <v>0942</v>
      </c>
    </row>
    <row r="1615" spans="31:34" hidden="1">
      <c r="AE1615" t="s">
        <v>6415</v>
      </c>
      <c r="AF1615" t="s">
        <v>6416</v>
      </c>
      <c r="AG1615" t="str">
        <f t="shared" si="93"/>
        <v>A679078</v>
      </c>
      <c r="AH1615" t="str">
        <f>IFERROR(VLOOKUP(AG1615,AKT!$E$4:$G$350,3,FALSE),"")</f>
        <v>0942</v>
      </c>
    </row>
    <row r="1616" spans="31:34" hidden="1">
      <c r="AE1616" t="s">
        <v>6417</v>
      </c>
      <c r="AF1616" t="s">
        <v>6418</v>
      </c>
      <c r="AG1616" t="str">
        <f t="shared" si="93"/>
        <v>A679078</v>
      </c>
      <c r="AH1616" t="str">
        <f>IFERROR(VLOOKUP(AG1616,AKT!$E$4:$G$350,3,FALSE),"")</f>
        <v>0942</v>
      </c>
    </row>
    <row r="1617" spans="31:34" hidden="1">
      <c r="AE1617" t="s">
        <v>6419</v>
      </c>
      <c r="AF1617" t="s">
        <v>6420</v>
      </c>
      <c r="AG1617" t="str">
        <f t="shared" si="93"/>
        <v>A679078</v>
      </c>
      <c r="AH1617" t="str">
        <f>IFERROR(VLOOKUP(AG1617,AKT!$E$4:$G$350,3,FALSE),"")</f>
        <v>0942</v>
      </c>
    </row>
    <row r="1618" spans="31:34" hidden="1">
      <c r="AE1618" t="s">
        <v>6421</v>
      </c>
      <c r="AF1618" t="s">
        <v>6422</v>
      </c>
      <c r="AG1618" t="str">
        <f t="shared" si="93"/>
        <v>A679078</v>
      </c>
      <c r="AH1618" t="str">
        <f>IFERROR(VLOOKUP(AG1618,AKT!$E$4:$G$350,3,FALSE),"")</f>
        <v>0942</v>
      </c>
    </row>
    <row r="1619" spans="31:34" hidden="1">
      <c r="AE1619" t="s">
        <v>6423</v>
      </c>
      <c r="AF1619" t="s">
        <v>6424</v>
      </c>
      <c r="AG1619" t="str">
        <f t="shared" si="93"/>
        <v>A679078</v>
      </c>
      <c r="AH1619" t="str">
        <f>IFERROR(VLOOKUP(AG1619,AKT!$E$4:$G$350,3,FALSE),"")</f>
        <v>0942</v>
      </c>
    </row>
    <row r="1620" spans="31:34" hidden="1">
      <c r="AE1620" t="s">
        <v>6425</v>
      </c>
      <c r="AF1620" t="s">
        <v>6426</v>
      </c>
      <c r="AG1620" t="str">
        <f t="shared" si="93"/>
        <v>A679078</v>
      </c>
      <c r="AH1620" t="str">
        <f>IFERROR(VLOOKUP(AG1620,AKT!$E$4:$G$350,3,FALSE),"")</f>
        <v>0942</v>
      </c>
    </row>
    <row r="1621" spans="31:34" hidden="1">
      <c r="AE1621" t="s">
        <v>6427</v>
      </c>
      <c r="AF1621" t="s">
        <v>6428</v>
      </c>
      <c r="AG1621" t="str">
        <f t="shared" si="93"/>
        <v>A679078</v>
      </c>
      <c r="AH1621" t="str">
        <f>IFERROR(VLOOKUP(AG1621,AKT!$E$4:$G$350,3,FALSE),"")</f>
        <v>0942</v>
      </c>
    </row>
    <row r="1622" spans="31:34" hidden="1">
      <c r="AE1622" t="s">
        <v>6429</v>
      </c>
      <c r="AF1622" t="s">
        <v>6430</v>
      </c>
      <c r="AG1622" t="str">
        <f t="shared" si="93"/>
        <v>A679078</v>
      </c>
      <c r="AH1622" t="str">
        <f>IFERROR(VLOOKUP(AG1622,AKT!$E$4:$G$350,3,FALSE),"")</f>
        <v>0942</v>
      </c>
    </row>
    <row r="1623" spans="31:34" hidden="1">
      <c r="AE1623" t="s">
        <v>6431</v>
      </c>
      <c r="AF1623" t="s">
        <v>6432</v>
      </c>
      <c r="AG1623" t="str">
        <f t="shared" si="93"/>
        <v>A679078</v>
      </c>
      <c r="AH1623" t="str">
        <f>IFERROR(VLOOKUP(AG1623,AKT!$E$4:$G$350,3,FALSE),"")</f>
        <v>0942</v>
      </c>
    </row>
    <row r="1624" spans="31:34" hidden="1">
      <c r="AE1624" t="s">
        <v>6433</v>
      </c>
      <c r="AF1624" t="s">
        <v>6434</v>
      </c>
      <c r="AG1624" t="str">
        <f t="shared" si="93"/>
        <v>A679078</v>
      </c>
      <c r="AH1624" t="str">
        <f>IFERROR(VLOOKUP(AG1624,AKT!$E$4:$G$350,3,FALSE),"")</f>
        <v>0942</v>
      </c>
    </row>
    <row r="1625" spans="31:34" hidden="1">
      <c r="AE1625" t="s">
        <v>6435</v>
      </c>
      <c r="AF1625" t="s">
        <v>6436</v>
      </c>
      <c r="AG1625" t="str">
        <f t="shared" si="93"/>
        <v>A679078</v>
      </c>
      <c r="AH1625" t="str">
        <f>IFERROR(VLOOKUP(AG1625,AKT!$E$4:$G$350,3,FALSE),"")</f>
        <v>0942</v>
      </c>
    </row>
    <row r="1626" spans="31:34" hidden="1">
      <c r="AE1626" t="s">
        <v>6437</v>
      </c>
      <c r="AF1626" t="s">
        <v>6438</v>
      </c>
      <c r="AG1626" t="str">
        <f t="shared" si="93"/>
        <v>A679078</v>
      </c>
      <c r="AH1626" t="str">
        <f>IFERROR(VLOOKUP(AG1626,AKT!$E$4:$G$350,3,FALSE),"")</f>
        <v>0942</v>
      </c>
    </row>
    <row r="1627" spans="31:34" hidden="1">
      <c r="AE1627" t="s">
        <v>6439</v>
      </c>
      <c r="AF1627" t="s">
        <v>6440</v>
      </c>
      <c r="AG1627" t="str">
        <f t="shared" si="93"/>
        <v>A679078</v>
      </c>
      <c r="AH1627" t="str">
        <f>IFERROR(VLOOKUP(AG1627,AKT!$E$4:$G$350,3,FALSE),"")</f>
        <v>0942</v>
      </c>
    </row>
    <row r="1628" spans="31:34" hidden="1">
      <c r="AE1628" t="s">
        <v>6441</v>
      </c>
      <c r="AF1628" t="s">
        <v>3385</v>
      </c>
      <c r="AG1628" t="str">
        <f t="shared" si="93"/>
        <v>A679078</v>
      </c>
      <c r="AH1628" t="str">
        <f>IFERROR(VLOOKUP(AG1628,AKT!$E$4:$G$350,3,FALSE),"")</f>
        <v>0942</v>
      </c>
    </row>
    <row r="1629" spans="31:34" hidden="1">
      <c r="AE1629" t="s">
        <v>6442</v>
      </c>
      <c r="AF1629" t="s">
        <v>6443</v>
      </c>
      <c r="AG1629" t="str">
        <f t="shared" si="93"/>
        <v>A679078</v>
      </c>
      <c r="AH1629" t="str">
        <f>IFERROR(VLOOKUP(AG1629,AKT!$E$4:$G$350,3,FALSE),"")</f>
        <v>0942</v>
      </c>
    </row>
    <row r="1630" spans="31:34" hidden="1">
      <c r="AE1630" t="s">
        <v>6444</v>
      </c>
      <c r="AF1630" t="s">
        <v>6445</v>
      </c>
      <c r="AG1630" t="str">
        <f t="shared" si="93"/>
        <v>A679078</v>
      </c>
      <c r="AH1630" t="str">
        <f>IFERROR(VLOOKUP(AG1630,AKT!$E$4:$G$350,3,FALSE),"")</f>
        <v>0942</v>
      </c>
    </row>
    <row r="1631" spans="31:34" hidden="1">
      <c r="AE1631" t="s">
        <v>6446</v>
      </c>
      <c r="AF1631" t="s">
        <v>6447</v>
      </c>
      <c r="AG1631" t="str">
        <f t="shared" si="93"/>
        <v>A679078</v>
      </c>
      <c r="AH1631" t="str">
        <f>IFERROR(VLOOKUP(AG1631,AKT!$E$4:$G$350,3,FALSE),"")</f>
        <v>0942</v>
      </c>
    </row>
    <row r="1632" spans="31:34" hidden="1">
      <c r="AE1632" t="s">
        <v>6448</v>
      </c>
      <c r="AF1632" t="s">
        <v>6449</v>
      </c>
      <c r="AG1632" t="str">
        <f t="shared" si="93"/>
        <v>A679078</v>
      </c>
      <c r="AH1632" t="str">
        <f>IFERROR(VLOOKUP(AG1632,AKT!$E$4:$G$350,3,FALSE),"")</f>
        <v>0942</v>
      </c>
    </row>
    <row r="1633" spans="31:34" hidden="1">
      <c r="AE1633" t="s">
        <v>6450</v>
      </c>
      <c r="AF1633" t="s">
        <v>6451</v>
      </c>
      <c r="AG1633" t="str">
        <f t="shared" si="93"/>
        <v>A679078</v>
      </c>
      <c r="AH1633" t="str">
        <f>IFERROR(VLOOKUP(AG1633,AKT!$E$4:$G$350,3,FALSE),"")</f>
        <v>0942</v>
      </c>
    </row>
    <row r="1634" spans="31:34" hidden="1">
      <c r="AE1634" t="s">
        <v>6452</v>
      </c>
      <c r="AF1634" t="s">
        <v>6453</v>
      </c>
      <c r="AG1634" t="str">
        <f t="shared" si="93"/>
        <v>A679078</v>
      </c>
      <c r="AH1634" t="str">
        <f>IFERROR(VLOOKUP(AG1634,AKT!$E$4:$G$350,3,FALSE),"")</f>
        <v>0942</v>
      </c>
    </row>
    <row r="1635" spans="31:34" hidden="1">
      <c r="AE1635" t="s">
        <v>6454</v>
      </c>
      <c r="AF1635" t="s">
        <v>6269</v>
      </c>
      <c r="AG1635" t="str">
        <f t="shared" si="93"/>
        <v>A679078</v>
      </c>
      <c r="AH1635" t="str">
        <f>IFERROR(VLOOKUP(AG1635,AKT!$E$4:$G$350,3,FALSE),"")</f>
        <v>0942</v>
      </c>
    </row>
    <row r="1636" spans="31:34" hidden="1">
      <c r="AE1636" t="s">
        <v>6455</v>
      </c>
      <c r="AF1636" t="s">
        <v>6456</v>
      </c>
      <c r="AG1636" t="str">
        <f t="shared" si="93"/>
        <v>A679078</v>
      </c>
      <c r="AH1636" t="str">
        <f>IFERROR(VLOOKUP(AG1636,AKT!$E$4:$G$350,3,FALSE),"")</f>
        <v>0942</v>
      </c>
    </row>
    <row r="1637" spans="31:34" hidden="1">
      <c r="AE1637" t="s">
        <v>6457</v>
      </c>
      <c r="AF1637" t="s">
        <v>6458</v>
      </c>
      <c r="AG1637" t="str">
        <f t="shared" si="93"/>
        <v>A679078</v>
      </c>
      <c r="AH1637" t="str">
        <f>IFERROR(VLOOKUP(AG1637,AKT!$E$4:$G$350,3,FALSE),"")</f>
        <v>0942</v>
      </c>
    </row>
    <row r="1638" spans="31:34" hidden="1">
      <c r="AE1638" t="s">
        <v>6459</v>
      </c>
      <c r="AF1638" t="s">
        <v>6460</v>
      </c>
      <c r="AG1638" t="str">
        <f t="shared" si="93"/>
        <v>A679078</v>
      </c>
      <c r="AH1638" t="str">
        <f>IFERROR(VLOOKUP(AG1638,AKT!$E$4:$G$350,3,FALSE),"")</f>
        <v>0942</v>
      </c>
    </row>
    <row r="1639" spans="31:34" hidden="1">
      <c r="AE1639" t="s">
        <v>6461</v>
      </c>
      <c r="AF1639" t="s">
        <v>6462</v>
      </c>
      <c r="AG1639" t="str">
        <f t="shared" si="93"/>
        <v>A679078</v>
      </c>
      <c r="AH1639" t="str">
        <f>IFERROR(VLOOKUP(AG1639,AKT!$E$4:$G$350,3,FALSE),"")</f>
        <v>0942</v>
      </c>
    </row>
    <row r="1640" spans="31:34" hidden="1">
      <c r="AE1640" t="s">
        <v>6463</v>
      </c>
      <c r="AF1640" t="s">
        <v>6464</v>
      </c>
      <c r="AG1640" t="str">
        <f t="shared" si="93"/>
        <v>A679078</v>
      </c>
      <c r="AH1640" t="str">
        <f>IFERROR(VLOOKUP(AG1640,AKT!$E$4:$G$350,3,FALSE),"")</f>
        <v>0942</v>
      </c>
    </row>
    <row r="1641" spans="31:34" hidden="1">
      <c r="AE1641" t="s">
        <v>6465</v>
      </c>
      <c r="AF1641" t="s">
        <v>6466</v>
      </c>
      <c r="AG1641" t="str">
        <f t="shared" si="93"/>
        <v>A679078</v>
      </c>
      <c r="AH1641" t="str">
        <f>IFERROR(VLOOKUP(AG1641,AKT!$E$4:$G$350,3,FALSE),"")</f>
        <v>0942</v>
      </c>
    </row>
    <row r="1642" spans="31:34" hidden="1">
      <c r="AE1642" t="s">
        <v>6467</v>
      </c>
      <c r="AF1642" t="s">
        <v>6468</v>
      </c>
      <c r="AG1642" t="str">
        <f t="shared" si="93"/>
        <v>A679078</v>
      </c>
      <c r="AH1642" t="str">
        <f>IFERROR(VLOOKUP(AG1642,AKT!$E$4:$G$350,3,FALSE),"")</f>
        <v>0942</v>
      </c>
    </row>
    <row r="1643" spans="31:34" hidden="1">
      <c r="AE1643" t="s">
        <v>6469</v>
      </c>
      <c r="AF1643" t="s">
        <v>6470</v>
      </c>
      <c r="AG1643" t="str">
        <f t="shared" si="93"/>
        <v>A679078</v>
      </c>
      <c r="AH1643" t="str">
        <f>IFERROR(VLOOKUP(AG1643,AKT!$E$4:$G$350,3,FALSE),"")</f>
        <v>0942</v>
      </c>
    </row>
    <row r="1644" spans="31:34" hidden="1">
      <c r="AE1644" t="s">
        <v>6471</v>
      </c>
      <c r="AF1644" t="s">
        <v>6472</v>
      </c>
      <c r="AG1644" t="str">
        <f t="shared" si="93"/>
        <v>A679078</v>
      </c>
      <c r="AH1644" t="str">
        <f>IFERROR(VLOOKUP(AG1644,AKT!$E$4:$G$350,3,FALSE),"")</f>
        <v>0942</v>
      </c>
    </row>
    <row r="1645" spans="31:34" hidden="1">
      <c r="AE1645" t="s">
        <v>6473</v>
      </c>
      <c r="AF1645" t="s">
        <v>6474</v>
      </c>
      <c r="AG1645" t="str">
        <f t="shared" si="93"/>
        <v>A679078</v>
      </c>
      <c r="AH1645" t="str">
        <f>IFERROR(VLOOKUP(AG1645,AKT!$E$4:$G$350,3,FALSE),"")</f>
        <v>0942</v>
      </c>
    </row>
    <row r="1646" spans="31:34" hidden="1">
      <c r="AE1646" t="s">
        <v>6475</v>
      </c>
      <c r="AF1646" t="s">
        <v>6476</v>
      </c>
      <c r="AG1646" t="str">
        <f t="shared" si="93"/>
        <v>A679078</v>
      </c>
      <c r="AH1646" t="str">
        <f>IFERROR(VLOOKUP(AG1646,AKT!$E$4:$G$350,3,FALSE),"")</f>
        <v>0942</v>
      </c>
    </row>
    <row r="1647" spans="31:34" hidden="1">
      <c r="AE1647" t="s">
        <v>6477</v>
      </c>
      <c r="AF1647" t="s">
        <v>6478</v>
      </c>
      <c r="AG1647" t="str">
        <f t="shared" si="93"/>
        <v>A679078</v>
      </c>
      <c r="AH1647" t="str">
        <f>IFERROR(VLOOKUP(AG1647,AKT!$E$4:$G$350,3,FALSE),"")</f>
        <v>0942</v>
      </c>
    </row>
    <row r="1648" spans="31:34" hidden="1">
      <c r="AE1648" t="s">
        <v>6479</v>
      </c>
      <c r="AF1648" t="s">
        <v>6480</v>
      </c>
      <c r="AG1648" t="str">
        <f t="shared" si="93"/>
        <v>A679078</v>
      </c>
      <c r="AH1648" t="str">
        <f>IFERROR(VLOOKUP(AG1648,AKT!$E$4:$G$350,3,FALSE),"")</f>
        <v>0942</v>
      </c>
    </row>
    <row r="1649" spans="31:34" hidden="1">
      <c r="AE1649" t="s">
        <v>6481</v>
      </c>
      <c r="AF1649" t="s">
        <v>6482</v>
      </c>
      <c r="AG1649" t="str">
        <f t="shared" si="93"/>
        <v>A679078</v>
      </c>
      <c r="AH1649" t="str">
        <f>IFERROR(VLOOKUP(AG1649,AKT!$E$4:$G$350,3,FALSE),"")</f>
        <v>0942</v>
      </c>
    </row>
    <row r="1650" spans="31:34" hidden="1">
      <c r="AE1650" t="s">
        <v>6483</v>
      </c>
      <c r="AF1650" t="s">
        <v>6484</v>
      </c>
      <c r="AG1650" t="str">
        <f t="shared" si="93"/>
        <v>A679078</v>
      </c>
      <c r="AH1650" t="str">
        <f>IFERROR(VLOOKUP(AG1650,AKT!$E$4:$G$350,3,FALSE),"")</f>
        <v>0942</v>
      </c>
    </row>
    <row r="1651" spans="31:34" hidden="1">
      <c r="AE1651" t="s">
        <v>6485</v>
      </c>
      <c r="AF1651" t="s">
        <v>6486</v>
      </c>
      <c r="AG1651" t="str">
        <f t="shared" si="93"/>
        <v>A679078</v>
      </c>
      <c r="AH1651" t="str">
        <f>IFERROR(VLOOKUP(AG1651,AKT!$E$4:$G$350,3,FALSE),"")</f>
        <v>0942</v>
      </c>
    </row>
    <row r="1652" spans="31:34" hidden="1">
      <c r="AE1652" t="s">
        <v>6487</v>
      </c>
      <c r="AF1652" t="s">
        <v>6488</v>
      </c>
      <c r="AG1652" t="str">
        <f t="shared" si="93"/>
        <v>A679078</v>
      </c>
      <c r="AH1652" t="str">
        <f>IFERROR(VLOOKUP(AG1652,AKT!$E$4:$G$350,3,FALSE),"")</f>
        <v>0942</v>
      </c>
    </row>
    <row r="1653" spans="31:34" hidden="1">
      <c r="AE1653" t="s">
        <v>6489</v>
      </c>
      <c r="AF1653" t="s">
        <v>6490</v>
      </c>
      <c r="AG1653" t="str">
        <f t="shared" si="93"/>
        <v>A679078</v>
      </c>
      <c r="AH1653" t="str">
        <f>IFERROR(VLOOKUP(AG1653,AKT!$E$4:$G$350,3,FALSE),"")</f>
        <v>0942</v>
      </c>
    </row>
    <row r="1654" spans="31:34" hidden="1">
      <c r="AE1654" t="s">
        <v>6491</v>
      </c>
      <c r="AF1654" t="s">
        <v>6492</v>
      </c>
      <c r="AG1654" t="str">
        <f t="shared" si="93"/>
        <v>A679078</v>
      </c>
      <c r="AH1654" t="str">
        <f>IFERROR(VLOOKUP(AG1654,AKT!$E$4:$G$350,3,FALSE),"")</f>
        <v>0942</v>
      </c>
    </row>
    <row r="1655" spans="31:34" hidden="1">
      <c r="AE1655" t="s">
        <v>6493</v>
      </c>
      <c r="AF1655" t="s">
        <v>6494</v>
      </c>
      <c r="AG1655" t="str">
        <f t="shared" si="93"/>
        <v>A679078</v>
      </c>
      <c r="AH1655" t="str">
        <f>IFERROR(VLOOKUP(AG1655,AKT!$E$4:$G$350,3,FALSE),"")</f>
        <v>0942</v>
      </c>
    </row>
    <row r="1656" spans="31:34" hidden="1">
      <c r="AE1656" t="s">
        <v>6495</v>
      </c>
      <c r="AF1656" t="s">
        <v>6494</v>
      </c>
      <c r="AG1656" t="str">
        <f t="shared" si="93"/>
        <v>A679078</v>
      </c>
      <c r="AH1656" t="str">
        <f>IFERROR(VLOOKUP(AG1656,AKT!$E$4:$G$350,3,FALSE),"")</f>
        <v>0942</v>
      </c>
    </row>
    <row r="1657" spans="31:34" hidden="1">
      <c r="AE1657" t="s">
        <v>6496</v>
      </c>
      <c r="AF1657" t="s">
        <v>6497</v>
      </c>
      <c r="AG1657" t="str">
        <f t="shared" si="93"/>
        <v>A679078</v>
      </c>
      <c r="AH1657" t="str">
        <f>IFERROR(VLOOKUP(AG1657,AKT!$E$4:$G$350,3,FALSE),"")</f>
        <v>0942</v>
      </c>
    </row>
    <row r="1658" spans="31:34" hidden="1">
      <c r="AE1658" t="s">
        <v>6498</v>
      </c>
      <c r="AF1658" t="s">
        <v>6499</v>
      </c>
      <c r="AG1658" t="str">
        <f t="shared" si="93"/>
        <v>A679078</v>
      </c>
      <c r="AH1658" t="str">
        <f>IFERROR(VLOOKUP(AG1658,AKT!$E$4:$G$350,3,FALSE),"")</f>
        <v>0942</v>
      </c>
    </row>
    <row r="1659" spans="31:34" hidden="1">
      <c r="AE1659" t="s">
        <v>6500</v>
      </c>
      <c r="AF1659" t="s">
        <v>6501</v>
      </c>
      <c r="AG1659" t="str">
        <f t="shared" si="93"/>
        <v>A679078</v>
      </c>
      <c r="AH1659" t="str">
        <f>IFERROR(VLOOKUP(AG1659,AKT!$E$4:$G$350,3,FALSE),"")</f>
        <v>0942</v>
      </c>
    </row>
    <row r="1660" spans="31:34" hidden="1">
      <c r="AE1660" t="s">
        <v>6502</v>
      </c>
      <c r="AF1660" t="s">
        <v>6503</v>
      </c>
      <c r="AG1660" t="str">
        <f t="shared" si="93"/>
        <v>A679078</v>
      </c>
      <c r="AH1660" t="str">
        <f>IFERROR(VLOOKUP(AG1660,AKT!$E$4:$G$350,3,FALSE),"")</f>
        <v>0942</v>
      </c>
    </row>
    <row r="1661" spans="31:34" hidden="1">
      <c r="AE1661" t="s">
        <v>6504</v>
      </c>
      <c r="AF1661" t="s">
        <v>6505</v>
      </c>
      <c r="AG1661" t="str">
        <f t="shared" si="93"/>
        <v>A679078</v>
      </c>
      <c r="AH1661" t="str">
        <f>IFERROR(VLOOKUP(AG1661,AKT!$E$4:$G$350,3,FALSE),"")</f>
        <v>0942</v>
      </c>
    </row>
    <row r="1662" spans="31:34" hidden="1">
      <c r="AE1662" t="s">
        <v>6506</v>
      </c>
      <c r="AF1662" t="s">
        <v>6507</v>
      </c>
      <c r="AG1662" t="str">
        <f t="shared" si="93"/>
        <v>A679078</v>
      </c>
      <c r="AH1662" t="str">
        <f>IFERROR(VLOOKUP(AG1662,AKT!$E$4:$G$350,3,FALSE),"")</f>
        <v>0942</v>
      </c>
    </row>
    <row r="1663" spans="31:34" hidden="1">
      <c r="AE1663" t="s">
        <v>6508</v>
      </c>
      <c r="AF1663" t="s">
        <v>6509</v>
      </c>
      <c r="AG1663" t="str">
        <f t="shared" si="93"/>
        <v>A679078</v>
      </c>
      <c r="AH1663" t="str">
        <f>IFERROR(VLOOKUP(AG1663,AKT!$E$4:$G$350,3,FALSE),"")</f>
        <v>0942</v>
      </c>
    </row>
    <row r="1664" spans="31:34" hidden="1">
      <c r="AE1664" t="s">
        <v>6510</v>
      </c>
      <c r="AF1664" t="s">
        <v>6511</v>
      </c>
      <c r="AG1664" t="str">
        <f t="shared" si="93"/>
        <v>A679078</v>
      </c>
      <c r="AH1664" t="str">
        <f>IFERROR(VLOOKUP(AG1664,AKT!$E$4:$G$350,3,FALSE),"")</f>
        <v>0942</v>
      </c>
    </row>
    <row r="1665" spans="31:34" hidden="1">
      <c r="AE1665" t="s">
        <v>6512</v>
      </c>
      <c r="AF1665" t="s">
        <v>6513</v>
      </c>
      <c r="AG1665" t="str">
        <f t="shared" si="93"/>
        <v>A679078</v>
      </c>
      <c r="AH1665" t="str">
        <f>IFERROR(VLOOKUP(AG1665,AKT!$E$4:$G$350,3,FALSE),"")</f>
        <v>0942</v>
      </c>
    </row>
    <row r="1666" spans="31:34" hidden="1">
      <c r="AE1666" t="s">
        <v>6514</v>
      </c>
      <c r="AF1666" t="s">
        <v>6515</v>
      </c>
      <c r="AG1666" t="str">
        <f t="shared" si="93"/>
        <v>A679078</v>
      </c>
      <c r="AH1666" t="str">
        <f>IFERROR(VLOOKUP(AG1666,AKT!$E$4:$G$350,3,FALSE),"")</f>
        <v>0942</v>
      </c>
    </row>
    <row r="1667" spans="31:34" hidden="1">
      <c r="AE1667" t="s">
        <v>6516</v>
      </c>
      <c r="AF1667" t="s">
        <v>6517</v>
      </c>
      <c r="AG1667" t="str">
        <f t="shared" si="93"/>
        <v>A679078</v>
      </c>
      <c r="AH1667" t="str">
        <f>IFERROR(VLOOKUP(AG1667,AKT!$E$4:$G$350,3,FALSE),"")</f>
        <v>0942</v>
      </c>
    </row>
    <row r="1668" spans="31:34" hidden="1">
      <c r="AE1668" t="s">
        <v>6518</v>
      </c>
      <c r="AF1668" t="s">
        <v>6519</v>
      </c>
      <c r="AG1668" t="str">
        <f t="shared" si="93"/>
        <v>A679078</v>
      </c>
      <c r="AH1668" t="str">
        <f>IFERROR(VLOOKUP(AG1668,AKT!$E$4:$G$350,3,FALSE),"")</f>
        <v>0942</v>
      </c>
    </row>
    <row r="1669" spans="31:34" hidden="1">
      <c r="AE1669" t="s">
        <v>6520</v>
      </c>
      <c r="AF1669" t="s">
        <v>6521</v>
      </c>
      <c r="AG1669" t="str">
        <f t="shared" si="93"/>
        <v>A679078</v>
      </c>
      <c r="AH1669" t="str">
        <f>IFERROR(VLOOKUP(AG1669,AKT!$E$4:$G$350,3,FALSE),"")</f>
        <v>0942</v>
      </c>
    </row>
    <row r="1670" spans="31:34" hidden="1">
      <c r="AE1670" t="s">
        <v>6522</v>
      </c>
      <c r="AF1670" t="s">
        <v>6523</v>
      </c>
      <c r="AG1670" t="str">
        <f t="shared" si="93"/>
        <v>A679078</v>
      </c>
      <c r="AH1670" t="str">
        <f>IFERROR(VLOOKUP(AG1670,AKT!$E$4:$G$350,3,FALSE),"")</f>
        <v>0942</v>
      </c>
    </row>
    <row r="1671" spans="31:34" hidden="1">
      <c r="AE1671" t="s">
        <v>6524</v>
      </c>
      <c r="AF1671" t="s">
        <v>6525</v>
      </c>
      <c r="AG1671" t="str">
        <f t="shared" si="93"/>
        <v>A679078</v>
      </c>
      <c r="AH1671" t="str">
        <f>IFERROR(VLOOKUP(AG1671,AKT!$E$4:$G$350,3,FALSE),"")</f>
        <v>0942</v>
      </c>
    </row>
    <row r="1672" spans="31:34" hidden="1">
      <c r="AE1672" t="s">
        <v>6526</v>
      </c>
      <c r="AF1672" t="s">
        <v>6286</v>
      </c>
      <c r="AG1672" t="str">
        <f t="shared" si="93"/>
        <v>A679078</v>
      </c>
      <c r="AH1672" t="str">
        <f>IFERROR(VLOOKUP(AG1672,AKT!$E$4:$G$350,3,FALSE),"")</f>
        <v>0942</v>
      </c>
    </row>
    <row r="1673" spans="31:34" hidden="1">
      <c r="AE1673" t="s">
        <v>6527</v>
      </c>
      <c r="AF1673" t="s">
        <v>6528</v>
      </c>
      <c r="AG1673" t="str">
        <f t="shared" ref="AG1673:AG1736" si="94">LEFT(AE1673,7)</f>
        <v>A679078</v>
      </c>
      <c r="AH1673" t="str">
        <f>IFERROR(VLOOKUP(AG1673,AKT!$E$4:$G$350,3,FALSE),"")</f>
        <v>0942</v>
      </c>
    </row>
    <row r="1674" spans="31:34" hidden="1">
      <c r="AE1674" t="s">
        <v>6529</v>
      </c>
      <c r="AF1674" t="s">
        <v>6530</v>
      </c>
      <c r="AG1674" t="str">
        <f t="shared" si="94"/>
        <v>A679078</v>
      </c>
      <c r="AH1674" t="str">
        <f>IFERROR(VLOOKUP(AG1674,AKT!$E$4:$G$350,3,FALSE),"")</f>
        <v>0942</v>
      </c>
    </row>
    <row r="1675" spans="31:34" hidden="1">
      <c r="AE1675" t="s">
        <v>6531</v>
      </c>
      <c r="AF1675" t="s">
        <v>6532</v>
      </c>
      <c r="AG1675" t="str">
        <f t="shared" si="94"/>
        <v>A679078</v>
      </c>
      <c r="AH1675" t="str">
        <f>IFERROR(VLOOKUP(AG1675,AKT!$E$4:$G$350,3,FALSE),"")</f>
        <v>0942</v>
      </c>
    </row>
    <row r="1676" spans="31:34" hidden="1">
      <c r="AE1676" t="s">
        <v>6533</v>
      </c>
      <c r="AF1676" t="s">
        <v>6534</v>
      </c>
      <c r="AG1676" t="str">
        <f t="shared" si="94"/>
        <v>A679078</v>
      </c>
      <c r="AH1676" t="str">
        <f>IFERROR(VLOOKUP(AG1676,AKT!$E$4:$G$350,3,FALSE),"")</f>
        <v>0942</v>
      </c>
    </row>
    <row r="1677" spans="31:34" hidden="1">
      <c r="AE1677" t="s">
        <v>6535</v>
      </c>
      <c r="AF1677" t="s">
        <v>6536</v>
      </c>
      <c r="AG1677" t="str">
        <f t="shared" si="94"/>
        <v>A679078</v>
      </c>
      <c r="AH1677" t="str">
        <f>IFERROR(VLOOKUP(AG1677,AKT!$E$4:$G$350,3,FALSE),"")</f>
        <v>0942</v>
      </c>
    </row>
    <row r="1678" spans="31:34" hidden="1">
      <c r="AE1678" t="s">
        <v>6537</v>
      </c>
      <c r="AF1678" t="s">
        <v>6538</v>
      </c>
      <c r="AG1678" t="str">
        <f t="shared" si="94"/>
        <v>A679078</v>
      </c>
      <c r="AH1678" t="str">
        <f>IFERROR(VLOOKUP(AG1678,AKT!$E$4:$G$350,3,FALSE),"")</f>
        <v>0942</v>
      </c>
    </row>
    <row r="1679" spans="31:34" hidden="1">
      <c r="AE1679" t="s">
        <v>6539</v>
      </c>
      <c r="AF1679" t="s">
        <v>6540</v>
      </c>
      <c r="AG1679" t="str">
        <f t="shared" si="94"/>
        <v>A679078</v>
      </c>
      <c r="AH1679" t="str">
        <f>IFERROR(VLOOKUP(AG1679,AKT!$E$4:$G$350,3,FALSE),"")</f>
        <v>0942</v>
      </c>
    </row>
    <row r="1680" spans="31:34" hidden="1">
      <c r="AE1680" t="s">
        <v>6541</v>
      </c>
      <c r="AF1680" t="s">
        <v>6542</v>
      </c>
      <c r="AG1680" t="str">
        <f t="shared" si="94"/>
        <v>A679078</v>
      </c>
      <c r="AH1680" t="str">
        <f>IFERROR(VLOOKUP(AG1680,AKT!$E$4:$G$350,3,FALSE),"")</f>
        <v>0942</v>
      </c>
    </row>
    <row r="1681" spans="31:34" hidden="1">
      <c r="AE1681" t="s">
        <v>6543</v>
      </c>
      <c r="AF1681" t="s">
        <v>6544</v>
      </c>
      <c r="AG1681" t="str">
        <f t="shared" si="94"/>
        <v>A679078</v>
      </c>
      <c r="AH1681" t="str">
        <f>IFERROR(VLOOKUP(AG1681,AKT!$E$4:$G$350,3,FALSE),"")</f>
        <v>0942</v>
      </c>
    </row>
    <row r="1682" spans="31:34" hidden="1">
      <c r="AE1682" t="s">
        <v>6545</v>
      </c>
      <c r="AF1682" t="s">
        <v>6251</v>
      </c>
      <c r="AG1682" t="str">
        <f t="shared" si="94"/>
        <v>A679078</v>
      </c>
      <c r="AH1682" t="str">
        <f>IFERROR(VLOOKUP(AG1682,AKT!$E$4:$G$350,3,FALSE),"")</f>
        <v>0942</v>
      </c>
    </row>
    <row r="1683" spans="31:34" hidden="1">
      <c r="AE1683" t="s">
        <v>6546</v>
      </c>
      <c r="AF1683" t="s">
        <v>6538</v>
      </c>
      <c r="AG1683" t="str">
        <f t="shared" si="94"/>
        <v>A679078</v>
      </c>
      <c r="AH1683" t="str">
        <f>IFERROR(VLOOKUP(AG1683,AKT!$E$4:$G$350,3,FALSE),"")</f>
        <v>0942</v>
      </c>
    </row>
    <row r="1684" spans="31:34" hidden="1">
      <c r="AE1684" t="s">
        <v>6547</v>
      </c>
      <c r="AF1684" t="s">
        <v>6540</v>
      </c>
      <c r="AG1684" t="str">
        <f t="shared" si="94"/>
        <v>A679078</v>
      </c>
      <c r="AH1684" t="str">
        <f>IFERROR(VLOOKUP(AG1684,AKT!$E$4:$G$350,3,FALSE),"")</f>
        <v>0942</v>
      </c>
    </row>
    <row r="1685" spans="31:34" hidden="1">
      <c r="AE1685" t="s">
        <v>6548</v>
      </c>
      <c r="AF1685" t="s">
        <v>6542</v>
      </c>
      <c r="AG1685" t="str">
        <f t="shared" si="94"/>
        <v>A679078</v>
      </c>
      <c r="AH1685" t="str">
        <f>IFERROR(VLOOKUP(AG1685,AKT!$E$4:$G$350,3,FALSE),"")</f>
        <v>0942</v>
      </c>
    </row>
    <row r="1686" spans="31:34" hidden="1">
      <c r="AE1686" t="s">
        <v>6549</v>
      </c>
      <c r="AF1686" t="s">
        <v>6544</v>
      </c>
      <c r="AG1686" t="str">
        <f t="shared" si="94"/>
        <v>A679078</v>
      </c>
      <c r="AH1686" t="str">
        <f>IFERROR(VLOOKUP(AG1686,AKT!$E$4:$G$350,3,FALSE),"")</f>
        <v>0942</v>
      </c>
    </row>
    <row r="1687" spans="31:34" hidden="1">
      <c r="AE1687" t="s">
        <v>728</v>
      </c>
      <c r="AF1687" t="s">
        <v>729</v>
      </c>
      <c r="AG1687" t="str">
        <f t="shared" si="94"/>
        <v>A679081</v>
      </c>
      <c r="AH1687" t="str">
        <f>IFERROR(VLOOKUP(AG1687,AKT!$E$4:$G$350,3,FALSE),"")</f>
        <v>0942</v>
      </c>
    </row>
    <row r="1688" spans="31:34" hidden="1">
      <c r="AE1688" t="s">
        <v>6550</v>
      </c>
      <c r="AF1688" t="s">
        <v>6551</v>
      </c>
      <c r="AG1688" t="str">
        <f t="shared" si="94"/>
        <v>A679081</v>
      </c>
      <c r="AH1688" t="str">
        <f>IFERROR(VLOOKUP(AG1688,AKT!$E$4:$G$350,3,FALSE),"")</f>
        <v>0942</v>
      </c>
    </row>
    <row r="1689" spans="31:34" hidden="1">
      <c r="AE1689" t="s">
        <v>6552</v>
      </c>
      <c r="AF1689" t="s">
        <v>6553</v>
      </c>
      <c r="AG1689" t="str">
        <f t="shared" si="94"/>
        <v>A679081</v>
      </c>
      <c r="AH1689" t="str">
        <f>IFERROR(VLOOKUP(AG1689,AKT!$E$4:$G$350,3,FALSE),"")</f>
        <v>0942</v>
      </c>
    </row>
    <row r="1690" spans="31:34" hidden="1">
      <c r="AE1690" t="s">
        <v>730</v>
      </c>
      <c r="AF1690" t="s">
        <v>731</v>
      </c>
      <c r="AG1690" t="str">
        <f t="shared" si="94"/>
        <v>A679081</v>
      </c>
      <c r="AH1690" t="str">
        <f>IFERROR(VLOOKUP(AG1690,AKT!$E$4:$G$350,3,FALSE),"")</f>
        <v>0942</v>
      </c>
    </row>
    <row r="1691" spans="31:34" hidden="1">
      <c r="AE1691" t="s">
        <v>6554</v>
      </c>
      <c r="AF1691" t="s">
        <v>6555</v>
      </c>
      <c r="AG1691" t="str">
        <f t="shared" si="94"/>
        <v>A679081</v>
      </c>
      <c r="AH1691" t="str">
        <f>IFERROR(VLOOKUP(AG1691,AKT!$E$4:$G$350,3,FALSE),"")</f>
        <v>0942</v>
      </c>
    </row>
    <row r="1692" spans="31:34" hidden="1">
      <c r="AE1692" t="s">
        <v>6556</v>
      </c>
      <c r="AF1692" t="s">
        <v>6557</v>
      </c>
      <c r="AG1692" t="str">
        <f t="shared" si="94"/>
        <v>A679081</v>
      </c>
      <c r="AH1692" t="str">
        <f>IFERROR(VLOOKUP(AG1692,AKT!$E$4:$G$350,3,FALSE),"")</f>
        <v>0942</v>
      </c>
    </row>
    <row r="1693" spans="31:34" hidden="1">
      <c r="AE1693" t="s">
        <v>6558</v>
      </c>
      <c r="AF1693" t="s">
        <v>6559</v>
      </c>
      <c r="AG1693" t="str">
        <f t="shared" si="94"/>
        <v>A679081</v>
      </c>
      <c r="AH1693" t="str">
        <f>IFERROR(VLOOKUP(AG1693,AKT!$E$4:$G$350,3,FALSE),"")</f>
        <v>0942</v>
      </c>
    </row>
    <row r="1694" spans="31:34" hidden="1">
      <c r="AE1694" t="s">
        <v>2067</v>
      </c>
      <c r="AF1694" t="s">
        <v>2068</v>
      </c>
      <c r="AG1694" t="str">
        <f t="shared" si="94"/>
        <v>A679081</v>
      </c>
      <c r="AH1694" t="str">
        <f>IFERROR(VLOOKUP(AG1694,AKT!$E$4:$G$350,3,FALSE),"")</f>
        <v>0942</v>
      </c>
    </row>
    <row r="1695" spans="31:34" hidden="1">
      <c r="AE1695" t="s">
        <v>2069</v>
      </c>
      <c r="AF1695" t="s">
        <v>1977</v>
      </c>
      <c r="AG1695" t="str">
        <f t="shared" si="94"/>
        <v>A679081</v>
      </c>
      <c r="AH1695" t="str">
        <f>IFERROR(VLOOKUP(AG1695,AKT!$E$4:$G$350,3,FALSE),"")</f>
        <v>0942</v>
      </c>
    </row>
    <row r="1696" spans="31:34" hidden="1">
      <c r="AE1696" t="s">
        <v>2070</v>
      </c>
      <c r="AF1696" t="s">
        <v>2071</v>
      </c>
      <c r="AG1696" t="str">
        <f t="shared" si="94"/>
        <v>A679081</v>
      </c>
      <c r="AH1696" t="str">
        <f>IFERROR(VLOOKUP(AG1696,AKT!$E$4:$G$350,3,FALSE),"")</f>
        <v>0942</v>
      </c>
    </row>
    <row r="1697" spans="31:34" hidden="1">
      <c r="AE1697" t="s">
        <v>6560</v>
      </c>
      <c r="AF1697" t="s">
        <v>6561</v>
      </c>
      <c r="AG1697" t="str">
        <f t="shared" si="94"/>
        <v>A679081</v>
      </c>
      <c r="AH1697" t="str">
        <f>IFERROR(VLOOKUP(AG1697,AKT!$E$4:$G$350,3,FALSE),"")</f>
        <v>0942</v>
      </c>
    </row>
    <row r="1698" spans="31:34" hidden="1">
      <c r="AE1698" t="s">
        <v>6562</v>
      </c>
      <c r="AF1698" t="s">
        <v>6563</v>
      </c>
      <c r="AG1698" t="str">
        <f t="shared" si="94"/>
        <v>A679081</v>
      </c>
      <c r="AH1698" t="str">
        <f>IFERROR(VLOOKUP(AG1698,AKT!$E$4:$G$350,3,FALSE),"")</f>
        <v>0942</v>
      </c>
    </row>
    <row r="1699" spans="31:34" hidden="1">
      <c r="AE1699" t="s">
        <v>6564</v>
      </c>
      <c r="AF1699" t="s">
        <v>6565</v>
      </c>
      <c r="AG1699" t="str">
        <f t="shared" si="94"/>
        <v>A679081</v>
      </c>
      <c r="AH1699" t="str">
        <f>IFERROR(VLOOKUP(AG1699,AKT!$E$4:$G$350,3,FALSE),"")</f>
        <v>0942</v>
      </c>
    </row>
    <row r="1700" spans="31:34" hidden="1">
      <c r="AE1700" t="s">
        <v>3587</v>
      </c>
      <c r="AF1700" t="s">
        <v>3588</v>
      </c>
      <c r="AG1700" t="str">
        <f t="shared" si="94"/>
        <v>A679081</v>
      </c>
      <c r="AH1700" t="str">
        <f>IFERROR(VLOOKUP(AG1700,AKT!$E$4:$G$350,3,FALSE),"")</f>
        <v>0942</v>
      </c>
    </row>
    <row r="1701" spans="31:34" hidden="1">
      <c r="AE1701" t="s">
        <v>3589</v>
      </c>
      <c r="AF1701" t="s">
        <v>3590</v>
      </c>
      <c r="AG1701" t="str">
        <f t="shared" si="94"/>
        <v>A679081</v>
      </c>
      <c r="AH1701" t="str">
        <f>IFERROR(VLOOKUP(AG1701,AKT!$E$4:$G$350,3,FALSE),"")</f>
        <v>0942</v>
      </c>
    </row>
    <row r="1702" spans="31:34" hidden="1">
      <c r="AE1702" t="s">
        <v>6566</v>
      </c>
      <c r="AF1702" t="s">
        <v>6567</v>
      </c>
      <c r="AG1702" t="str">
        <f t="shared" si="94"/>
        <v>A679081</v>
      </c>
      <c r="AH1702" t="str">
        <f>IFERROR(VLOOKUP(AG1702,AKT!$E$4:$G$350,3,FALSE),"")</f>
        <v>0942</v>
      </c>
    </row>
    <row r="1703" spans="31:34" hidden="1">
      <c r="AE1703" t="s">
        <v>6568</v>
      </c>
      <c r="AF1703" t="s">
        <v>6567</v>
      </c>
      <c r="AG1703" t="str">
        <f t="shared" si="94"/>
        <v>A679081</v>
      </c>
      <c r="AH1703" t="str">
        <f>IFERROR(VLOOKUP(AG1703,AKT!$E$4:$G$350,3,FALSE),"")</f>
        <v>0942</v>
      </c>
    </row>
    <row r="1704" spans="31:34" hidden="1">
      <c r="AE1704" t="s">
        <v>6569</v>
      </c>
      <c r="AF1704" t="s">
        <v>6570</v>
      </c>
      <c r="AG1704" t="str">
        <f t="shared" si="94"/>
        <v>A679115</v>
      </c>
      <c r="AH1704" t="str">
        <f>IFERROR(VLOOKUP(AG1704,AKT!$E$4:$G$350,3,FALSE),"")</f>
        <v>0942</v>
      </c>
    </row>
    <row r="1705" spans="31:34" hidden="1">
      <c r="AE1705" t="s">
        <v>6571</v>
      </c>
      <c r="AF1705" t="s">
        <v>6572</v>
      </c>
      <c r="AG1705" t="str">
        <f t="shared" si="94"/>
        <v>A679115</v>
      </c>
      <c r="AH1705" t="str">
        <f>IFERROR(VLOOKUP(AG1705,AKT!$E$4:$G$350,3,FALSE),"")</f>
        <v>0942</v>
      </c>
    </row>
    <row r="1706" spans="31:34" hidden="1">
      <c r="AE1706" t="s">
        <v>6573</v>
      </c>
      <c r="AF1706" t="s">
        <v>1874</v>
      </c>
      <c r="AG1706" t="str">
        <f t="shared" si="94"/>
        <v>A679115</v>
      </c>
      <c r="AH1706" t="str">
        <f>IFERROR(VLOOKUP(AG1706,AKT!$E$4:$G$350,3,FALSE),"")</f>
        <v>0942</v>
      </c>
    </row>
    <row r="1707" spans="31:34" hidden="1">
      <c r="AE1707" t="s">
        <v>1875</v>
      </c>
      <c r="AF1707" t="s">
        <v>1874</v>
      </c>
      <c r="AG1707" t="str">
        <f t="shared" si="94"/>
        <v>A679115</v>
      </c>
      <c r="AH1707" t="str">
        <f>IFERROR(VLOOKUP(AG1707,AKT!$E$4:$G$350,3,FALSE),"")</f>
        <v>0942</v>
      </c>
    </row>
    <row r="1708" spans="31:34" hidden="1">
      <c r="AE1708" t="s">
        <v>6574</v>
      </c>
      <c r="AF1708" t="s">
        <v>6575</v>
      </c>
      <c r="AG1708" t="str">
        <f t="shared" si="94"/>
        <v>A679115</v>
      </c>
      <c r="AH1708" t="str">
        <f>IFERROR(VLOOKUP(AG1708,AKT!$E$4:$G$350,3,FALSE),"")</f>
        <v>0942</v>
      </c>
    </row>
    <row r="1709" spans="31:34" hidden="1">
      <c r="AE1709" t="s">
        <v>1876</v>
      </c>
      <c r="AF1709" t="s">
        <v>1877</v>
      </c>
      <c r="AG1709" t="str">
        <f t="shared" si="94"/>
        <v>A679115</v>
      </c>
      <c r="AH1709" t="str">
        <f>IFERROR(VLOOKUP(AG1709,AKT!$E$4:$G$350,3,FALSE),"")</f>
        <v>0942</v>
      </c>
    </row>
    <row r="1710" spans="31:34" hidden="1">
      <c r="AE1710" t="s">
        <v>6576</v>
      </c>
      <c r="AF1710" t="s">
        <v>1874</v>
      </c>
      <c r="AG1710" t="str">
        <f t="shared" si="94"/>
        <v>A679115</v>
      </c>
      <c r="AH1710" t="str">
        <f>IFERROR(VLOOKUP(AG1710,AKT!$E$4:$G$350,3,FALSE),"")</f>
        <v>0942</v>
      </c>
    </row>
    <row r="1711" spans="31:34" hidden="1">
      <c r="AE1711" t="s">
        <v>2072</v>
      </c>
      <c r="AF1711" t="s">
        <v>2073</v>
      </c>
      <c r="AG1711" t="str">
        <f t="shared" si="94"/>
        <v>A679115</v>
      </c>
      <c r="AH1711" t="str">
        <f>IFERROR(VLOOKUP(AG1711,AKT!$E$4:$G$350,3,FALSE),"")</f>
        <v>0942</v>
      </c>
    </row>
    <row r="1712" spans="31:34" hidden="1">
      <c r="AE1712" t="s">
        <v>2074</v>
      </c>
      <c r="AF1712" t="s">
        <v>2075</v>
      </c>
      <c r="AG1712" t="str">
        <f t="shared" si="94"/>
        <v>A679115</v>
      </c>
      <c r="AH1712" t="str">
        <f>IFERROR(VLOOKUP(AG1712,AKT!$E$4:$G$350,3,FALSE),"")</f>
        <v>0942</v>
      </c>
    </row>
    <row r="1713" spans="31:34" hidden="1">
      <c r="AE1713" t="s">
        <v>6577</v>
      </c>
      <c r="AF1713" t="s">
        <v>6578</v>
      </c>
      <c r="AG1713" t="str">
        <f t="shared" si="94"/>
        <v>A679115</v>
      </c>
      <c r="AH1713" t="str">
        <f>IFERROR(VLOOKUP(AG1713,AKT!$E$4:$G$350,3,FALSE),"")</f>
        <v>0942</v>
      </c>
    </row>
    <row r="1714" spans="31:34" hidden="1">
      <c r="AE1714" t="s">
        <v>3591</v>
      </c>
      <c r="AF1714" t="s">
        <v>3592</v>
      </c>
      <c r="AG1714" t="str">
        <f t="shared" si="94"/>
        <v>A679115</v>
      </c>
      <c r="AH1714" t="str">
        <f>IFERROR(VLOOKUP(AG1714,AKT!$E$4:$G$350,3,FALSE),"")</f>
        <v>0942</v>
      </c>
    </row>
    <row r="1715" spans="31:34" hidden="1">
      <c r="AE1715" t="s">
        <v>3593</v>
      </c>
      <c r="AF1715" t="s">
        <v>3594</v>
      </c>
      <c r="AG1715" t="str">
        <f t="shared" si="94"/>
        <v>A679115</v>
      </c>
      <c r="AH1715" t="str">
        <f>IFERROR(VLOOKUP(AG1715,AKT!$E$4:$G$350,3,FALSE),"")</f>
        <v>0942</v>
      </c>
    </row>
    <row r="1716" spans="31:34" hidden="1">
      <c r="AE1716" t="s">
        <v>3595</v>
      </c>
      <c r="AF1716" t="s">
        <v>3596</v>
      </c>
      <c r="AG1716" t="str">
        <f t="shared" si="94"/>
        <v>A679115</v>
      </c>
      <c r="AH1716" t="str">
        <f>IFERROR(VLOOKUP(AG1716,AKT!$E$4:$G$350,3,FALSE),"")</f>
        <v>0942</v>
      </c>
    </row>
    <row r="1717" spans="31:34" hidden="1">
      <c r="AE1717" t="s">
        <v>3597</v>
      </c>
      <c r="AF1717" t="s">
        <v>3598</v>
      </c>
      <c r="AG1717" t="str">
        <f t="shared" si="94"/>
        <v>A679115</v>
      </c>
      <c r="AH1717" t="str">
        <f>IFERROR(VLOOKUP(AG1717,AKT!$E$4:$G$350,3,FALSE),"")</f>
        <v>0942</v>
      </c>
    </row>
    <row r="1718" spans="31:34" hidden="1">
      <c r="AE1718" t="s">
        <v>6579</v>
      </c>
      <c r="AF1718" t="s">
        <v>6580</v>
      </c>
      <c r="AG1718" t="str">
        <f t="shared" si="94"/>
        <v>A679115</v>
      </c>
      <c r="AH1718" t="str">
        <f>IFERROR(VLOOKUP(AG1718,AKT!$E$4:$G$350,3,FALSE),"")</f>
        <v>0942</v>
      </c>
    </row>
    <row r="1719" spans="31:34" hidden="1">
      <c r="AE1719" t="s">
        <v>6599</v>
      </c>
      <c r="AF1719" t="s">
        <v>247</v>
      </c>
      <c r="AG1719" t="str">
        <f t="shared" si="94"/>
        <v>K679126</v>
      </c>
      <c r="AH1719" t="str">
        <f>IFERROR(VLOOKUP(AG1719,AKT!$E$4:$G$350,3,FALSE),"")</f>
        <v>0942</v>
      </c>
    </row>
    <row r="1720" spans="31:34" hidden="1">
      <c r="AE1720" t="s">
        <v>6600</v>
      </c>
      <c r="AF1720" t="s">
        <v>6601</v>
      </c>
      <c r="AG1720" t="str">
        <f t="shared" si="94"/>
        <v>K679126</v>
      </c>
      <c r="AH1720" t="str">
        <f>IFERROR(VLOOKUP(AG1720,AKT!$E$4:$G$350,3,FALSE),"")</f>
        <v>0942</v>
      </c>
    </row>
    <row r="1721" spans="31:34" hidden="1">
      <c r="AE1721" t="s">
        <v>6602</v>
      </c>
      <c r="AF1721" t="s">
        <v>6603</v>
      </c>
      <c r="AG1721" t="str">
        <f t="shared" si="94"/>
        <v>K679128</v>
      </c>
      <c r="AH1721" t="str">
        <f>IFERROR(VLOOKUP(AG1721,AKT!$E$4:$G$350,3,FALSE),"")</f>
        <v>0942</v>
      </c>
    </row>
    <row r="1722" spans="31:34" hidden="1">
      <c r="AE1722" t="s">
        <v>6604</v>
      </c>
      <c r="AF1722" t="s">
        <v>6594</v>
      </c>
      <c r="AG1722" t="str">
        <f t="shared" si="94"/>
        <v>K679128</v>
      </c>
      <c r="AH1722" t="str">
        <f>IFERROR(VLOOKUP(AG1722,AKT!$E$4:$G$350,3,FALSE),"")</f>
        <v>0942</v>
      </c>
    </row>
    <row r="1723" spans="31:34" hidden="1">
      <c r="AE1723" t="s">
        <v>6602</v>
      </c>
      <c r="AF1723" t="s">
        <v>6595</v>
      </c>
      <c r="AG1723" t="str">
        <f t="shared" si="94"/>
        <v>K679128</v>
      </c>
      <c r="AH1723" t="str">
        <f>IFERROR(VLOOKUP(AG1723,AKT!$E$4:$G$350,3,FALSE),"")</f>
        <v>0942</v>
      </c>
    </row>
    <row r="1724" spans="31:34" hidden="1">
      <c r="AE1724" t="s">
        <v>6605</v>
      </c>
      <c r="AF1724" t="s">
        <v>6606</v>
      </c>
      <c r="AG1724" t="str">
        <f t="shared" si="94"/>
        <v>K679129</v>
      </c>
      <c r="AH1724" t="str">
        <f>IFERROR(VLOOKUP(AG1724,AKT!$E$4:$G$350,3,FALSE),"")</f>
        <v>0942</v>
      </c>
    </row>
    <row r="1725" spans="31:34" hidden="1">
      <c r="AE1725" t="s">
        <v>6609</v>
      </c>
      <c r="AF1725" t="s">
        <v>6607</v>
      </c>
      <c r="AG1725" t="str">
        <f t="shared" si="94"/>
        <v>K679129</v>
      </c>
      <c r="AH1725" t="str">
        <f>IFERROR(VLOOKUP(AG1725,AKT!$E$4:$G$350,3,FALSE),"")</f>
        <v>0942</v>
      </c>
    </row>
    <row r="1726" spans="31:34" hidden="1">
      <c r="AE1726" t="s">
        <v>6610</v>
      </c>
      <c r="AF1726" t="s">
        <v>6608</v>
      </c>
      <c r="AG1726" t="str">
        <f t="shared" si="94"/>
        <v>K679129</v>
      </c>
      <c r="AH1726" t="str">
        <f>IFERROR(VLOOKUP(AG1726,AKT!$E$4:$G$350,3,FALSE),"")</f>
        <v>0942</v>
      </c>
    </row>
    <row r="1727" spans="31:34" hidden="1">
      <c r="AE1727" t="s">
        <v>6584</v>
      </c>
      <c r="AF1727" t="s">
        <v>247</v>
      </c>
      <c r="AG1727" t="str">
        <f t="shared" si="94"/>
        <v>A622152</v>
      </c>
      <c r="AH1727" t="str">
        <f>IFERROR(VLOOKUP(AG1727,AKT!$E$4:$G$350,3,FALSE),"")</f>
        <v>0150</v>
      </c>
    </row>
    <row r="1728" spans="31:34" hidden="1">
      <c r="AE1728" t="s">
        <v>6585</v>
      </c>
      <c r="AF1728" t="s">
        <v>6586</v>
      </c>
      <c r="AG1728" t="str">
        <f t="shared" si="94"/>
        <v>A622152</v>
      </c>
      <c r="AH1728" t="str">
        <f>IFERROR(VLOOKUP(AG1728,AKT!$E$4:$G$350,3,FALSE),"")</f>
        <v>0150</v>
      </c>
    </row>
    <row r="1729" spans="31:34" hidden="1">
      <c r="AE1729" t="s">
        <v>6587</v>
      </c>
      <c r="AF1729" t="s">
        <v>6592</v>
      </c>
      <c r="AG1729" t="str">
        <f t="shared" si="94"/>
        <v>A622152</v>
      </c>
      <c r="AH1729" t="str">
        <f>IFERROR(VLOOKUP(AG1729,AKT!$E$4:$G$350,3,FALSE),"")</f>
        <v>0150</v>
      </c>
    </row>
    <row r="1730" spans="31:34" hidden="1">
      <c r="AE1730" t="s">
        <v>6588</v>
      </c>
      <c r="AF1730" t="s">
        <v>6593</v>
      </c>
      <c r="AG1730" t="str">
        <f t="shared" si="94"/>
        <v>A622152</v>
      </c>
      <c r="AH1730" t="str">
        <f>IFERROR(VLOOKUP(AG1730,AKT!$E$4:$G$350,3,FALSE),"")</f>
        <v>0150</v>
      </c>
    </row>
    <row r="1731" spans="31:34" hidden="1">
      <c r="AE1731" t="s">
        <v>6589</v>
      </c>
      <c r="AF1731" t="s">
        <v>6594</v>
      </c>
      <c r="AG1731" t="str">
        <f t="shared" si="94"/>
        <v>A622152</v>
      </c>
      <c r="AH1731" t="str">
        <f>IFERROR(VLOOKUP(AG1731,AKT!$E$4:$G$350,3,FALSE),"")</f>
        <v>0150</v>
      </c>
    </row>
    <row r="1732" spans="31:34" hidden="1">
      <c r="AE1732" t="s">
        <v>6590</v>
      </c>
      <c r="AF1732" t="s">
        <v>6595</v>
      </c>
      <c r="AG1732" t="str">
        <f t="shared" si="94"/>
        <v>A622152</v>
      </c>
      <c r="AH1732" t="str">
        <f>IFERROR(VLOOKUP(AG1732,AKT!$E$4:$G$350,3,FALSE),"")</f>
        <v>0150</v>
      </c>
    </row>
    <row r="1733" spans="31:34" hidden="1">
      <c r="AE1733" t="s">
        <v>6591</v>
      </c>
      <c r="AF1733" t="s">
        <v>6596</v>
      </c>
      <c r="AG1733" t="str">
        <f t="shared" si="94"/>
        <v>A622152</v>
      </c>
      <c r="AH1733" t="str">
        <f>IFERROR(VLOOKUP(AG1733,AKT!$E$4:$G$350,3,FALSE),"")</f>
        <v>0150</v>
      </c>
    </row>
    <row r="1734" spans="31:34" hidden="1">
      <c r="AE1734" t="s">
        <v>6597</v>
      </c>
      <c r="AF1734" t="s">
        <v>6598</v>
      </c>
      <c r="AG1734" t="str">
        <f t="shared" si="94"/>
        <v>A622152</v>
      </c>
      <c r="AH1734" t="str">
        <f>IFERROR(VLOOKUP(AG1734,AKT!$E$4:$G$350,3,FALSE),"")</f>
        <v>0150</v>
      </c>
    </row>
    <row r="1735" spans="31:34" hidden="1">
      <c r="AE1735" t="s">
        <v>2076</v>
      </c>
      <c r="AF1735" t="s">
        <v>2077</v>
      </c>
      <c r="AG1735" t="str">
        <f t="shared" si="94"/>
        <v>K628080</v>
      </c>
      <c r="AH1735" t="str">
        <f>IFERROR(VLOOKUP(AG1735,AKT!$E$4:$G$350,3,FALSE),"")</f>
        <v>0970</v>
      </c>
    </row>
    <row r="1736" spans="31:34" hidden="1">
      <c r="AE1736" t="s">
        <v>935</v>
      </c>
      <c r="AF1736" t="s">
        <v>936</v>
      </c>
      <c r="AG1736" t="str">
        <f t="shared" si="94"/>
        <v>K628081</v>
      </c>
      <c r="AH1736" t="str">
        <f>IFERROR(VLOOKUP(AG1736,AKT!$E$4:$G$350,3,FALSE),"")</f>
        <v>0970</v>
      </c>
    </row>
    <row r="1737" spans="31:34" hidden="1">
      <c r="AE1737" t="s">
        <v>937</v>
      </c>
      <c r="AF1737" t="s">
        <v>938</v>
      </c>
      <c r="AG1737" t="str">
        <f t="shared" ref="AG1737:AG1778" si="95">LEFT(AE1737,7)</f>
        <v>K628081</v>
      </c>
      <c r="AH1737" t="str">
        <f>IFERROR(VLOOKUP(AG1737,AKT!$E$4:$G$350,3,FALSE),"")</f>
        <v>0970</v>
      </c>
    </row>
    <row r="1738" spans="31:34" hidden="1">
      <c r="AE1738" t="s">
        <v>2078</v>
      </c>
      <c r="AF1738" t="s">
        <v>2077</v>
      </c>
      <c r="AG1738" t="str">
        <f t="shared" si="95"/>
        <v>K628081</v>
      </c>
      <c r="AH1738" t="str">
        <f>IFERROR(VLOOKUP(AG1738,AKT!$E$4:$G$350,3,FALSE),"")</f>
        <v>0970</v>
      </c>
    </row>
    <row r="1739" spans="31:34" hidden="1">
      <c r="AE1739" t="s">
        <v>3599</v>
      </c>
      <c r="AF1739" t="s">
        <v>3600</v>
      </c>
      <c r="AG1739" t="str">
        <f t="shared" si="95"/>
        <v>K628081</v>
      </c>
      <c r="AH1739" t="str">
        <f>IFERROR(VLOOKUP(AG1739,AKT!$E$4:$G$350,3,FALSE),"")</f>
        <v>0970</v>
      </c>
    </row>
    <row r="1740" spans="31:34" hidden="1">
      <c r="AE1740" t="s">
        <v>3601</v>
      </c>
      <c r="AF1740" t="s">
        <v>3602</v>
      </c>
      <c r="AG1740" t="str">
        <f t="shared" si="95"/>
        <v>K628081</v>
      </c>
      <c r="AH1740" t="str">
        <f>IFERROR(VLOOKUP(AG1740,AKT!$E$4:$G$350,3,FALSE),"")</f>
        <v>0970</v>
      </c>
    </row>
    <row r="1741" spans="31:34" hidden="1">
      <c r="AE1741" t="s">
        <v>939</v>
      </c>
      <c r="AF1741" t="s">
        <v>940</v>
      </c>
      <c r="AG1741" t="str">
        <f t="shared" si="95"/>
        <v>K628087</v>
      </c>
      <c r="AH1741" t="str">
        <f>IFERROR(VLOOKUP(AG1741,AKT!$E$4:$G$350,3,FALSE),"")</f>
        <v>0133</v>
      </c>
    </row>
    <row r="1742" spans="31:34" hidden="1">
      <c r="AE1742" t="s">
        <v>941</v>
      </c>
      <c r="AF1742" t="s">
        <v>942</v>
      </c>
      <c r="AG1742" t="str">
        <f t="shared" si="95"/>
        <v>K628087</v>
      </c>
      <c r="AH1742" t="str">
        <f>IFERROR(VLOOKUP(AG1742,AKT!$E$4:$G$350,3,FALSE),"")</f>
        <v>0133</v>
      </c>
    </row>
    <row r="1743" spans="31:34" hidden="1">
      <c r="AE1743" t="s">
        <v>3603</v>
      </c>
      <c r="AF1743" t="s">
        <v>3060</v>
      </c>
      <c r="AG1743" t="str">
        <f t="shared" si="95"/>
        <v>A579073</v>
      </c>
      <c r="AH1743" t="str">
        <f>IFERROR(VLOOKUP(AG1743,AKT!$E$4:$G$350,3,FALSE),"")</f>
        <v>0970</v>
      </c>
    </row>
    <row r="1744" spans="31:34" hidden="1">
      <c r="AE1744" t="s">
        <v>3604</v>
      </c>
      <c r="AF1744" t="s">
        <v>3605</v>
      </c>
      <c r="AG1744" t="str">
        <f t="shared" si="95"/>
        <v>A580072</v>
      </c>
      <c r="AH1744" t="str">
        <f>IFERROR(VLOOKUP(AG1744,AKT!$E$4:$G$350,3,FALSE),"")</f>
        <v>0970</v>
      </c>
    </row>
    <row r="1745" spans="31:34" hidden="1">
      <c r="AE1745" t="s">
        <v>3606</v>
      </c>
      <c r="AF1745" t="s">
        <v>3607</v>
      </c>
      <c r="AG1745" t="str">
        <f t="shared" si="95"/>
        <v>K767054</v>
      </c>
      <c r="AH1745" t="str">
        <f>IFERROR(VLOOKUP(AG1745,AKT!$E$4:$G$350,3,FALSE),"")</f>
        <v>0970</v>
      </c>
    </row>
    <row r="1746" spans="31:34" hidden="1">
      <c r="AE1746" t="s">
        <v>3608</v>
      </c>
      <c r="AF1746" t="s">
        <v>3609</v>
      </c>
      <c r="AG1746" t="str">
        <f t="shared" si="95"/>
        <v>A867021</v>
      </c>
      <c r="AH1746" t="str">
        <f>IFERROR(VLOOKUP(AG1746,AKT!$E$4:$G$350,3,FALSE),"")</f>
        <v>0942</v>
      </c>
    </row>
    <row r="1747" spans="31:34" hidden="1">
      <c r="AE1747" t="s">
        <v>3610</v>
      </c>
      <c r="AF1747" t="s">
        <v>3611</v>
      </c>
      <c r="AG1747" t="str">
        <f t="shared" si="95"/>
        <v>A867021</v>
      </c>
      <c r="AH1747" t="str">
        <f>IFERROR(VLOOKUP(AG1747,AKT!$E$4:$G$350,3,FALSE),"")</f>
        <v>0942</v>
      </c>
    </row>
    <row r="1748" spans="31:34" hidden="1">
      <c r="AE1748" t="s">
        <v>3612</v>
      </c>
      <c r="AF1748" t="s">
        <v>3613</v>
      </c>
      <c r="AG1748" t="str">
        <f t="shared" si="95"/>
        <v>A867021</v>
      </c>
      <c r="AH1748" t="str">
        <f>IFERROR(VLOOKUP(AG1748,AKT!$E$4:$G$350,3,FALSE),"")</f>
        <v>0942</v>
      </c>
    </row>
    <row r="1749" spans="31:34" hidden="1">
      <c r="AE1749" t="s">
        <v>3614</v>
      </c>
      <c r="AF1749" t="s">
        <v>3615</v>
      </c>
      <c r="AG1749" t="str">
        <f t="shared" si="95"/>
        <v>K867020</v>
      </c>
      <c r="AH1749" t="str">
        <f>IFERROR(VLOOKUP(AG1749,AKT!$E$4:$G$350,3,FALSE),"")</f>
        <v>0942</v>
      </c>
    </row>
    <row r="1750" spans="31:34" hidden="1">
      <c r="AE1750" t="s">
        <v>3616</v>
      </c>
      <c r="AF1750" t="s">
        <v>3617</v>
      </c>
      <c r="AG1750" t="str">
        <f t="shared" si="95"/>
        <v>K814011</v>
      </c>
      <c r="AH1750" t="str">
        <f>IFERROR(VLOOKUP(AG1750,AKT!$E$4:$G$350,3,FALSE),"")</f>
        <v>0970</v>
      </c>
    </row>
    <row r="1751" spans="31:34" hidden="1">
      <c r="AE1751" t="s">
        <v>3618</v>
      </c>
      <c r="AF1751" t="s">
        <v>3619</v>
      </c>
      <c r="AG1751" t="str">
        <f t="shared" si="95"/>
        <v>K814013</v>
      </c>
      <c r="AH1751" t="str">
        <f>IFERROR(VLOOKUP(AG1751,AKT!$E$4:$G$350,3,FALSE),"")</f>
        <v>0970</v>
      </c>
    </row>
    <row r="1752" spans="31:34" hidden="1">
      <c r="AE1752" t="s">
        <v>3620</v>
      </c>
      <c r="AF1752" t="s">
        <v>3621</v>
      </c>
      <c r="AG1752" t="str">
        <f t="shared" si="95"/>
        <v>A848051</v>
      </c>
      <c r="AH1752" t="str">
        <f>IFERROR(VLOOKUP(AG1752,AKT!$E$4:$G$350,3,FALSE),"")</f>
        <v>0970</v>
      </c>
    </row>
    <row r="1753" spans="31:34" hidden="1">
      <c r="AE1753" t="s">
        <v>3622</v>
      </c>
      <c r="AF1753" t="s">
        <v>3623</v>
      </c>
      <c r="AG1753" t="str">
        <f t="shared" si="95"/>
        <v>A848051</v>
      </c>
      <c r="AH1753" t="str">
        <f>IFERROR(VLOOKUP(AG1753,AKT!$E$4:$G$350,3,FALSE),"")</f>
        <v>0970</v>
      </c>
    </row>
    <row r="1754" spans="31:34" hidden="1">
      <c r="AE1754" t="s">
        <v>3624</v>
      </c>
      <c r="AF1754" t="s">
        <v>3625</v>
      </c>
      <c r="AG1754" t="str">
        <f t="shared" si="95"/>
        <v>A848051</v>
      </c>
      <c r="AH1754" t="str">
        <f>IFERROR(VLOOKUP(AG1754,AKT!$E$4:$G$350,3,FALSE),"")</f>
        <v>0970</v>
      </c>
    </row>
    <row r="1755" spans="31:34" hidden="1">
      <c r="AE1755" t="s">
        <v>3626</v>
      </c>
      <c r="AF1755" t="s">
        <v>3627</v>
      </c>
      <c r="AG1755" t="str">
        <f t="shared" si="95"/>
        <v>A848051</v>
      </c>
      <c r="AH1755" t="str">
        <f>IFERROR(VLOOKUP(AG1755,AKT!$E$4:$G$350,3,FALSE),"")</f>
        <v>0970</v>
      </c>
    </row>
    <row r="1756" spans="31:34" hidden="1">
      <c r="AE1756" t="s">
        <v>3628</v>
      </c>
      <c r="AF1756" t="s">
        <v>3629</v>
      </c>
      <c r="AG1756" t="str">
        <f t="shared" si="95"/>
        <v>A848051</v>
      </c>
      <c r="AH1756" t="str">
        <f>IFERROR(VLOOKUP(AG1756,AKT!$E$4:$G$350,3,FALSE),"")</f>
        <v>0970</v>
      </c>
    </row>
    <row r="1757" spans="31:34" hidden="1">
      <c r="AE1757" t="s">
        <v>3630</v>
      </c>
      <c r="AF1757" t="s">
        <v>3631</v>
      </c>
      <c r="AG1757" t="str">
        <f t="shared" si="95"/>
        <v>A848051</v>
      </c>
      <c r="AH1757" t="str">
        <f>IFERROR(VLOOKUP(AG1757,AKT!$E$4:$G$350,3,FALSE),"")</f>
        <v>0970</v>
      </c>
    </row>
    <row r="1758" spans="31:34" hidden="1">
      <c r="AE1758" t="s">
        <v>3632</v>
      </c>
      <c r="AF1758" t="s">
        <v>3633</v>
      </c>
      <c r="AG1758" t="str">
        <f t="shared" si="95"/>
        <v>A848051</v>
      </c>
      <c r="AH1758" t="str">
        <f>IFERROR(VLOOKUP(AG1758,AKT!$E$4:$G$350,3,FALSE),"")</f>
        <v>0970</v>
      </c>
    </row>
    <row r="1759" spans="31:34" hidden="1">
      <c r="AE1759" t="s">
        <v>943</v>
      </c>
      <c r="AF1759" t="s">
        <v>944</v>
      </c>
      <c r="AG1759" t="str">
        <f t="shared" si="95"/>
        <v>K848038</v>
      </c>
      <c r="AH1759" t="str">
        <f>IFERROR(VLOOKUP(AG1759,AKT!$E$4:$G$350,3,FALSE),"")</f>
        <v>0950</v>
      </c>
    </row>
    <row r="1760" spans="31:34" hidden="1">
      <c r="AE1760" t="s">
        <v>945</v>
      </c>
      <c r="AF1760" t="s">
        <v>946</v>
      </c>
      <c r="AG1760" t="str">
        <f t="shared" si="95"/>
        <v>K848038</v>
      </c>
      <c r="AH1760" t="str">
        <f>IFERROR(VLOOKUP(AG1760,AKT!$E$4:$G$350,3,FALSE),"")</f>
        <v>0950</v>
      </c>
    </row>
    <row r="1761" spans="31:34" hidden="1">
      <c r="AE1761" t="s">
        <v>947</v>
      </c>
      <c r="AF1761" t="s">
        <v>948</v>
      </c>
      <c r="AG1761" t="str">
        <f t="shared" si="95"/>
        <v>K848038</v>
      </c>
      <c r="AH1761" t="str">
        <f>IFERROR(VLOOKUP(AG1761,AKT!$E$4:$G$350,3,FALSE),"")</f>
        <v>0950</v>
      </c>
    </row>
    <row r="1762" spans="31:34" hidden="1">
      <c r="AE1762" t="s">
        <v>949</v>
      </c>
      <c r="AF1762" t="s">
        <v>950</v>
      </c>
      <c r="AG1762" t="str">
        <f t="shared" si="95"/>
        <v>K848038</v>
      </c>
      <c r="AH1762" t="str">
        <f>IFERROR(VLOOKUP(AG1762,AKT!$E$4:$G$350,3,FALSE),"")</f>
        <v>0950</v>
      </c>
    </row>
    <row r="1763" spans="31:34" hidden="1">
      <c r="AE1763" t="s">
        <v>951</v>
      </c>
      <c r="AF1763" t="s">
        <v>952</v>
      </c>
      <c r="AG1763" t="str">
        <f t="shared" si="95"/>
        <v>K848038</v>
      </c>
      <c r="AH1763" t="str">
        <f>IFERROR(VLOOKUP(AG1763,AKT!$E$4:$G$350,3,FALSE),"")</f>
        <v>0950</v>
      </c>
    </row>
    <row r="1764" spans="31:34" hidden="1">
      <c r="AE1764" t="s">
        <v>3634</v>
      </c>
      <c r="AF1764" t="s">
        <v>3635</v>
      </c>
      <c r="AG1764" t="str">
        <f t="shared" si="95"/>
        <v>K848050</v>
      </c>
      <c r="AH1764" t="str">
        <f>IFERROR(VLOOKUP(AG1764,AKT!$E$4:$G$350,3,FALSE),"")</f>
        <v>0950</v>
      </c>
    </row>
    <row r="1765" spans="31:34" hidden="1">
      <c r="AE1765" t="s">
        <v>3636</v>
      </c>
      <c r="AF1765" t="s">
        <v>3637</v>
      </c>
      <c r="AG1765" t="str">
        <f t="shared" si="95"/>
        <v>T848027</v>
      </c>
      <c r="AH1765" t="str">
        <f>IFERROR(VLOOKUP(AG1765,AKT!$E$4:$G$350,3,FALSE),"")</f>
        <v>0950</v>
      </c>
    </row>
    <row r="1766" spans="31:34" hidden="1">
      <c r="AE1766" t="s">
        <v>2082</v>
      </c>
      <c r="AF1766" t="s">
        <v>918</v>
      </c>
      <c r="AG1766" t="str">
        <f t="shared" si="95"/>
        <v>K733069</v>
      </c>
      <c r="AH1766" t="str">
        <f>IFERROR(VLOOKUP(AG1766,AKT!$E$4:$G$350,3,FALSE),"")</f>
        <v>0150</v>
      </c>
    </row>
    <row r="1767" spans="31:34" hidden="1">
      <c r="AE1767" t="s">
        <v>2083</v>
      </c>
      <c r="AF1767" t="s">
        <v>919</v>
      </c>
      <c r="AG1767" t="str">
        <f t="shared" si="95"/>
        <v>K733069</v>
      </c>
      <c r="AH1767" t="str">
        <f>IFERROR(VLOOKUP(AG1767,AKT!$E$4:$G$350,3,FALSE),"")</f>
        <v>0150</v>
      </c>
    </row>
    <row r="1768" spans="31:34" hidden="1">
      <c r="AG1768" t="str">
        <f t="shared" si="95"/>
        <v/>
      </c>
      <c r="AH1768" t="str">
        <f>IFERROR(VLOOKUP(AG1768,AKT!$E$4:$G$350,3,FALSE),"")</f>
        <v/>
      </c>
    </row>
    <row r="1769" spans="31:34" hidden="1">
      <c r="AG1769" t="str">
        <f t="shared" si="95"/>
        <v/>
      </c>
      <c r="AH1769" t="str">
        <f>IFERROR(VLOOKUP(AG1769,AKT!$E$4:$G$350,3,FALSE),"")</f>
        <v/>
      </c>
    </row>
    <row r="1770" spans="31:34" hidden="1">
      <c r="AG1770" t="str">
        <f t="shared" si="95"/>
        <v/>
      </c>
      <c r="AH1770" t="str">
        <f>IFERROR(VLOOKUP(AG1770,AKT!$E$4:$G$350,3,FALSE),"")</f>
        <v/>
      </c>
    </row>
    <row r="1771" spans="31:34" hidden="1">
      <c r="AG1771" t="str">
        <f t="shared" si="95"/>
        <v/>
      </c>
      <c r="AH1771" t="str">
        <f>IFERROR(VLOOKUP(AG1771,AKT!$E$4:$G$350,3,FALSE),"")</f>
        <v/>
      </c>
    </row>
    <row r="1772" spans="31:34" hidden="1">
      <c r="AG1772" t="str">
        <f t="shared" si="95"/>
        <v/>
      </c>
      <c r="AH1772" t="str">
        <f>IFERROR(VLOOKUP(AG1772,AKT!$E$4:$G$350,3,FALSE),"")</f>
        <v/>
      </c>
    </row>
    <row r="1773" spans="31:34" hidden="1">
      <c r="AG1773" t="str">
        <f t="shared" si="95"/>
        <v/>
      </c>
      <c r="AH1773" t="str">
        <f>IFERROR(VLOOKUP(AG1773,AKT!$E$4:$G$350,3,FALSE),"")</f>
        <v/>
      </c>
    </row>
    <row r="1774" spans="31:34" hidden="1">
      <c r="AG1774" t="str">
        <f t="shared" si="95"/>
        <v/>
      </c>
      <c r="AH1774" t="str">
        <f>IFERROR(VLOOKUP(AG1774,AKT!$E$4:$G$350,3,FALSE),"")</f>
        <v/>
      </c>
    </row>
    <row r="1775" spans="31:34" hidden="1">
      <c r="AG1775" t="str">
        <f t="shared" si="95"/>
        <v/>
      </c>
      <c r="AH1775" t="str">
        <f>IFERROR(VLOOKUP(AG1775,AKT!$E$4:$G$350,3,FALSE),"")</f>
        <v/>
      </c>
    </row>
    <row r="1776" spans="31:34" hidden="1">
      <c r="AG1776" t="str">
        <f t="shared" si="95"/>
        <v/>
      </c>
      <c r="AH1776" t="str">
        <f>IFERROR(VLOOKUP(AG1776,AKT!$E$4:$G$350,3,FALSE),"")</f>
        <v/>
      </c>
    </row>
    <row r="1777" spans="33:34" hidden="1">
      <c r="AG1777" t="str">
        <f t="shared" si="95"/>
        <v/>
      </c>
      <c r="AH1777" t="str">
        <f>IFERROR(VLOOKUP(AG1777,AKT!$E$4:$G$350,3,FALSE),"")</f>
        <v/>
      </c>
    </row>
    <row r="1778" spans="33:34" hidden="1">
      <c r="AG1778" t="str">
        <f t="shared" si="95"/>
        <v/>
      </c>
      <c r="AH1778" t="str">
        <f>IFERROR(VLOOKUP(AG1778,AKT!$E$4:$G$350,3,FALSE),"")</f>
        <v/>
      </c>
    </row>
  </sheetData>
  <sheetProtection algorithmName="SHA-512" hashValue="tTiFsNgDpybAeL6yLBAgIUSEK/lKFPIRIAFjqtVruOSECoKb0TTgarCpZnKs/7hWiNnPU1k1TjWn6bGyDNF20g==" saltValue="hGLeX6/1c3CrwE1dLqqx2w==" spinCount="100000" sheet="1" objects="1" scenarios="1" selectLockedCells="1" autoFilter="0"/>
  <autoFilter ref="A2:AH1048576" xr:uid="{00000000-0009-0000-0000-000003000000}"/>
  <sortState xmlns:xlrd2="http://schemas.microsoft.com/office/spreadsheetml/2017/richdata2" ref="AE7:AF239">
    <sortCondition ref="AE7"/>
  </sortState>
  <dataConsolidate link="1"/>
  <mergeCells count="1">
    <mergeCell ref="A1:B1"/>
  </mergeCells>
  <conditionalFormatting sqref="P3:P501">
    <cfRule type="expression" dxfId="1" priority="2">
      <formula>IF(OR(C3=3691,C3=3692,C3=3693,C3=3694),1,0)</formula>
    </cfRule>
  </conditionalFormatting>
  <conditionalFormatting sqref="P502:P1048576">
    <cfRule type="expression" dxfId="0" priority="1">
      <formula>IF(OR(C502=3691,C502=3692,C502=3693,C502=3694),1,0)</formula>
    </cfRule>
  </conditionalFormatting>
  <dataValidations count="4">
    <dataValidation type="list" allowBlank="1" showInputMessage="1" showErrorMessage="1" errorTitle="GREŠKA" error="Za unos odaberite vrijednost iz padajućeg izbornika!" prompt="Molimo odaberite vrijednost iz padajućeg izbornika!" sqref="C3:C501" xr:uid="{00000000-0002-0000-0300-000000000000}">
      <formula1>$Y$5:$Y$129</formula1>
    </dataValidation>
    <dataValidation type="whole" allowBlank="1" showInputMessage="1" showErrorMessage="1" errorTitle="GREŠKA" error="U ovo polje je dozvoljen unos samo brojčanih vrijednosti (bez decimala!)" sqref="H3:J501" xr:uid="{00000000-0002-0000-0300-000001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A3:A501" xr:uid="{00000000-0002-0000-0300-000002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E3:E1048576" xr:uid="{00000000-0002-0000-0300-000003000000}">
      <formula1>$AE$6:$AE$1767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4000000}">
          <x14:formula1>
            <xm:f>IF(OR(C502=3691,C502=3692,C502=3693,C502=3694),'KORISNICI DP'!$D$3:$D$559,$M$1)</xm:f>
          </x14:formula1>
          <xm:sqref>P502:P1048576</xm:sqref>
        </x14:dataValidation>
        <x14:dataValidation type="list" allowBlank="1" showInputMessage="1" showErrorMessage="1" xr:uid="{00000000-0002-0000-0300-000005000000}">
          <x14:formula1>
            <xm:f>IF(OR(C3=3691,C3=3692,C3=3693,C3=3694),'KORISNICI DP'!$D$3:$D$560,$M$1)</xm:f>
          </x14:formula1>
          <xm:sqref>P3:P501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XFD38"/>
  <sheetViews>
    <sheetView showGridLines="0" zoomScale="90" zoomScaleNormal="90" workbookViewId="0">
      <selection activeCell="I5" sqref="I5"/>
    </sheetView>
  </sheetViews>
  <sheetFormatPr defaultColWidth="0" defaultRowHeight="12.75" zeroHeight="1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1" customWidth="1"/>
    <col min="10" max="22" width="13.85546875" style="1" customWidth="1"/>
    <col min="23" max="23" width="7.85546875" style="1" hidden="1" customWidth="1"/>
    <col min="24" max="30" width="0" style="1" hidden="1" customWidth="1"/>
    <col min="31" max="16384" width="11.42578125" style="1" hidden="1"/>
  </cols>
  <sheetData>
    <row r="1" spans="1:16384" ht="15.6" customHeight="1"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294"/>
      <c r="O1" s="294"/>
      <c r="P1" s="294"/>
      <c r="Q1" s="294"/>
      <c r="R1" s="294"/>
      <c r="S1" s="294"/>
      <c r="T1" s="294"/>
      <c r="U1" s="123"/>
    </row>
    <row r="2" spans="1:16384" ht="21" customHeight="1">
      <c r="B2" s="294" t="s">
        <v>3013</v>
      </c>
      <c r="C2" s="294"/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4"/>
      <c r="O2" s="294"/>
      <c r="P2" s="294"/>
      <c r="Q2" s="294"/>
      <c r="R2" s="294"/>
      <c r="S2" s="294"/>
      <c r="T2" s="294"/>
      <c r="U2" s="123"/>
    </row>
    <row r="3" spans="1:16384" s="19" customFormat="1" ht="15">
      <c r="B3" s="18"/>
      <c r="C3" s="18"/>
      <c r="D3" s="18"/>
      <c r="G3" s="238"/>
      <c r="I3" s="238"/>
      <c r="Q3" s="20"/>
      <c r="V3" s="112" t="s">
        <v>3017</v>
      </c>
    </row>
    <row r="4" spans="1:16384" s="260" customFormat="1" ht="89.25">
      <c r="A4" s="259" t="s">
        <v>1178</v>
      </c>
      <c r="B4" s="111" t="s">
        <v>230</v>
      </c>
      <c r="C4" s="111" t="s">
        <v>231</v>
      </c>
      <c r="D4" s="111" t="s">
        <v>232</v>
      </c>
      <c r="E4" s="89" t="s">
        <v>250</v>
      </c>
      <c r="F4" s="89" t="s">
        <v>241</v>
      </c>
      <c r="G4" s="89" t="s">
        <v>15</v>
      </c>
      <c r="H4" s="89" t="s">
        <v>972</v>
      </c>
      <c r="I4" s="89" t="s">
        <v>16</v>
      </c>
      <c r="J4" s="89" t="s">
        <v>233</v>
      </c>
      <c r="K4" s="89" t="s">
        <v>234</v>
      </c>
      <c r="L4" s="89" t="s">
        <v>973</v>
      </c>
      <c r="M4" s="89" t="s">
        <v>235</v>
      </c>
      <c r="N4" s="89" t="s">
        <v>236</v>
      </c>
      <c r="O4" s="89" t="s">
        <v>237</v>
      </c>
      <c r="P4" s="89" t="s">
        <v>974</v>
      </c>
      <c r="Q4" s="2" t="s">
        <v>4525</v>
      </c>
      <c r="R4" s="89" t="s">
        <v>238</v>
      </c>
      <c r="S4" s="2" t="s">
        <v>239</v>
      </c>
      <c r="T4" s="2" t="s">
        <v>240</v>
      </c>
      <c r="U4" s="254" t="s">
        <v>3704</v>
      </c>
      <c r="V4" s="255" t="s">
        <v>3705</v>
      </c>
    </row>
    <row r="5" spans="1:16384" s="19" customFormat="1" ht="19.5" customHeight="1">
      <c r="A5" s="144">
        <v>2025</v>
      </c>
      <c r="B5" s="22"/>
      <c r="C5" s="23" t="s">
        <v>10</v>
      </c>
      <c r="D5" s="15">
        <f t="shared" ref="D5:D10" si="0">SUM(E5:V5)</f>
        <v>976214</v>
      </c>
      <c r="E5" s="219"/>
      <c r="F5" s="219"/>
      <c r="G5" s="280"/>
      <c r="H5" s="219"/>
      <c r="I5" s="219">
        <v>976214</v>
      </c>
      <c r="J5" s="219"/>
      <c r="K5" s="219"/>
      <c r="L5" s="219"/>
      <c r="M5" s="219"/>
      <c r="N5" s="219"/>
      <c r="O5" s="219"/>
      <c r="P5" s="219"/>
      <c r="Q5" s="219"/>
      <c r="R5" s="219"/>
      <c r="S5" s="219"/>
      <c r="T5" s="219"/>
      <c r="U5" s="219"/>
      <c r="V5" s="219"/>
      <c r="W5" s="219"/>
    </row>
    <row r="6" spans="1:16384" s="19" customFormat="1">
      <c r="A6" s="144">
        <v>2025</v>
      </c>
      <c r="B6" s="33"/>
      <c r="C6" s="34" t="s">
        <v>3012</v>
      </c>
      <c r="D6" s="15">
        <f t="shared" si="0"/>
        <v>18199807</v>
      </c>
      <c r="E6" s="6">
        <f>'A.2 PRIHODI I RASHODI IF'!E7</f>
        <v>12491984</v>
      </c>
      <c r="F6" s="6">
        <f>'A.2 PRIHODI I RASHODI IF'!E8</f>
        <v>0</v>
      </c>
      <c r="G6" s="6">
        <f>'A.2 PRIHODI I RASHODI IF'!E10</f>
        <v>455237</v>
      </c>
      <c r="H6" s="6">
        <f>'A.2 PRIHODI I RASHODI IF'!E12</f>
        <v>0</v>
      </c>
      <c r="I6" s="6">
        <f>'A.2 PRIHODI I RASHODI IF'!E13+'B.2 RAČUN FINANC IF'!E7</f>
        <v>1519814</v>
      </c>
      <c r="J6" s="6">
        <f>'A.2 PRIHODI I RASHODI IF'!E15</f>
        <v>184356</v>
      </c>
      <c r="K6" s="6">
        <f>'A.2 PRIHODI I RASHODI IF'!E16</f>
        <v>1345540</v>
      </c>
      <c r="L6" s="6">
        <f>'A.2 PRIHODI I RASHODI IF'!E17</f>
        <v>0</v>
      </c>
      <c r="M6" s="6">
        <f>'A.2 PRIHODI I RASHODI IF'!E18</f>
        <v>0</v>
      </c>
      <c r="N6" s="6">
        <f>'A.2 PRIHODI I RASHODI IF'!E19</f>
        <v>0</v>
      </c>
      <c r="O6" s="6">
        <f>'A.2 PRIHODI I RASHODI IF'!E20</f>
        <v>0</v>
      </c>
      <c r="P6" s="6">
        <f>'A.2 PRIHODI I RASHODI IF'!E21</f>
        <v>0</v>
      </c>
      <c r="Q6" s="6">
        <f>'A.2 PRIHODI I RASHODI IF'!E22</f>
        <v>0</v>
      </c>
      <c r="R6" s="6">
        <f>'A.2 PRIHODI I RASHODI IF'!E24</f>
        <v>2201018</v>
      </c>
      <c r="S6" s="6">
        <f>'A.2 PRIHODI I RASHODI IF'!E25</f>
        <v>0</v>
      </c>
      <c r="T6" s="6">
        <f>'A.2 PRIHODI I RASHODI IF'!E27</f>
        <v>1858</v>
      </c>
      <c r="U6" s="6">
        <f>'B.2 RAČUN FINANC IF'!E11</f>
        <v>0</v>
      </c>
      <c r="V6" s="6">
        <f>'A.2 PRIHODI I RASHODI IF'!E29</f>
        <v>0</v>
      </c>
      <c r="W6" s="19" t="str">
        <f>'OPĆI DIO'!$C$1</f>
        <v>42024 SVEUČILIŠTE JURJA DOBRILE U PULI</v>
      </c>
    </row>
    <row r="7" spans="1:16384" s="19" customFormat="1" ht="21.75" customHeight="1">
      <c r="A7" s="144">
        <v>2025</v>
      </c>
      <c r="B7" s="88"/>
      <c r="C7" s="23" t="s">
        <v>2943</v>
      </c>
      <c r="D7" s="15">
        <f t="shared" si="0"/>
        <v>0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</row>
    <row r="8" spans="1:16384" s="19" customFormat="1">
      <c r="A8" s="144">
        <v>2025</v>
      </c>
      <c r="B8" s="33"/>
      <c r="C8" s="34" t="s">
        <v>3014</v>
      </c>
      <c r="D8" s="15">
        <f t="shared" si="0"/>
        <v>19176021</v>
      </c>
      <c r="E8" s="6">
        <f>+E5+E6+E7</f>
        <v>12491984</v>
      </c>
      <c r="F8" s="6">
        <f t="shared" ref="F8:S8" si="1">+F5+F6+F7</f>
        <v>0</v>
      </c>
      <c r="G8" s="6">
        <f t="shared" si="1"/>
        <v>455237</v>
      </c>
      <c r="H8" s="6">
        <f t="shared" si="1"/>
        <v>0</v>
      </c>
      <c r="I8" s="6">
        <f t="shared" si="1"/>
        <v>2496028</v>
      </c>
      <c r="J8" s="6">
        <f t="shared" si="1"/>
        <v>184356</v>
      </c>
      <c r="K8" s="6">
        <f t="shared" si="1"/>
        <v>1345540</v>
      </c>
      <c r="L8" s="6">
        <f t="shared" si="1"/>
        <v>0</v>
      </c>
      <c r="M8" s="6">
        <f t="shared" si="1"/>
        <v>0</v>
      </c>
      <c r="N8" s="6">
        <f t="shared" si="1"/>
        <v>0</v>
      </c>
      <c r="O8" s="6">
        <f t="shared" si="1"/>
        <v>0</v>
      </c>
      <c r="P8" s="6">
        <f t="shared" si="1"/>
        <v>0</v>
      </c>
      <c r="Q8" s="6">
        <f t="shared" si="1"/>
        <v>0</v>
      </c>
      <c r="R8" s="6">
        <f t="shared" si="1"/>
        <v>2201018</v>
      </c>
      <c r="S8" s="6">
        <f t="shared" si="1"/>
        <v>0</v>
      </c>
      <c r="T8" s="6">
        <f>+T5+T6+T7</f>
        <v>1858</v>
      </c>
      <c r="U8" s="6">
        <f>+U5+U6+U7</f>
        <v>0</v>
      </c>
      <c r="V8" s="6">
        <f t="shared" ref="V8:CG8" si="2">+V5+V6+V7</f>
        <v>0</v>
      </c>
      <c r="W8" s="6" t="e">
        <f t="shared" si="2"/>
        <v>#VALUE!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si="2"/>
        <v>0</v>
      </c>
      <c r="CG8" s="6">
        <f t="shared" si="2"/>
        <v>0</v>
      </c>
      <c r="CH8" s="6">
        <f t="shared" ref="CH8:ES8" si="3">+CH5+CH6+CH7</f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si="3"/>
        <v>0</v>
      </c>
      <c r="ES8" s="6">
        <f t="shared" si="3"/>
        <v>0</v>
      </c>
      <c r="ET8" s="6">
        <f t="shared" ref="ET8:HE8" si="4">+ET5+ET6+ET7</f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si="4"/>
        <v>0</v>
      </c>
      <c r="HE8" s="6">
        <f t="shared" si="4"/>
        <v>0</v>
      </c>
      <c r="HF8" s="6">
        <f t="shared" ref="HF8:JQ8" si="5">+HF5+HF6+HF7</f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si="5"/>
        <v>0</v>
      </c>
      <c r="JQ8" s="6">
        <f t="shared" si="5"/>
        <v>0</v>
      </c>
      <c r="JR8" s="6">
        <f t="shared" ref="JR8:MC8" si="6">+JR5+JR6+JR7</f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si="6"/>
        <v>0</v>
      </c>
      <c r="MC8" s="6">
        <f t="shared" si="6"/>
        <v>0</v>
      </c>
      <c r="MD8" s="6">
        <f t="shared" ref="MD8:OO8" si="7">+MD5+MD6+MD7</f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si="7"/>
        <v>0</v>
      </c>
      <c r="OO8" s="6">
        <f t="shared" si="7"/>
        <v>0</v>
      </c>
      <c r="OP8" s="6">
        <f t="shared" ref="OP8:RA8" si="8">+OP5+OP6+OP7</f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si="8"/>
        <v>0</v>
      </c>
      <c r="RA8" s="6">
        <f t="shared" si="8"/>
        <v>0</v>
      </c>
      <c r="RB8" s="6">
        <f t="shared" ref="RB8:TM8" si="9">+RB5+RB6+RB7</f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si="9"/>
        <v>0</v>
      </c>
      <c r="TM8" s="6">
        <f t="shared" si="9"/>
        <v>0</v>
      </c>
      <c r="TN8" s="6">
        <f t="shared" ref="TN8:VY8" si="10">+TN5+TN6+TN7</f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si="10"/>
        <v>0</v>
      </c>
      <c r="VY8" s="6">
        <f t="shared" si="10"/>
        <v>0</v>
      </c>
      <c r="VZ8" s="6">
        <f t="shared" ref="VZ8:YK8" si="11">+VZ5+VZ6+VZ7</f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si="11"/>
        <v>0</v>
      </c>
      <c r="YK8" s="6">
        <f t="shared" si="11"/>
        <v>0</v>
      </c>
      <c r="YL8" s="6">
        <f t="shared" ref="YL8:AAW8" si="12">+YL5+YL6+YL7</f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si="12"/>
        <v>0</v>
      </c>
      <c r="AAW8" s="6">
        <f t="shared" si="12"/>
        <v>0</v>
      </c>
      <c r="AAX8" s="6">
        <f t="shared" ref="AAX8:ADI8" si="13">+AAX5+AAX6+AAX7</f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si="13"/>
        <v>0</v>
      </c>
      <c r="ADI8" s="6">
        <f t="shared" si="13"/>
        <v>0</v>
      </c>
      <c r="ADJ8" s="6">
        <f t="shared" ref="ADJ8:AFU8" si="14">+ADJ5+ADJ6+ADJ7</f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si="14"/>
        <v>0</v>
      </c>
      <c r="AFU8" s="6">
        <f t="shared" si="14"/>
        <v>0</v>
      </c>
      <c r="AFV8" s="6">
        <f t="shared" ref="AFV8:AIG8" si="15">+AFV5+AFV6+AFV7</f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si="15"/>
        <v>0</v>
      </c>
      <c r="AIG8" s="6">
        <f t="shared" si="15"/>
        <v>0</v>
      </c>
      <c r="AIH8" s="6">
        <f t="shared" ref="AIH8:AKS8" si="16">+AIH5+AIH6+AIH7</f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si="16"/>
        <v>0</v>
      </c>
      <c r="AKS8" s="6">
        <f t="shared" si="16"/>
        <v>0</v>
      </c>
      <c r="AKT8" s="6">
        <f t="shared" ref="AKT8:ANE8" si="17">+AKT5+AKT6+AKT7</f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si="17"/>
        <v>0</v>
      </c>
      <c r="ANE8" s="6">
        <f t="shared" si="17"/>
        <v>0</v>
      </c>
      <c r="ANF8" s="6">
        <f t="shared" ref="ANF8:APQ8" si="18">+ANF5+ANF6+ANF7</f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si="18"/>
        <v>0</v>
      </c>
      <c r="APQ8" s="6">
        <f t="shared" si="18"/>
        <v>0</v>
      </c>
      <c r="APR8" s="6">
        <f t="shared" ref="APR8:ASC8" si="19">+APR5+APR6+APR7</f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si="19"/>
        <v>0</v>
      </c>
      <c r="ASC8" s="6">
        <f t="shared" si="19"/>
        <v>0</v>
      </c>
      <c r="ASD8" s="6">
        <f t="shared" ref="ASD8:AUO8" si="20">+ASD5+ASD6+ASD7</f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si="20"/>
        <v>0</v>
      </c>
      <c r="AUO8" s="6">
        <f t="shared" si="20"/>
        <v>0</v>
      </c>
      <c r="AUP8" s="6">
        <f t="shared" ref="AUP8:AXA8" si="21">+AUP5+AUP6+AUP7</f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si="21"/>
        <v>0</v>
      </c>
      <c r="AXA8" s="6">
        <f t="shared" si="21"/>
        <v>0</v>
      </c>
      <c r="AXB8" s="6">
        <f t="shared" ref="AXB8:AZM8" si="22">+AXB5+AXB6+AXB7</f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si="22"/>
        <v>0</v>
      </c>
      <c r="AZM8" s="6">
        <f t="shared" si="22"/>
        <v>0</v>
      </c>
      <c r="AZN8" s="6">
        <f t="shared" ref="AZN8:BBY8" si="23">+AZN5+AZN6+AZN7</f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si="23"/>
        <v>0</v>
      </c>
      <c r="BBY8" s="6">
        <f t="shared" si="23"/>
        <v>0</v>
      </c>
      <c r="BBZ8" s="6">
        <f t="shared" ref="BBZ8:BEK8" si="24">+BBZ5+BBZ6+BBZ7</f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si="24"/>
        <v>0</v>
      </c>
      <c r="BEK8" s="6">
        <f t="shared" si="24"/>
        <v>0</v>
      </c>
      <c r="BEL8" s="6">
        <f t="shared" ref="BEL8:BGW8" si="25">+BEL5+BEL6+BEL7</f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si="25"/>
        <v>0</v>
      </c>
      <c r="BGW8" s="6">
        <f t="shared" si="25"/>
        <v>0</v>
      </c>
      <c r="BGX8" s="6">
        <f t="shared" ref="BGX8:BJI8" si="26">+BGX5+BGX6+BGX7</f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si="26"/>
        <v>0</v>
      </c>
      <c r="BJI8" s="6">
        <f t="shared" si="26"/>
        <v>0</v>
      </c>
      <c r="BJJ8" s="6">
        <f t="shared" ref="BJJ8:BLU8" si="27">+BJJ5+BJJ6+BJJ7</f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si="27"/>
        <v>0</v>
      </c>
      <c r="BLU8" s="6">
        <f t="shared" si="27"/>
        <v>0</v>
      </c>
      <c r="BLV8" s="6">
        <f t="shared" ref="BLV8:BOG8" si="28">+BLV5+BLV6+BLV7</f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si="28"/>
        <v>0</v>
      </c>
      <c r="BOG8" s="6">
        <f t="shared" si="28"/>
        <v>0</v>
      </c>
      <c r="BOH8" s="6">
        <f t="shared" ref="BOH8:BQS8" si="29">+BOH5+BOH6+BOH7</f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si="29"/>
        <v>0</v>
      </c>
      <c r="BQS8" s="6">
        <f t="shared" si="29"/>
        <v>0</v>
      </c>
      <c r="BQT8" s="6">
        <f t="shared" ref="BQT8:BTE8" si="30">+BQT5+BQT6+BQT7</f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si="30"/>
        <v>0</v>
      </c>
      <c r="BTE8" s="6">
        <f t="shared" si="30"/>
        <v>0</v>
      </c>
      <c r="BTF8" s="6">
        <f t="shared" ref="BTF8:BVQ8" si="31">+BTF5+BTF6+BTF7</f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si="31"/>
        <v>0</v>
      </c>
      <c r="BVQ8" s="6">
        <f t="shared" si="31"/>
        <v>0</v>
      </c>
      <c r="BVR8" s="6">
        <f t="shared" ref="BVR8:BYC8" si="32">+BVR5+BVR6+BVR7</f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si="32"/>
        <v>0</v>
      </c>
      <c r="BYC8" s="6">
        <f t="shared" si="32"/>
        <v>0</v>
      </c>
      <c r="BYD8" s="6">
        <f t="shared" ref="BYD8:CAO8" si="33">+BYD5+BYD6+BYD7</f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si="33"/>
        <v>0</v>
      </c>
      <c r="CAO8" s="6">
        <f t="shared" si="33"/>
        <v>0</v>
      </c>
      <c r="CAP8" s="6">
        <f t="shared" ref="CAP8:CDA8" si="34">+CAP5+CAP6+CAP7</f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si="34"/>
        <v>0</v>
      </c>
      <c r="CDA8" s="6">
        <f t="shared" si="34"/>
        <v>0</v>
      </c>
      <c r="CDB8" s="6">
        <f t="shared" ref="CDB8:CFM8" si="35">+CDB5+CDB6+CDB7</f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si="35"/>
        <v>0</v>
      </c>
      <c r="CFM8" s="6">
        <f t="shared" si="35"/>
        <v>0</v>
      </c>
      <c r="CFN8" s="6">
        <f t="shared" ref="CFN8:CHY8" si="36">+CFN5+CFN6+CFN7</f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si="36"/>
        <v>0</v>
      </c>
      <c r="CHY8" s="6">
        <f t="shared" si="36"/>
        <v>0</v>
      </c>
      <c r="CHZ8" s="6">
        <f t="shared" ref="CHZ8:CKK8" si="37">+CHZ5+CHZ6+CHZ7</f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si="37"/>
        <v>0</v>
      </c>
      <c r="CKK8" s="6">
        <f t="shared" si="37"/>
        <v>0</v>
      </c>
      <c r="CKL8" s="6">
        <f t="shared" ref="CKL8:CMW8" si="38">+CKL5+CKL6+CKL7</f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si="38"/>
        <v>0</v>
      </c>
      <c r="CMW8" s="6">
        <f t="shared" si="38"/>
        <v>0</v>
      </c>
      <c r="CMX8" s="6">
        <f t="shared" ref="CMX8:CPI8" si="39">+CMX5+CMX6+CMX7</f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si="39"/>
        <v>0</v>
      </c>
      <c r="CPI8" s="6">
        <f t="shared" si="39"/>
        <v>0</v>
      </c>
      <c r="CPJ8" s="6">
        <f t="shared" ref="CPJ8:CRU8" si="40">+CPJ5+CPJ6+CPJ7</f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si="40"/>
        <v>0</v>
      </c>
      <c r="CRU8" s="6">
        <f t="shared" si="40"/>
        <v>0</v>
      </c>
      <c r="CRV8" s="6">
        <f t="shared" ref="CRV8:CUG8" si="41">+CRV5+CRV6+CRV7</f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si="41"/>
        <v>0</v>
      </c>
      <c r="CUG8" s="6">
        <f t="shared" si="41"/>
        <v>0</v>
      </c>
      <c r="CUH8" s="6">
        <f t="shared" ref="CUH8:CWS8" si="42">+CUH5+CUH6+CUH7</f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si="42"/>
        <v>0</v>
      </c>
      <c r="CWS8" s="6">
        <f t="shared" si="42"/>
        <v>0</v>
      </c>
      <c r="CWT8" s="6">
        <f t="shared" ref="CWT8:CZE8" si="43">+CWT5+CWT6+CWT7</f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si="43"/>
        <v>0</v>
      </c>
      <c r="CZE8" s="6">
        <f t="shared" si="43"/>
        <v>0</v>
      </c>
      <c r="CZF8" s="6">
        <f t="shared" ref="CZF8:DBQ8" si="44">+CZF5+CZF6+CZF7</f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si="44"/>
        <v>0</v>
      </c>
      <c r="DBQ8" s="6">
        <f t="shared" si="44"/>
        <v>0</v>
      </c>
      <c r="DBR8" s="6">
        <f t="shared" ref="DBR8:DEC8" si="45">+DBR5+DBR6+DBR7</f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si="45"/>
        <v>0</v>
      </c>
      <c r="DEC8" s="6">
        <f t="shared" si="45"/>
        <v>0</v>
      </c>
      <c r="DED8" s="6">
        <f t="shared" ref="DED8:DGO8" si="46">+DED5+DED6+DED7</f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si="46"/>
        <v>0</v>
      </c>
      <c r="DGO8" s="6">
        <f t="shared" si="46"/>
        <v>0</v>
      </c>
      <c r="DGP8" s="6">
        <f t="shared" ref="DGP8:DJA8" si="47">+DGP5+DGP6+DGP7</f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si="47"/>
        <v>0</v>
      </c>
      <c r="DJA8" s="6">
        <f t="shared" si="47"/>
        <v>0</v>
      </c>
      <c r="DJB8" s="6">
        <f t="shared" ref="DJB8:DLM8" si="48">+DJB5+DJB6+DJB7</f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si="48"/>
        <v>0</v>
      </c>
      <c r="DLM8" s="6">
        <f t="shared" si="48"/>
        <v>0</v>
      </c>
      <c r="DLN8" s="6">
        <f t="shared" ref="DLN8:DNY8" si="49">+DLN5+DLN6+DLN7</f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si="49"/>
        <v>0</v>
      </c>
      <c r="DNY8" s="6">
        <f t="shared" si="49"/>
        <v>0</v>
      </c>
      <c r="DNZ8" s="6">
        <f t="shared" ref="DNZ8:DQK8" si="50">+DNZ5+DNZ6+DNZ7</f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si="50"/>
        <v>0</v>
      </c>
      <c r="DQK8" s="6">
        <f t="shared" si="50"/>
        <v>0</v>
      </c>
      <c r="DQL8" s="6">
        <f t="shared" ref="DQL8:DSW8" si="51">+DQL5+DQL6+DQL7</f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si="51"/>
        <v>0</v>
      </c>
      <c r="DSW8" s="6">
        <f t="shared" si="51"/>
        <v>0</v>
      </c>
      <c r="DSX8" s="6">
        <f t="shared" ref="DSX8:DVI8" si="52">+DSX5+DSX6+DSX7</f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si="52"/>
        <v>0</v>
      </c>
      <c r="DVI8" s="6">
        <f t="shared" si="52"/>
        <v>0</v>
      </c>
      <c r="DVJ8" s="6">
        <f t="shared" ref="DVJ8:DXU8" si="53">+DVJ5+DVJ6+DVJ7</f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si="53"/>
        <v>0</v>
      </c>
      <c r="DXU8" s="6">
        <f t="shared" si="53"/>
        <v>0</v>
      </c>
      <c r="DXV8" s="6">
        <f t="shared" ref="DXV8:EAG8" si="54">+DXV5+DXV6+DXV7</f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si="54"/>
        <v>0</v>
      </c>
      <c r="EAG8" s="6">
        <f t="shared" si="54"/>
        <v>0</v>
      </c>
      <c r="EAH8" s="6">
        <f t="shared" ref="EAH8:ECS8" si="55">+EAH5+EAH6+EAH7</f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si="55"/>
        <v>0</v>
      </c>
      <c r="ECS8" s="6">
        <f t="shared" si="55"/>
        <v>0</v>
      </c>
      <c r="ECT8" s="6">
        <f t="shared" ref="ECT8:EFE8" si="56">+ECT5+ECT6+ECT7</f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si="56"/>
        <v>0</v>
      </c>
      <c r="EFE8" s="6">
        <f t="shared" si="56"/>
        <v>0</v>
      </c>
      <c r="EFF8" s="6">
        <f t="shared" ref="EFF8:EHQ8" si="57">+EFF5+EFF6+EFF7</f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si="57"/>
        <v>0</v>
      </c>
      <c r="EHQ8" s="6">
        <f t="shared" si="57"/>
        <v>0</v>
      </c>
      <c r="EHR8" s="6">
        <f t="shared" ref="EHR8:EKC8" si="58">+EHR5+EHR6+EHR7</f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si="58"/>
        <v>0</v>
      </c>
      <c r="EKC8" s="6">
        <f t="shared" si="58"/>
        <v>0</v>
      </c>
      <c r="EKD8" s="6">
        <f t="shared" ref="EKD8:EMO8" si="59">+EKD5+EKD6+EKD7</f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si="59"/>
        <v>0</v>
      </c>
      <c r="EMO8" s="6">
        <f t="shared" si="59"/>
        <v>0</v>
      </c>
      <c r="EMP8" s="6">
        <f t="shared" ref="EMP8:EPA8" si="60">+EMP5+EMP6+EMP7</f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si="60"/>
        <v>0</v>
      </c>
      <c r="EPA8" s="6">
        <f t="shared" si="60"/>
        <v>0</v>
      </c>
      <c r="EPB8" s="6">
        <f t="shared" ref="EPB8:ERM8" si="61">+EPB5+EPB6+EPB7</f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si="61"/>
        <v>0</v>
      </c>
      <c r="ERM8" s="6">
        <f t="shared" si="61"/>
        <v>0</v>
      </c>
      <c r="ERN8" s="6">
        <f t="shared" ref="ERN8:ETY8" si="62">+ERN5+ERN6+ERN7</f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si="62"/>
        <v>0</v>
      </c>
      <c r="ETY8" s="6">
        <f t="shared" si="62"/>
        <v>0</v>
      </c>
      <c r="ETZ8" s="6">
        <f t="shared" ref="ETZ8:EWK8" si="63">+ETZ5+ETZ6+ETZ7</f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si="63"/>
        <v>0</v>
      </c>
      <c r="EWK8" s="6">
        <f t="shared" si="63"/>
        <v>0</v>
      </c>
      <c r="EWL8" s="6">
        <f t="shared" ref="EWL8:EYW8" si="64">+EWL5+EWL6+EWL7</f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si="64"/>
        <v>0</v>
      </c>
      <c r="EYW8" s="6">
        <f t="shared" si="64"/>
        <v>0</v>
      </c>
      <c r="EYX8" s="6">
        <f t="shared" ref="EYX8:FBI8" si="65">+EYX5+EYX6+EYX7</f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si="65"/>
        <v>0</v>
      </c>
      <c r="FBI8" s="6">
        <f t="shared" si="65"/>
        <v>0</v>
      </c>
      <c r="FBJ8" s="6">
        <f t="shared" ref="FBJ8:FDU8" si="66">+FBJ5+FBJ6+FBJ7</f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si="66"/>
        <v>0</v>
      </c>
      <c r="FDU8" s="6">
        <f t="shared" si="66"/>
        <v>0</v>
      </c>
      <c r="FDV8" s="6">
        <f t="shared" ref="FDV8:FGG8" si="67">+FDV5+FDV6+FDV7</f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si="67"/>
        <v>0</v>
      </c>
      <c r="FGG8" s="6">
        <f t="shared" si="67"/>
        <v>0</v>
      </c>
      <c r="FGH8" s="6">
        <f t="shared" ref="FGH8:FIS8" si="68">+FGH5+FGH6+FGH7</f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si="68"/>
        <v>0</v>
      </c>
      <c r="FIS8" s="6">
        <f t="shared" si="68"/>
        <v>0</v>
      </c>
      <c r="FIT8" s="6">
        <f t="shared" ref="FIT8:FLE8" si="69">+FIT5+FIT6+FIT7</f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si="69"/>
        <v>0</v>
      </c>
      <c r="FLE8" s="6">
        <f t="shared" si="69"/>
        <v>0</v>
      </c>
      <c r="FLF8" s="6">
        <f t="shared" ref="FLF8:FNQ8" si="70">+FLF5+FLF6+FLF7</f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si="70"/>
        <v>0</v>
      </c>
      <c r="FNQ8" s="6">
        <f t="shared" si="70"/>
        <v>0</v>
      </c>
      <c r="FNR8" s="6">
        <f t="shared" ref="FNR8:FQC8" si="71">+FNR5+FNR6+FNR7</f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si="71"/>
        <v>0</v>
      </c>
      <c r="FQC8" s="6">
        <f t="shared" si="71"/>
        <v>0</v>
      </c>
      <c r="FQD8" s="6">
        <f t="shared" ref="FQD8:FSO8" si="72">+FQD5+FQD6+FQD7</f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si="72"/>
        <v>0</v>
      </c>
      <c r="FSO8" s="6">
        <f t="shared" si="72"/>
        <v>0</v>
      </c>
      <c r="FSP8" s="6">
        <f t="shared" ref="FSP8:FVA8" si="73">+FSP5+FSP6+FSP7</f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si="73"/>
        <v>0</v>
      </c>
      <c r="FVA8" s="6">
        <f t="shared" si="73"/>
        <v>0</v>
      </c>
      <c r="FVB8" s="6">
        <f t="shared" ref="FVB8:FXM8" si="74">+FVB5+FVB6+FVB7</f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si="74"/>
        <v>0</v>
      </c>
      <c r="FXM8" s="6">
        <f t="shared" si="74"/>
        <v>0</v>
      </c>
      <c r="FXN8" s="6">
        <f t="shared" ref="FXN8:FZY8" si="75">+FXN5+FXN6+FXN7</f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si="75"/>
        <v>0</v>
      </c>
      <c r="FZY8" s="6">
        <f t="shared" si="75"/>
        <v>0</v>
      </c>
      <c r="FZZ8" s="6">
        <f t="shared" ref="FZZ8:GCK8" si="76">+FZZ5+FZZ6+FZZ7</f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si="76"/>
        <v>0</v>
      </c>
      <c r="GCK8" s="6">
        <f t="shared" si="76"/>
        <v>0</v>
      </c>
      <c r="GCL8" s="6">
        <f t="shared" ref="GCL8:GEW8" si="77">+GCL5+GCL6+GCL7</f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si="77"/>
        <v>0</v>
      </c>
      <c r="GEW8" s="6">
        <f t="shared" si="77"/>
        <v>0</v>
      </c>
      <c r="GEX8" s="6">
        <f t="shared" ref="GEX8:GHI8" si="78">+GEX5+GEX6+GEX7</f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si="78"/>
        <v>0</v>
      </c>
      <c r="GHI8" s="6">
        <f t="shared" si="78"/>
        <v>0</v>
      </c>
      <c r="GHJ8" s="6">
        <f t="shared" ref="GHJ8:GJU8" si="79">+GHJ5+GHJ6+GHJ7</f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si="79"/>
        <v>0</v>
      </c>
      <c r="GJU8" s="6">
        <f t="shared" si="79"/>
        <v>0</v>
      </c>
      <c r="GJV8" s="6">
        <f t="shared" ref="GJV8:GMG8" si="80">+GJV5+GJV6+GJV7</f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si="80"/>
        <v>0</v>
      </c>
      <c r="GMG8" s="6">
        <f t="shared" si="80"/>
        <v>0</v>
      </c>
      <c r="GMH8" s="6">
        <f t="shared" ref="GMH8:GOS8" si="81">+GMH5+GMH6+GMH7</f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si="81"/>
        <v>0</v>
      </c>
      <c r="GOS8" s="6">
        <f t="shared" si="81"/>
        <v>0</v>
      </c>
      <c r="GOT8" s="6">
        <f t="shared" ref="GOT8:GRE8" si="82">+GOT5+GOT6+GOT7</f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si="82"/>
        <v>0</v>
      </c>
      <c r="GRE8" s="6">
        <f t="shared" si="82"/>
        <v>0</v>
      </c>
      <c r="GRF8" s="6">
        <f t="shared" ref="GRF8:GTQ8" si="83">+GRF5+GRF6+GRF7</f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si="83"/>
        <v>0</v>
      </c>
      <c r="GTQ8" s="6">
        <f t="shared" si="83"/>
        <v>0</v>
      </c>
      <c r="GTR8" s="6">
        <f t="shared" ref="GTR8:GWC8" si="84">+GTR5+GTR6+GTR7</f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si="84"/>
        <v>0</v>
      </c>
      <c r="GWC8" s="6">
        <f t="shared" si="84"/>
        <v>0</v>
      </c>
      <c r="GWD8" s="6">
        <f t="shared" ref="GWD8:GYO8" si="85">+GWD5+GWD6+GWD7</f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si="85"/>
        <v>0</v>
      </c>
      <c r="GYO8" s="6">
        <f t="shared" si="85"/>
        <v>0</v>
      </c>
      <c r="GYP8" s="6">
        <f t="shared" ref="GYP8:HBA8" si="86">+GYP5+GYP6+GYP7</f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si="86"/>
        <v>0</v>
      </c>
      <c r="HBA8" s="6">
        <f t="shared" si="86"/>
        <v>0</v>
      </c>
      <c r="HBB8" s="6">
        <f t="shared" ref="HBB8:HDM8" si="87">+HBB5+HBB6+HBB7</f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si="87"/>
        <v>0</v>
      </c>
      <c r="HDM8" s="6">
        <f t="shared" si="87"/>
        <v>0</v>
      </c>
      <c r="HDN8" s="6">
        <f t="shared" ref="HDN8:HFY8" si="88">+HDN5+HDN6+HDN7</f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si="88"/>
        <v>0</v>
      </c>
      <c r="HFY8" s="6">
        <f t="shared" si="88"/>
        <v>0</v>
      </c>
      <c r="HFZ8" s="6">
        <f t="shared" ref="HFZ8:HIK8" si="89">+HFZ5+HFZ6+HFZ7</f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si="89"/>
        <v>0</v>
      </c>
      <c r="HIK8" s="6">
        <f t="shared" si="89"/>
        <v>0</v>
      </c>
      <c r="HIL8" s="6">
        <f t="shared" ref="HIL8:HKW8" si="90">+HIL5+HIL6+HIL7</f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si="90"/>
        <v>0</v>
      </c>
      <c r="HKW8" s="6">
        <f t="shared" si="90"/>
        <v>0</v>
      </c>
      <c r="HKX8" s="6">
        <f t="shared" ref="HKX8:HNI8" si="91">+HKX5+HKX6+HKX7</f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si="91"/>
        <v>0</v>
      </c>
      <c r="HNI8" s="6">
        <f t="shared" si="91"/>
        <v>0</v>
      </c>
      <c r="HNJ8" s="6">
        <f t="shared" ref="HNJ8:HPU8" si="92">+HNJ5+HNJ6+HNJ7</f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si="92"/>
        <v>0</v>
      </c>
      <c r="HPU8" s="6">
        <f t="shared" si="92"/>
        <v>0</v>
      </c>
      <c r="HPV8" s="6">
        <f t="shared" ref="HPV8:HSG8" si="93">+HPV5+HPV6+HPV7</f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si="93"/>
        <v>0</v>
      </c>
      <c r="HSG8" s="6">
        <f t="shared" si="93"/>
        <v>0</v>
      </c>
      <c r="HSH8" s="6">
        <f t="shared" ref="HSH8:HUS8" si="94">+HSH5+HSH6+HSH7</f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si="94"/>
        <v>0</v>
      </c>
      <c r="HUS8" s="6">
        <f t="shared" si="94"/>
        <v>0</v>
      </c>
      <c r="HUT8" s="6">
        <f t="shared" ref="HUT8:HXE8" si="95">+HUT5+HUT6+HUT7</f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si="95"/>
        <v>0</v>
      </c>
      <c r="HXE8" s="6">
        <f t="shared" si="95"/>
        <v>0</v>
      </c>
      <c r="HXF8" s="6">
        <f t="shared" ref="HXF8:HZQ8" si="96">+HXF5+HXF6+HXF7</f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si="96"/>
        <v>0</v>
      </c>
      <c r="HZQ8" s="6">
        <f t="shared" si="96"/>
        <v>0</v>
      </c>
      <c r="HZR8" s="6">
        <f t="shared" ref="HZR8:ICC8" si="97">+HZR5+HZR6+HZR7</f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si="97"/>
        <v>0</v>
      </c>
      <c r="ICC8" s="6">
        <f t="shared" si="97"/>
        <v>0</v>
      </c>
      <c r="ICD8" s="6">
        <f t="shared" ref="ICD8:IEO8" si="98">+ICD5+ICD6+ICD7</f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si="98"/>
        <v>0</v>
      </c>
      <c r="IEO8" s="6">
        <f t="shared" si="98"/>
        <v>0</v>
      </c>
      <c r="IEP8" s="6">
        <f t="shared" ref="IEP8:IHA8" si="99">+IEP5+IEP6+IEP7</f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si="99"/>
        <v>0</v>
      </c>
      <c r="IHA8" s="6">
        <f t="shared" si="99"/>
        <v>0</v>
      </c>
      <c r="IHB8" s="6">
        <f t="shared" ref="IHB8:IJM8" si="100">+IHB5+IHB6+IHB7</f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si="100"/>
        <v>0</v>
      </c>
      <c r="IJM8" s="6">
        <f t="shared" si="100"/>
        <v>0</v>
      </c>
      <c r="IJN8" s="6">
        <f t="shared" ref="IJN8:ILY8" si="101">+IJN5+IJN6+IJN7</f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si="101"/>
        <v>0</v>
      </c>
      <c r="ILY8" s="6">
        <f t="shared" si="101"/>
        <v>0</v>
      </c>
      <c r="ILZ8" s="6">
        <f t="shared" ref="ILZ8:IOK8" si="102">+ILZ5+ILZ6+ILZ7</f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si="102"/>
        <v>0</v>
      </c>
      <c r="IOK8" s="6">
        <f t="shared" si="102"/>
        <v>0</v>
      </c>
      <c r="IOL8" s="6">
        <f t="shared" ref="IOL8:IQW8" si="103">+IOL5+IOL6+IOL7</f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si="103"/>
        <v>0</v>
      </c>
      <c r="IQW8" s="6">
        <f t="shared" si="103"/>
        <v>0</v>
      </c>
      <c r="IQX8" s="6">
        <f t="shared" ref="IQX8:ITI8" si="104">+IQX5+IQX6+IQX7</f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si="104"/>
        <v>0</v>
      </c>
      <c r="ITI8" s="6">
        <f t="shared" si="104"/>
        <v>0</v>
      </c>
      <c r="ITJ8" s="6">
        <f t="shared" ref="ITJ8:IVU8" si="105">+ITJ5+ITJ6+ITJ7</f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si="105"/>
        <v>0</v>
      </c>
      <c r="IVU8" s="6">
        <f t="shared" si="105"/>
        <v>0</v>
      </c>
      <c r="IVV8" s="6">
        <f t="shared" ref="IVV8:IYG8" si="106">+IVV5+IVV6+IVV7</f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si="106"/>
        <v>0</v>
      </c>
      <c r="IYG8" s="6">
        <f t="shared" si="106"/>
        <v>0</v>
      </c>
      <c r="IYH8" s="6">
        <f t="shared" ref="IYH8:JAS8" si="107">+IYH5+IYH6+IYH7</f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si="107"/>
        <v>0</v>
      </c>
      <c r="JAS8" s="6">
        <f t="shared" si="107"/>
        <v>0</v>
      </c>
      <c r="JAT8" s="6">
        <f t="shared" ref="JAT8:JDE8" si="108">+JAT5+JAT6+JAT7</f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si="108"/>
        <v>0</v>
      </c>
      <c r="JDE8" s="6">
        <f t="shared" si="108"/>
        <v>0</v>
      </c>
      <c r="JDF8" s="6">
        <f t="shared" ref="JDF8:JFQ8" si="109">+JDF5+JDF6+JDF7</f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si="109"/>
        <v>0</v>
      </c>
      <c r="JFQ8" s="6">
        <f t="shared" si="109"/>
        <v>0</v>
      </c>
      <c r="JFR8" s="6">
        <f t="shared" ref="JFR8:JIC8" si="110">+JFR5+JFR6+JFR7</f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si="110"/>
        <v>0</v>
      </c>
      <c r="JIC8" s="6">
        <f t="shared" si="110"/>
        <v>0</v>
      </c>
      <c r="JID8" s="6">
        <f t="shared" ref="JID8:JKO8" si="111">+JID5+JID6+JID7</f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si="111"/>
        <v>0</v>
      </c>
      <c r="JKO8" s="6">
        <f t="shared" si="111"/>
        <v>0</v>
      </c>
      <c r="JKP8" s="6">
        <f t="shared" ref="JKP8:JNA8" si="112">+JKP5+JKP6+JKP7</f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si="112"/>
        <v>0</v>
      </c>
      <c r="JNA8" s="6">
        <f t="shared" si="112"/>
        <v>0</v>
      </c>
      <c r="JNB8" s="6">
        <f t="shared" ref="JNB8:JPM8" si="113">+JNB5+JNB6+JNB7</f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si="113"/>
        <v>0</v>
      </c>
      <c r="JPM8" s="6">
        <f t="shared" si="113"/>
        <v>0</v>
      </c>
      <c r="JPN8" s="6">
        <f t="shared" ref="JPN8:JRY8" si="114">+JPN5+JPN6+JPN7</f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si="114"/>
        <v>0</v>
      </c>
      <c r="JRY8" s="6">
        <f t="shared" si="114"/>
        <v>0</v>
      </c>
      <c r="JRZ8" s="6">
        <f t="shared" ref="JRZ8:JUK8" si="115">+JRZ5+JRZ6+JRZ7</f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si="115"/>
        <v>0</v>
      </c>
      <c r="JUK8" s="6">
        <f t="shared" si="115"/>
        <v>0</v>
      </c>
      <c r="JUL8" s="6">
        <f t="shared" ref="JUL8:JWW8" si="116">+JUL5+JUL6+JUL7</f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si="116"/>
        <v>0</v>
      </c>
      <c r="JWW8" s="6">
        <f t="shared" si="116"/>
        <v>0</v>
      </c>
      <c r="JWX8" s="6">
        <f t="shared" ref="JWX8:JZI8" si="117">+JWX5+JWX6+JWX7</f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si="117"/>
        <v>0</v>
      </c>
      <c r="JZI8" s="6">
        <f t="shared" si="117"/>
        <v>0</v>
      </c>
      <c r="JZJ8" s="6">
        <f t="shared" ref="JZJ8:KBU8" si="118">+JZJ5+JZJ6+JZJ7</f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si="118"/>
        <v>0</v>
      </c>
      <c r="KBU8" s="6">
        <f t="shared" si="118"/>
        <v>0</v>
      </c>
      <c r="KBV8" s="6">
        <f t="shared" ref="KBV8:KEG8" si="119">+KBV5+KBV6+KBV7</f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si="119"/>
        <v>0</v>
      </c>
      <c r="KEG8" s="6">
        <f t="shared" si="119"/>
        <v>0</v>
      </c>
      <c r="KEH8" s="6">
        <f t="shared" ref="KEH8:KGS8" si="120">+KEH5+KEH6+KEH7</f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si="120"/>
        <v>0</v>
      </c>
      <c r="KGS8" s="6">
        <f t="shared" si="120"/>
        <v>0</v>
      </c>
      <c r="KGT8" s="6">
        <f t="shared" ref="KGT8:KJE8" si="121">+KGT5+KGT6+KGT7</f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si="121"/>
        <v>0</v>
      </c>
      <c r="KJE8" s="6">
        <f t="shared" si="121"/>
        <v>0</v>
      </c>
      <c r="KJF8" s="6">
        <f t="shared" ref="KJF8:KLQ8" si="122">+KJF5+KJF6+KJF7</f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si="122"/>
        <v>0</v>
      </c>
      <c r="KLQ8" s="6">
        <f t="shared" si="122"/>
        <v>0</v>
      </c>
      <c r="KLR8" s="6">
        <f t="shared" ref="KLR8:KOC8" si="123">+KLR5+KLR6+KLR7</f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si="123"/>
        <v>0</v>
      </c>
      <c r="KOC8" s="6">
        <f t="shared" si="123"/>
        <v>0</v>
      </c>
      <c r="KOD8" s="6">
        <f t="shared" ref="KOD8:KQO8" si="124">+KOD5+KOD6+KOD7</f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si="124"/>
        <v>0</v>
      </c>
      <c r="KQO8" s="6">
        <f t="shared" si="124"/>
        <v>0</v>
      </c>
      <c r="KQP8" s="6">
        <f t="shared" ref="KQP8:KTA8" si="125">+KQP5+KQP6+KQP7</f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si="125"/>
        <v>0</v>
      </c>
      <c r="KTA8" s="6">
        <f t="shared" si="125"/>
        <v>0</v>
      </c>
      <c r="KTB8" s="6">
        <f t="shared" ref="KTB8:KVM8" si="126">+KTB5+KTB6+KTB7</f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si="126"/>
        <v>0</v>
      </c>
      <c r="KVM8" s="6">
        <f t="shared" si="126"/>
        <v>0</v>
      </c>
      <c r="KVN8" s="6">
        <f t="shared" ref="KVN8:KXY8" si="127">+KVN5+KVN6+KVN7</f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si="127"/>
        <v>0</v>
      </c>
      <c r="KXY8" s="6">
        <f t="shared" si="127"/>
        <v>0</v>
      </c>
      <c r="KXZ8" s="6">
        <f t="shared" ref="KXZ8:LAK8" si="128">+KXZ5+KXZ6+KXZ7</f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si="128"/>
        <v>0</v>
      </c>
      <c r="LAK8" s="6">
        <f t="shared" si="128"/>
        <v>0</v>
      </c>
      <c r="LAL8" s="6">
        <f t="shared" ref="LAL8:LCW8" si="129">+LAL5+LAL6+LAL7</f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si="129"/>
        <v>0</v>
      </c>
      <c r="LCW8" s="6">
        <f t="shared" si="129"/>
        <v>0</v>
      </c>
      <c r="LCX8" s="6">
        <f t="shared" ref="LCX8:LFI8" si="130">+LCX5+LCX6+LCX7</f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si="130"/>
        <v>0</v>
      </c>
      <c r="LFI8" s="6">
        <f t="shared" si="130"/>
        <v>0</v>
      </c>
      <c r="LFJ8" s="6">
        <f t="shared" ref="LFJ8:LHU8" si="131">+LFJ5+LFJ6+LFJ7</f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si="131"/>
        <v>0</v>
      </c>
      <c r="LHU8" s="6">
        <f t="shared" si="131"/>
        <v>0</v>
      </c>
      <c r="LHV8" s="6">
        <f t="shared" ref="LHV8:LKG8" si="132">+LHV5+LHV6+LHV7</f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si="132"/>
        <v>0</v>
      </c>
      <c r="LKG8" s="6">
        <f t="shared" si="132"/>
        <v>0</v>
      </c>
      <c r="LKH8" s="6">
        <f t="shared" ref="LKH8:LMS8" si="133">+LKH5+LKH6+LKH7</f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si="133"/>
        <v>0</v>
      </c>
      <c r="LMS8" s="6">
        <f t="shared" si="133"/>
        <v>0</v>
      </c>
      <c r="LMT8" s="6">
        <f t="shared" ref="LMT8:LPE8" si="134">+LMT5+LMT6+LMT7</f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si="134"/>
        <v>0</v>
      </c>
      <c r="LPE8" s="6">
        <f t="shared" si="134"/>
        <v>0</v>
      </c>
      <c r="LPF8" s="6">
        <f t="shared" ref="LPF8:LRQ8" si="135">+LPF5+LPF6+LPF7</f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si="135"/>
        <v>0</v>
      </c>
      <c r="LRQ8" s="6">
        <f t="shared" si="135"/>
        <v>0</v>
      </c>
      <c r="LRR8" s="6">
        <f t="shared" ref="LRR8:LUC8" si="136">+LRR5+LRR6+LRR7</f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si="136"/>
        <v>0</v>
      </c>
      <c r="LUC8" s="6">
        <f t="shared" si="136"/>
        <v>0</v>
      </c>
      <c r="LUD8" s="6">
        <f t="shared" ref="LUD8:LWO8" si="137">+LUD5+LUD6+LUD7</f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si="137"/>
        <v>0</v>
      </c>
      <c r="LWO8" s="6">
        <f t="shared" si="137"/>
        <v>0</v>
      </c>
      <c r="LWP8" s="6">
        <f t="shared" ref="LWP8:LZA8" si="138">+LWP5+LWP6+LWP7</f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si="138"/>
        <v>0</v>
      </c>
      <c r="LZA8" s="6">
        <f t="shared" si="138"/>
        <v>0</v>
      </c>
      <c r="LZB8" s="6">
        <f t="shared" ref="LZB8:MBM8" si="139">+LZB5+LZB6+LZB7</f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si="139"/>
        <v>0</v>
      </c>
      <c r="MBM8" s="6">
        <f t="shared" si="139"/>
        <v>0</v>
      </c>
      <c r="MBN8" s="6">
        <f t="shared" ref="MBN8:MDY8" si="140">+MBN5+MBN6+MBN7</f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si="140"/>
        <v>0</v>
      </c>
      <c r="MDY8" s="6">
        <f t="shared" si="140"/>
        <v>0</v>
      </c>
      <c r="MDZ8" s="6">
        <f t="shared" ref="MDZ8:MGK8" si="141">+MDZ5+MDZ6+MDZ7</f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si="141"/>
        <v>0</v>
      </c>
      <c r="MGK8" s="6">
        <f t="shared" si="141"/>
        <v>0</v>
      </c>
      <c r="MGL8" s="6">
        <f t="shared" ref="MGL8:MIW8" si="142">+MGL5+MGL6+MGL7</f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si="142"/>
        <v>0</v>
      </c>
      <c r="MIW8" s="6">
        <f t="shared" si="142"/>
        <v>0</v>
      </c>
      <c r="MIX8" s="6">
        <f t="shared" ref="MIX8:MLI8" si="143">+MIX5+MIX6+MIX7</f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si="143"/>
        <v>0</v>
      </c>
      <c r="MLI8" s="6">
        <f t="shared" si="143"/>
        <v>0</v>
      </c>
      <c r="MLJ8" s="6">
        <f t="shared" ref="MLJ8:MNU8" si="144">+MLJ5+MLJ6+MLJ7</f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si="144"/>
        <v>0</v>
      </c>
      <c r="MNU8" s="6">
        <f t="shared" si="144"/>
        <v>0</v>
      </c>
      <c r="MNV8" s="6">
        <f t="shared" ref="MNV8:MQG8" si="145">+MNV5+MNV6+MNV7</f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si="145"/>
        <v>0</v>
      </c>
      <c r="MQG8" s="6">
        <f t="shared" si="145"/>
        <v>0</v>
      </c>
      <c r="MQH8" s="6">
        <f t="shared" ref="MQH8:MSS8" si="146">+MQH5+MQH6+MQH7</f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si="146"/>
        <v>0</v>
      </c>
      <c r="MSS8" s="6">
        <f t="shared" si="146"/>
        <v>0</v>
      </c>
      <c r="MST8" s="6">
        <f t="shared" ref="MST8:MVE8" si="147">+MST5+MST6+MST7</f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si="147"/>
        <v>0</v>
      </c>
      <c r="MVE8" s="6">
        <f t="shared" si="147"/>
        <v>0</v>
      </c>
      <c r="MVF8" s="6">
        <f t="shared" ref="MVF8:MXQ8" si="148">+MVF5+MVF6+MVF7</f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si="148"/>
        <v>0</v>
      </c>
      <c r="MXQ8" s="6">
        <f t="shared" si="148"/>
        <v>0</v>
      </c>
      <c r="MXR8" s="6">
        <f t="shared" ref="MXR8:NAC8" si="149">+MXR5+MXR6+MXR7</f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si="149"/>
        <v>0</v>
      </c>
      <c r="NAC8" s="6">
        <f t="shared" si="149"/>
        <v>0</v>
      </c>
      <c r="NAD8" s="6">
        <f t="shared" ref="NAD8:NCO8" si="150">+NAD5+NAD6+NAD7</f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si="150"/>
        <v>0</v>
      </c>
      <c r="NCO8" s="6">
        <f t="shared" si="150"/>
        <v>0</v>
      </c>
      <c r="NCP8" s="6">
        <f t="shared" ref="NCP8:NFA8" si="151">+NCP5+NCP6+NCP7</f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si="151"/>
        <v>0</v>
      </c>
      <c r="NFA8" s="6">
        <f t="shared" si="151"/>
        <v>0</v>
      </c>
      <c r="NFB8" s="6">
        <f t="shared" ref="NFB8:NHM8" si="152">+NFB5+NFB6+NFB7</f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si="152"/>
        <v>0</v>
      </c>
      <c r="NHM8" s="6">
        <f t="shared" si="152"/>
        <v>0</v>
      </c>
      <c r="NHN8" s="6">
        <f t="shared" ref="NHN8:NJY8" si="153">+NHN5+NHN6+NHN7</f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si="153"/>
        <v>0</v>
      </c>
      <c r="NJY8" s="6">
        <f t="shared" si="153"/>
        <v>0</v>
      </c>
      <c r="NJZ8" s="6">
        <f t="shared" ref="NJZ8:NMK8" si="154">+NJZ5+NJZ6+NJZ7</f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si="154"/>
        <v>0</v>
      </c>
      <c r="NMK8" s="6">
        <f t="shared" si="154"/>
        <v>0</v>
      </c>
      <c r="NML8" s="6">
        <f t="shared" ref="NML8:NOW8" si="155">+NML5+NML6+NML7</f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si="155"/>
        <v>0</v>
      </c>
      <c r="NOW8" s="6">
        <f t="shared" si="155"/>
        <v>0</v>
      </c>
      <c r="NOX8" s="6">
        <f t="shared" ref="NOX8:NRI8" si="156">+NOX5+NOX6+NOX7</f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si="156"/>
        <v>0</v>
      </c>
      <c r="NRI8" s="6">
        <f t="shared" si="156"/>
        <v>0</v>
      </c>
      <c r="NRJ8" s="6">
        <f t="shared" ref="NRJ8:NTU8" si="157">+NRJ5+NRJ6+NRJ7</f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si="157"/>
        <v>0</v>
      </c>
      <c r="NTU8" s="6">
        <f t="shared" si="157"/>
        <v>0</v>
      </c>
      <c r="NTV8" s="6">
        <f t="shared" ref="NTV8:NWG8" si="158">+NTV5+NTV6+NTV7</f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si="158"/>
        <v>0</v>
      </c>
      <c r="NWG8" s="6">
        <f t="shared" si="158"/>
        <v>0</v>
      </c>
      <c r="NWH8" s="6">
        <f t="shared" ref="NWH8:NYS8" si="159">+NWH5+NWH6+NWH7</f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si="159"/>
        <v>0</v>
      </c>
      <c r="NYS8" s="6">
        <f t="shared" si="159"/>
        <v>0</v>
      </c>
      <c r="NYT8" s="6">
        <f t="shared" ref="NYT8:OBE8" si="160">+NYT5+NYT6+NYT7</f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si="160"/>
        <v>0</v>
      </c>
      <c r="OBE8" s="6">
        <f t="shared" si="160"/>
        <v>0</v>
      </c>
      <c r="OBF8" s="6">
        <f t="shared" ref="OBF8:ODQ8" si="161">+OBF5+OBF6+OBF7</f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si="161"/>
        <v>0</v>
      </c>
      <c r="ODQ8" s="6">
        <f t="shared" si="161"/>
        <v>0</v>
      </c>
      <c r="ODR8" s="6">
        <f t="shared" ref="ODR8:OGC8" si="162">+ODR5+ODR6+ODR7</f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si="162"/>
        <v>0</v>
      </c>
      <c r="OGC8" s="6">
        <f t="shared" si="162"/>
        <v>0</v>
      </c>
      <c r="OGD8" s="6">
        <f t="shared" ref="OGD8:OIO8" si="163">+OGD5+OGD6+OGD7</f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si="163"/>
        <v>0</v>
      </c>
      <c r="OIO8" s="6">
        <f t="shared" si="163"/>
        <v>0</v>
      </c>
      <c r="OIP8" s="6">
        <f t="shared" ref="OIP8:OLA8" si="164">+OIP5+OIP6+OIP7</f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si="164"/>
        <v>0</v>
      </c>
      <c r="OLA8" s="6">
        <f t="shared" si="164"/>
        <v>0</v>
      </c>
      <c r="OLB8" s="6">
        <f t="shared" ref="OLB8:ONM8" si="165">+OLB5+OLB6+OLB7</f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si="165"/>
        <v>0</v>
      </c>
      <c r="ONM8" s="6">
        <f t="shared" si="165"/>
        <v>0</v>
      </c>
      <c r="ONN8" s="6">
        <f t="shared" ref="ONN8:OPY8" si="166">+ONN5+ONN6+ONN7</f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si="166"/>
        <v>0</v>
      </c>
      <c r="OPY8" s="6">
        <f t="shared" si="166"/>
        <v>0</v>
      </c>
      <c r="OPZ8" s="6">
        <f t="shared" ref="OPZ8:OSK8" si="167">+OPZ5+OPZ6+OPZ7</f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si="167"/>
        <v>0</v>
      </c>
      <c r="OSK8" s="6">
        <f t="shared" si="167"/>
        <v>0</v>
      </c>
      <c r="OSL8" s="6">
        <f t="shared" ref="OSL8:OUW8" si="168">+OSL5+OSL6+OSL7</f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si="168"/>
        <v>0</v>
      </c>
      <c r="OUW8" s="6">
        <f t="shared" si="168"/>
        <v>0</v>
      </c>
      <c r="OUX8" s="6">
        <f t="shared" ref="OUX8:OXI8" si="169">+OUX5+OUX6+OUX7</f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si="169"/>
        <v>0</v>
      </c>
      <c r="OXI8" s="6">
        <f t="shared" si="169"/>
        <v>0</v>
      </c>
      <c r="OXJ8" s="6">
        <f t="shared" ref="OXJ8:OZU8" si="170">+OXJ5+OXJ6+OXJ7</f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si="170"/>
        <v>0</v>
      </c>
      <c r="OZU8" s="6">
        <f t="shared" si="170"/>
        <v>0</v>
      </c>
      <c r="OZV8" s="6">
        <f t="shared" ref="OZV8:PCG8" si="171">+OZV5+OZV6+OZV7</f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si="171"/>
        <v>0</v>
      </c>
      <c r="PCG8" s="6">
        <f t="shared" si="171"/>
        <v>0</v>
      </c>
      <c r="PCH8" s="6">
        <f t="shared" ref="PCH8:PES8" si="172">+PCH5+PCH6+PCH7</f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si="172"/>
        <v>0</v>
      </c>
      <c r="PES8" s="6">
        <f t="shared" si="172"/>
        <v>0</v>
      </c>
      <c r="PET8" s="6">
        <f t="shared" ref="PET8:PHE8" si="173">+PET5+PET6+PET7</f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si="173"/>
        <v>0</v>
      </c>
      <c r="PHE8" s="6">
        <f t="shared" si="173"/>
        <v>0</v>
      </c>
      <c r="PHF8" s="6">
        <f t="shared" ref="PHF8:PJQ8" si="174">+PHF5+PHF6+PHF7</f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si="174"/>
        <v>0</v>
      </c>
      <c r="PJQ8" s="6">
        <f t="shared" si="174"/>
        <v>0</v>
      </c>
      <c r="PJR8" s="6">
        <f t="shared" ref="PJR8:PMC8" si="175">+PJR5+PJR6+PJR7</f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si="175"/>
        <v>0</v>
      </c>
      <c r="PMC8" s="6">
        <f t="shared" si="175"/>
        <v>0</v>
      </c>
      <c r="PMD8" s="6">
        <f t="shared" ref="PMD8:POO8" si="176">+PMD5+PMD6+PMD7</f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si="176"/>
        <v>0</v>
      </c>
      <c r="POO8" s="6">
        <f t="shared" si="176"/>
        <v>0</v>
      </c>
      <c r="POP8" s="6">
        <f t="shared" ref="POP8:PRA8" si="177">+POP5+POP6+POP7</f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si="177"/>
        <v>0</v>
      </c>
      <c r="PRA8" s="6">
        <f t="shared" si="177"/>
        <v>0</v>
      </c>
      <c r="PRB8" s="6">
        <f t="shared" ref="PRB8:PTM8" si="178">+PRB5+PRB6+PRB7</f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si="178"/>
        <v>0</v>
      </c>
      <c r="PTM8" s="6">
        <f t="shared" si="178"/>
        <v>0</v>
      </c>
      <c r="PTN8" s="6">
        <f t="shared" ref="PTN8:PVY8" si="179">+PTN5+PTN6+PTN7</f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si="179"/>
        <v>0</v>
      </c>
      <c r="PVY8" s="6">
        <f t="shared" si="179"/>
        <v>0</v>
      </c>
      <c r="PVZ8" s="6">
        <f t="shared" ref="PVZ8:PYK8" si="180">+PVZ5+PVZ6+PVZ7</f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si="180"/>
        <v>0</v>
      </c>
      <c r="PYK8" s="6">
        <f t="shared" si="180"/>
        <v>0</v>
      </c>
      <c r="PYL8" s="6">
        <f t="shared" ref="PYL8:QAW8" si="181">+PYL5+PYL6+PYL7</f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si="181"/>
        <v>0</v>
      </c>
      <c r="QAW8" s="6">
        <f t="shared" si="181"/>
        <v>0</v>
      </c>
      <c r="QAX8" s="6">
        <f t="shared" ref="QAX8:QDI8" si="182">+QAX5+QAX6+QAX7</f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si="182"/>
        <v>0</v>
      </c>
      <c r="QDI8" s="6">
        <f t="shared" si="182"/>
        <v>0</v>
      </c>
      <c r="QDJ8" s="6">
        <f t="shared" ref="QDJ8:QFU8" si="183">+QDJ5+QDJ6+QDJ7</f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si="183"/>
        <v>0</v>
      </c>
      <c r="QFU8" s="6">
        <f t="shared" si="183"/>
        <v>0</v>
      </c>
      <c r="QFV8" s="6">
        <f t="shared" ref="QFV8:QIG8" si="184">+QFV5+QFV6+QFV7</f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si="184"/>
        <v>0</v>
      </c>
      <c r="QIG8" s="6">
        <f t="shared" si="184"/>
        <v>0</v>
      </c>
      <c r="QIH8" s="6">
        <f t="shared" ref="QIH8:QKS8" si="185">+QIH5+QIH6+QIH7</f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si="185"/>
        <v>0</v>
      </c>
      <c r="QKS8" s="6">
        <f t="shared" si="185"/>
        <v>0</v>
      </c>
      <c r="QKT8" s="6">
        <f t="shared" ref="QKT8:QNE8" si="186">+QKT5+QKT6+QKT7</f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si="186"/>
        <v>0</v>
      </c>
      <c r="QNE8" s="6">
        <f t="shared" si="186"/>
        <v>0</v>
      </c>
      <c r="QNF8" s="6">
        <f t="shared" ref="QNF8:QPQ8" si="187">+QNF5+QNF6+QNF7</f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si="187"/>
        <v>0</v>
      </c>
      <c r="QPQ8" s="6">
        <f t="shared" si="187"/>
        <v>0</v>
      </c>
      <c r="QPR8" s="6">
        <f t="shared" ref="QPR8:QSC8" si="188">+QPR5+QPR6+QPR7</f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si="188"/>
        <v>0</v>
      </c>
      <c r="QSC8" s="6">
        <f t="shared" si="188"/>
        <v>0</v>
      </c>
      <c r="QSD8" s="6">
        <f t="shared" ref="QSD8:QUO8" si="189">+QSD5+QSD6+QSD7</f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si="189"/>
        <v>0</v>
      </c>
      <c r="QUO8" s="6">
        <f t="shared" si="189"/>
        <v>0</v>
      </c>
      <c r="QUP8" s="6">
        <f t="shared" ref="QUP8:QXA8" si="190">+QUP5+QUP6+QUP7</f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si="190"/>
        <v>0</v>
      </c>
      <c r="QXA8" s="6">
        <f t="shared" si="190"/>
        <v>0</v>
      </c>
      <c r="QXB8" s="6">
        <f t="shared" ref="QXB8:QZM8" si="191">+QXB5+QXB6+QXB7</f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si="191"/>
        <v>0</v>
      </c>
      <c r="QZM8" s="6">
        <f t="shared" si="191"/>
        <v>0</v>
      </c>
      <c r="QZN8" s="6">
        <f t="shared" ref="QZN8:RBY8" si="192">+QZN5+QZN6+QZN7</f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si="192"/>
        <v>0</v>
      </c>
      <c r="RBY8" s="6">
        <f t="shared" si="192"/>
        <v>0</v>
      </c>
      <c r="RBZ8" s="6">
        <f t="shared" ref="RBZ8:REK8" si="193">+RBZ5+RBZ6+RBZ7</f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si="193"/>
        <v>0</v>
      </c>
      <c r="REK8" s="6">
        <f t="shared" si="193"/>
        <v>0</v>
      </c>
      <c r="REL8" s="6">
        <f t="shared" ref="REL8:RGW8" si="194">+REL5+REL6+REL7</f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si="194"/>
        <v>0</v>
      </c>
      <c r="RGW8" s="6">
        <f t="shared" si="194"/>
        <v>0</v>
      </c>
      <c r="RGX8" s="6">
        <f t="shared" ref="RGX8:RJI8" si="195">+RGX5+RGX6+RGX7</f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si="195"/>
        <v>0</v>
      </c>
      <c r="RJI8" s="6">
        <f t="shared" si="195"/>
        <v>0</v>
      </c>
      <c r="RJJ8" s="6">
        <f t="shared" ref="RJJ8:RLU8" si="196">+RJJ5+RJJ6+RJJ7</f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si="196"/>
        <v>0</v>
      </c>
      <c r="RLU8" s="6">
        <f t="shared" si="196"/>
        <v>0</v>
      </c>
      <c r="RLV8" s="6">
        <f t="shared" ref="RLV8:ROG8" si="197">+RLV5+RLV6+RLV7</f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si="197"/>
        <v>0</v>
      </c>
      <c r="ROG8" s="6">
        <f t="shared" si="197"/>
        <v>0</v>
      </c>
      <c r="ROH8" s="6">
        <f t="shared" ref="ROH8:RQS8" si="198">+ROH5+ROH6+ROH7</f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si="198"/>
        <v>0</v>
      </c>
      <c r="RQS8" s="6">
        <f t="shared" si="198"/>
        <v>0</v>
      </c>
      <c r="RQT8" s="6">
        <f t="shared" ref="RQT8:RTE8" si="199">+RQT5+RQT6+RQT7</f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si="199"/>
        <v>0</v>
      </c>
      <c r="RTE8" s="6">
        <f t="shared" si="199"/>
        <v>0</v>
      </c>
      <c r="RTF8" s="6">
        <f t="shared" ref="RTF8:RVQ8" si="200">+RTF5+RTF6+RTF7</f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si="200"/>
        <v>0</v>
      </c>
      <c r="RVQ8" s="6">
        <f t="shared" si="200"/>
        <v>0</v>
      </c>
      <c r="RVR8" s="6">
        <f t="shared" ref="RVR8:RYC8" si="201">+RVR5+RVR6+RVR7</f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si="201"/>
        <v>0</v>
      </c>
      <c r="RYC8" s="6">
        <f t="shared" si="201"/>
        <v>0</v>
      </c>
      <c r="RYD8" s="6">
        <f t="shared" ref="RYD8:SAO8" si="202">+RYD5+RYD6+RYD7</f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si="202"/>
        <v>0</v>
      </c>
      <c r="SAO8" s="6">
        <f t="shared" si="202"/>
        <v>0</v>
      </c>
      <c r="SAP8" s="6">
        <f t="shared" ref="SAP8:SDA8" si="203">+SAP5+SAP6+SAP7</f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si="203"/>
        <v>0</v>
      </c>
      <c r="SDA8" s="6">
        <f t="shared" si="203"/>
        <v>0</v>
      </c>
      <c r="SDB8" s="6">
        <f t="shared" ref="SDB8:SFM8" si="204">+SDB5+SDB6+SDB7</f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si="204"/>
        <v>0</v>
      </c>
      <c r="SFM8" s="6">
        <f t="shared" si="204"/>
        <v>0</v>
      </c>
      <c r="SFN8" s="6">
        <f t="shared" ref="SFN8:SHY8" si="205">+SFN5+SFN6+SFN7</f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si="205"/>
        <v>0</v>
      </c>
      <c r="SHY8" s="6">
        <f t="shared" si="205"/>
        <v>0</v>
      </c>
      <c r="SHZ8" s="6">
        <f t="shared" ref="SHZ8:SKK8" si="206">+SHZ5+SHZ6+SHZ7</f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si="206"/>
        <v>0</v>
      </c>
      <c r="SKK8" s="6">
        <f t="shared" si="206"/>
        <v>0</v>
      </c>
      <c r="SKL8" s="6">
        <f t="shared" ref="SKL8:SMW8" si="207">+SKL5+SKL6+SKL7</f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si="207"/>
        <v>0</v>
      </c>
      <c r="SMW8" s="6">
        <f t="shared" si="207"/>
        <v>0</v>
      </c>
      <c r="SMX8" s="6">
        <f t="shared" ref="SMX8:SPI8" si="208">+SMX5+SMX6+SMX7</f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si="208"/>
        <v>0</v>
      </c>
      <c r="SPI8" s="6">
        <f t="shared" si="208"/>
        <v>0</v>
      </c>
      <c r="SPJ8" s="6">
        <f t="shared" ref="SPJ8:SRU8" si="209">+SPJ5+SPJ6+SPJ7</f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si="209"/>
        <v>0</v>
      </c>
      <c r="SRU8" s="6">
        <f t="shared" si="209"/>
        <v>0</v>
      </c>
      <c r="SRV8" s="6">
        <f t="shared" ref="SRV8:SUG8" si="210">+SRV5+SRV6+SRV7</f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si="210"/>
        <v>0</v>
      </c>
      <c r="SUG8" s="6">
        <f t="shared" si="210"/>
        <v>0</v>
      </c>
      <c r="SUH8" s="6">
        <f t="shared" ref="SUH8:SWS8" si="211">+SUH5+SUH6+SUH7</f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si="211"/>
        <v>0</v>
      </c>
      <c r="SWS8" s="6">
        <f t="shared" si="211"/>
        <v>0</v>
      </c>
      <c r="SWT8" s="6">
        <f t="shared" ref="SWT8:SZE8" si="212">+SWT5+SWT6+SWT7</f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si="212"/>
        <v>0</v>
      </c>
      <c r="SZE8" s="6">
        <f t="shared" si="212"/>
        <v>0</v>
      </c>
      <c r="SZF8" s="6">
        <f t="shared" ref="SZF8:TBQ8" si="213">+SZF5+SZF6+SZF7</f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si="213"/>
        <v>0</v>
      </c>
      <c r="TBQ8" s="6">
        <f t="shared" si="213"/>
        <v>0</v>
      </c>
      <c r="TBR8" s="6">
        <f t="shared" ref="TBR8:TEC8" si="214">+TBR5+TBR6+TBR7</f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si="214"/>
        <v>0</v>
      </c>
      <c r="TEC8" s="6">
        <f t="shared" si="214"/>
        <v>0</v>
      </c>
      <c r="TED8" s="6">
        <f t="shared" ref="TED8:TGO8" si="215">+TED5+TED6+TED7</f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si="215"/>
        <v>0</v>
      </c>
      <c r="TGO8" s="6">
        <f t="shared" si="215"/>
        <v>0</v>
      </c>
      <c r="TGP8" s="6">
        <f t="shared" ref="TGP8:TJA8" si="216">+TGP5+TGP6+TGP7</f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si="216"/>
        <v>0</v>
      </c>
      <c r="TJA8" s="6">
        <f t="shared" si="216"/>
        <v>0</v>
      </c>
      <c r="TJB8" s="6">
        <f t="shared" ref="TJB8:TLM8" si="217">+TJB5+TJB6+TJB7</f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si="217"/>
        <v>0</v>
      </c>
      <c r="TLM8" s="6">
        <f t="shared" si="217"/>
        <v>0</v>
      </c>
      <c r="TLN8" s="6">
        <f t="shared" ref="TLN8:TNY8" si="218">+TLN5+TLN6+TLN7</f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si="218"/>
        <v>0</v>
      </c>
      <c r="TNY8" s="6">
        <f t="shared" si="218"/>
        <v>0</v>
      </c>
      <c r="TNZ8" s="6">
        <f t="shared" ref="TNZ8:TQK8" si="219">+TNZ5+TNZ6+TNZ7</f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si="219"/>
        <v>0</v>
      </c>
      <c r="TQK8" s="6">
        <f t="shared" si="219"/>
        <v>0</v>
      </c>
      <c r="TQL8" s="6">
        <f t="shared" ref="TQL8:TSW8" si="220">+TQL5+TQL6+TQL7</f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si="220"/>
        <v>0</v>
      </c>
      <c r="TSW8" s="6">
        <f t="shared" si="220"/>
        <v>0</v>
      </c>
      <c r="TSX8" s="6">
        <f t="shared" ref="TSX8:TVI8" si="221">+TSX5+TSX6+TSX7</f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si="221"/>
        <v>0</v>
      </c>
      <c r="TVI8" s="6">
        <f t="shared" si="221"/>
        <v>0</v>
      </c>
      <c r="TVJ8" s="6">
        <f t="shared" ref="TVJ8:TXU8" si="222">+TVJ5+TVJ6+TVJ7</f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si="222"/>
        <v>0</v>
      </c>
      <c r="TXU8" s="6">
        <f t="shared" si="222"/>
        <v>0</v>
      </c>
      <c r="TXV8" s="6">
        <f t="shared" ref="TXV8:UAG8" si="223">+TXV5+TXV6+TXV7</f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si="223"/>
        <v>0</v>
      </c>
      <c r="UAG8" s="6">
        <f t="shared" si="223"/>
        <v>0</v>
      </c>
      <c r="UAH8" s="6">
        <f t="shared" ref="UAH8:UCS8" si="224">+UAH5+UAH6+UAH7</f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si="224"/>
        <v>0</v>
      </c>
      <c r="UCS8" s="6">
        <f t="shared" si="224"/>
        <v>0</v>
      </c>
      <c r="UCT8" s="6">
        <f t="shared" ref="UCT8:UFE8" si="225">+UCT5+UCT6+UCT7</f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si="225"/>
        <v>0</v>
      </c>
      <c r="UFE8" s="6">
        <f t="shared" si="225"/>
        <v>0</v>
      </c>
      <c r="UFF8" s="6">
        <f t="shared" ref="UFF8:UHQ8" si="226">+UFF5+UFF6+UFF7</f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si="226"/>
        <v>0</v>
      </c>
      <c r="UHQ8" s="6">
        <f t="shared" si="226"/>
        <v>0</v>
      </c>
      <c r="UHR8" s="6">
        <f t="shared" ref="UHR8:UKC8" si="227">+UHR5+UHR6+UHR7</f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si="227"/>
        <v>0</v>
      </c>
      <c r="UKC8" s="6">
        <f t="shared" si="227"/>
        <v>0</v>
      </c>
      <c r="UKD8" s="6">
        <f t="shared" ref="UKD8:UMO8" si="228">+UKD5+UKD6+UKD7</f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si="228"/>
        <v>0</v>
      </c>
      <c r="UMO8" s="6">
        <f t="shared" si="228"/>
        <v>0</v>
      </c>
      <c r="UMP8" s="6">
        <f t="shared" ref="UMP8:UPA8" si="229">+UMP5+UMP6+UMP7</f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si="229"/>
        <v>0</v>
      </c>
      <c r="UPA8" s="6">
        <f t="shared" si="229"/>
        <v>0</v>
      </c>
      <c r="UPB8" s="6">
        <f t="shared" ref="UPB8:URM8" si="230">+UPB5+UPB6+UPB7</f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si="230"/>
        <v>0</v>
      </c>
      <c r="URM8" s="6">
        <f t="shared" si="230"/>
        <v>0</v>
      </c>
      <c r="URN8" s="6">
        <f t="shared" ref="URN8:UTY8" si="231">+URN5+URN6+URN7</f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si="231"/>
        <v>0</v>
      </c>
      <c r="UTY8" s="6">
        <f t="shared" si="231"/>
        <v>0</v>
      </c>
      <c r="UTZ8" s="6">
        <f t="shared" ref="UTZ8:UWK8" si="232">+UTZ5+UTZ6+UTZ7</f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si="232"/>
        <v>0</v>
      </c>
      <c r="UWK8" s="6">
        <f t="shared" si="232"/>
        <v>0</v>
      </c>
      <c r="UWL8" s="6">
        <f t="shared" ref="UWL8:UYW8" si="233">+UWL5+UWL6+UWL7</f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si="233"/>
        <v>0</v>
      </c>
      <c r="UYW8" s="6">
        <f t="shared" si="233"/>
        <v>0</v>
      </c>
      <c r="UYX8" s="6">
        <f t="shared" ref="UYX8:VBI8" si="234">+UYX5+UYX6+UYX7</f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si="234"/>
        <v>0</v>
      </c>
      <c r="VBI8" s="6">
        <f t="shared" si="234"/>
        <v>0</v>
      </c>
      <c r="VBJ8" s="6">
        <f t="shared" ref="VBJ8:VDU8" si="235">+VBJ5+VBJ6+VBJ7</f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si="235"/>
        <v>0</v>
      </c>
      <c r="VDU8" s="6">
        <f t="shared" si="235"/>
        <v>0</v>
      </c>
      <c r="VDV8" s="6">
        <f t="shared" ref="VDV8:VGG8" si="236">+VDV5+VDV6+VDV7</f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si="236"/>
        <v>0</v>
      </c>
      <c r="VGG8" s="6">
        <f t="shared" si="236"/>
        <v>0</v>
      </c>
      <c r="VGH8" s="6">
        <f t="shared" ref="VGH8:VIS8" si="237">+VGH5+VGH6+VGH7</f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si="237"/>
        <v>0</v>
      </c>
      <c r="VIS8" s="6">
        <f t="shared" si="237"/>
        <v>0</v>
      </c>
      <c r="VIT8" s="6">
        <f t="shared" ref="VIT8:VLE8" si="238">+VIT5+VIT6+VIT7</f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si="238"/>
        <v>0</v>
      </c>
      <c r="VLE8" s="6">
        <f t="shared" si="238"/>
        <v>0</v>
      </c>
      <c r="VLF8" s="6">
        <f t="shared" ref="VLF8:VNQ8" si="239">+VLF5+VLF6+VLF7</f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si="239"/>
        <v>0</v>
      </c>
      <c r="VNQ8" s="6">
        <f t="shared" si="239"/>
        <v>0</v>
      </c>
      <c r="VNR8" s="6">
        <f t="shared" ref="VNR8:VQC8" si="240">+VNR5+VNR6+VNR7</f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si="240"/>
        <v>0</v>
      </c>
      <c r="VQC8" s="6">
        <f t="shared" si="240"/>
        <v>0</v>
      </c>
      <c r="VQD8" s="6">
        <f t="shared" ref="VQD8:VSO8" si="241">+VQD5+VQD6+VQD7</f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si="241"/>
        <v>0</v>
      </c>
      <c r="VSO8" s="6">
        <f t="shared" si="241"/>
        <v>0</v>
      </c>
      <c r="VSP8" s="6">
        <f t="shared" ref="VSP8:VVA8" si="242">+VSP5+VSP6+VSP7</f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si="242"/>
        <v>0</v>
      </c>
      <c r="VVA8" s="6">
        <f t="shared" si="242"/>
        <v>0</v>
      </c>
      <c r="VVB8" s="6">
        <f t="shared" ref="VVB8:VXM8" si="243">+VVB5+VVB6+VVB7</f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si="243"/>
        <v>0</v>
      </c>
      <c r="VXM8" s="6">
        <f t="shared" si="243"/>
        <v>0</v>
      </c>
      <c r="VXN8" s="6">
        <f t="shared" ref="VXN8:VZY8" si="244">+VXN5+VXN6+VXN7</f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si="244"/>
        <v>0</v>
      </c>
      <c r="VZY8" s="6">
        <f t="shared" si="244"/>
        <v>0</v>
      </c>
      <c r="VZZ8" s="6">
        <f t="shared" ref="VZZ8:WCK8" si="245">+VZZ5+VZZ6+VZZ7</f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si="245"/>
        <v>0</v>
      </c>
      <c r="WCK8" s="6">
        <f t="shared" si="245"/>
        <v>0</v>
      </c>
      <c r="WCL8" s="6">
        <f t="shared" ref="WCL8:WEW8" si="246">+WCL5+WCL6+WCL7</f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si="246"/>
        <v>0</v>
      </c>
      <c r="WEW8" s="6">
        <f t="shared" si="246"/>
        <v>0</v>
      </c>
      <c r="WEX8" s="6">
        <f t="shared" ref="WEX8:WHI8" si="247">+WEX5+WEX6+WEX7</f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si="247"/>
        <v>0</v>
      </c>
      <c r="WHI8" s="6">
        <f t="shared" si="247"/>
        <v>0</v>
      </c>
      <c r="WHJ8" s="6">
        <f t="shared" ref="WHJ8:WJU8" si="248">+WHJ5+WHJ6+WHJ7</f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si="248"/>
        <v>0</v>
      </c>
      <c r="WJU8" s="6">
        <f t="shared" si="248"/>
        <v>0</v>
      </c>
      <c r="WJV8" s="6">
        <f t="shared" ref="WJV8:WMG8" si="249">+WJV5+WJV6+WJV7</f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si="249"/>
        <v>0</v>
      </c>
      <c r="WMG8" s="6">
        <f t="shared" si="249"/>
        <v>0</v>
      </c>
      <c r="WMH8" s="6">
        <f t="shared" ref="WMH8:WOS8" si="250">+WMH5+WMH6+WMH7</f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si="250"/>
        <v>0</v>
      </c>
      <c r="WOS8" s="6">
        <f t="shared" si="250"/>
        <v>0</v>
      </c>
      <c r="WOT8" s="6">
        <f t="shared" ref="WOT8:WRE8" si="251">+WOT5+WOT6+WOT7</f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si="251"/>
        <v>0</v>
      </c>
      <c r="WRE8" s="6">
        <f t="shared" si="251"/>
        <v>0</v>
      </c>
      <c r="WRF8" s="6">
        <f t="shared" ref="WRF8:WTQ8" si="252">+WRF5+WRF6+WRF7</f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si="252"/>
        <v>0</v>
      </c>
      <c r="WTQ8" s="6">
        <f t="shared" si="252"/>
        <v>0</v>
      </c>
      <c r="WTR8" s="6">
        <f t="shared" ref="WTR8:WWC8" si="253">+WTR5+WTR6+WTR7</f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si="253"/>
        <v>0</v>
      </c>
      <c r="WWC8" s="6">
        <f t="shared" si="253"/>
        <v>0</v>
      </c>
      <c r="WWD8" s="6">
        <f t="shared" ref="WWD8:WYO8" si="254">+WWD5+WWD6+WWD7</f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si="254"/>
        <v>0</v>
      </c>
      <c r="WYO8" s="6">
        <f t="shared" si="254"/>
        <v>0</v>
      </c>
      <c r="WYP8" s="6">
        <f t="shared" ref="WYP8:XBA8" si="255">+WYP5+WYP6+WYP7</f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si="255"/>
        <v>0</v>
      </c>
      <c r="XBA8" s="6">
        <f t="shared" si="255"/>
        <v>0</v>
      </c>
      <c r="XBB8" s="6">
        <f t="shared" ref="XBB8:XDM8" si="256">+XBB5+XBB6+XBB7</f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si="256"/>
        <v>0</v>
      </c>
      <c r="XDM8" s="6">
        <f t="shared" si="256"/>
        <v>0</v>
      </c>
      <c r="XDN8" s="6">
        <f t="shared" ref="XDN8:XFD8" si="257">+XDN5+XDN6+XDN7</f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  <c r="XFC8" s="6">
        <f t="shared" si="257"/>
        <v>0</v>
      </c>
      <c r="XFD8" s="6">
        <f t="shared" si="257"/>
        <v>0</v>
      </c>
    </row>
    <row r="9" spans="1:16384" s="19" customFormat="1">
      <c r="A9" s="144">
        <v>2025</v>
      </c>
      <c r="B9" s="31"/>
      <c r="C9" s="32" t="s">
        <v>3015</v>
      </c>
      <c r="D9" s="15">
        <f t="shared" si="0"/>
        <v>19176021</v>
      </c>
      <c r="E9" s="6">
        <f>'A.2 PRIHODI I RASHODI IF'!E33</f>
        <v>12491984</v>
      </c>
      <c r="F9" s="6">
        <f>'A.2 PRIHODI I RASHODI IF'!E34</f>
        <v>0</v>
      </c>
      <c r="G9" s="6">
        <f>'A.2 PRIHODI I RASHODI IF'!E36+'B.2 RAČUN FINANC IF'!E14</f>
        <v>455237</v>
      </c>
      <c r="H9" s="6">
        <f>'A.2 PRIHODI I RASHODI IF'!E38</f>
        <v>0</v>
      </c>
      <c r="I9" s="6">
        <f>'A.2 PRIHODI I RASHODI IF'!E39</f>
        <v>2496028</v>
      </c>
      <c r="J9" s="6">
        <f>'A.2 PRIHODI I RASHODI IF'!E41</f>
        <v>184356</v>
      </c>
      <c r="K9" s="6">
        <f>'A.2 PRIHODI I RASHODI IF'!E42</f>
        <v>1345540</v>
      </c>
      <c r="L9" s="6">
        <f>'A.2 PRIHODI I RASHODI IF'!E43</f>
        <v>0</v>
      </c>
      <c r="M9" s="6">
        <f>'A.2 PRIHODI I RASHODI IF'!E44</f>
        <v>0</v>
      </c>
      <c r="N9" s="6">
        <f>'A.2 PRIHODI I RASHODI IF'!E45</f>
        <v>0</v>
      </c>
      <c r="O9" s="6">
        <f>'A.2 PRIHODI I RASHODI IF'!E46</f>
        <v>0</v>
      </c>
      <c r="P9" s="6">
        <f>'A.2 PRIHODI I RASHODI IF'!E47</f>
        <v>0</v>
      </c>
      <c r="Q9" s="6">
        <f>'A.2 PRIHODI I RASHODI IF'!E48</f>
        <v>0</v>
      </c>
      <c r="R9" s="6">
        <f>'A.2 PRIHODI I RASHODI IF'!E50</f>
        <v>2201018</v>
      </c>
      <c r="S9" s="6">
        <f>'A.2 PRIHODI I RASHODI IF'!E51</f>
        <v>0</v>
      </c>
      <c r="T9" s="6">
        <f>'A.2 PRIHODI I RASHODI IF'!E53</f>
        <v>1858</v>
      </c>
      <c r="U9" s="6">
        <f>'A.2 PRIHODI I RASHODI IF'!E55</f>
        <v>0</v>
      </c>
      <c r="V9" s="6">
        <f>'A.2 PRIHODI I RASHODI IF'!E56</f>
        <v>0</v>
      </c>
      <c r="W9" s="19" t="str">
        <f>'OPĆI DIO'!$C$1</f>
        <v>42024 SVEUČILIŠTE JURJA DOBRILE U PULI</v>
      </c>
    </row>
    <row r="10" spans="1:16384" s="19" customFormat="1" ht="20.25" customHeight="1">
      <c r="A10" s="144">
        <v>2025</v>
      </c>
      <c r="B10" s="127"/>
      <c r="C10" s="127" t="s">
        <v>3711</v>
      </c>
      <c r="D10" s="35">
        <f t="shared" si="0"/>
        <v>0</v>
      </c>
      <c r="E10" s="35">
        <f>+E8-E9</f>
        <v>0</v>
      </c>
      <c r="F10" s="35">
        <f t="shared" ref="F10:V10" si="258">+F8-F9</f>
        <v>0</v>
      </c>
      <c r="G10" s="35">
        <f>+G8-G9</f>
        <v>0</v>
      </c>
      <c r="H10" s="35">
        <f t="shared" si="258"/>
        <v>0</v>
      </c>
      <c r="I10" s="35">
        <f t="shared" si="258"/>
        <v>0</v>
      </c>
      <c r="J10" s="35">
        <f>+J8-J9</f>
        <v>0</v>
      </c>
      <c r="K10" s="35">
        <f t="shared" si="258"/>
        <v>0</v>
      </c>
      <c r="L10" s="35">
        <f t="shared" si="258"/>
        <v>0</v>
      </c>
      <c r="M10" s="35">
        <f t="shared" si="258"/>
        <v>0</v>
      </c>
      <c r="N10" s="35">
        <f t="shared" si="258"/>
        <v>0</v>
      </c>
      <c r="O10" s="35">
        <f t="shared" si="258"/>
        <v>0</v>
      </c>
      <c r="P10" s="35">
        <f t="shared" si="258"/>
        <v>0</v>
      </c>
      <c r="Q10" s="35">
        <f t="shared" si="258"/>
        <v>0</v>
      </c>
      <c r="R10" s="35">
        <f t="shared" si="258"/>
        <v>0</v>
      </c>
      <c r="S10" s="35">
        <f t="shared" si="258"/>
        <v>0</v>
      </c>
      <c r="T10" s="35">
        <f t="shared" si="258"/>
        <v>0</v>
      </c>
      <c r="U10" s="35">
        <f>+U8-U9</f>
        <v>0</v>
      </c>
      <c r="V10" s="35">
        <f t="shared" si="258"/>
        <v>0</v>
      </c>
      <c r="W10" s="19" t="str">
        <f>'OPĆI DIO'!$C$1</f>
        <v>42024 SVEUČILIŠTE JURJA DOBRILE U PULI</v>
      </c>
    </row>
    <row r="11" spans="1:16384">
      <c r="B11" s="8"/>
      <c r="C11" s="8"/>
      <c r="D11" s="8"/>
      <c r="E11" s="8"/>
      <c r="F11" s="8"/>
      <c r="G11" s="8"/>
      <c r="H11" s="8"/>
      <c r="I11" s="24"/>
      <c r="J11" s="25"/>
      <c r="K11" s="25"/>
      <c r="L11" s="25"/>
      <c r="M11" s="25"/>
      <c r="N11" s="25"/>
      <c r="O11" s="25"/>
      <c r="P11" s="25"/>
      <c r="Q11" s="20"/>
      <c r="V11" s="20"/>
      <c r="W11" s="19" t="str">
        <f>'OPĆI DIO'!$C$1</f>
        <v>42024 SVEUČILIŠTE JURJA DOBRILE U PULI</v>
      </c>
    </row>
    <row r="12" spans="1:16384" s="19" customFormat="1" ht="89.25">
      <c r="A12" s="143" t="s">
        <v>1178</v>
      </c>
      <c r="B12" s="21" t="s">
        <v>230</v>
      </c>
      <c r="C12" s="21" t="s">
        <v>231</v>
      </c>
      <c r="D12" s="111" t="s">
        <v>232</v>
      </c>
      <c r="E12" s="89" t="s">
        <v>250</v>
      </c>
      <c r="F12" s="89" t="s">
        <v>241</v>
      </c>
      <c r="G12" s="89" t="s">
        <v>15</v>
      </c>
      <c r="H12" s="89" t="s">
        <v>972</v>
      </c>
      <c r="I12" s="89" t="s">
        <v>16</v>
      </c>
      <c r="J12" s="89" t="s">
        <v>233</v>
      </c>
      <c r="K12" s="89" t="s">
        <v>234</v>
      </c>
      <c r="L12" s="89" t="s">
        <v>973</v>
      </c>
      <c r="M12" s="89" t="s">
        <v>235</v>
      </c>
      <c r="N12" s="89" t="s">
        <v>236</v>
      </c>
      <c r="O12" s="89" t="s">
        <v>237</v>
      </c>
      <c r="P12" s="89" t="s">
        <v>974</v>
      </c>
      <c r="Q12" s="2" t="s">
        <v>4525</v>
      </c>
      <c r="R12" s="89" t="s">
        <v>238</v>
      </c>
      <c r="S12" s="2" t="s">
        <v>239</v>
      </c>
      <c r="T12" s="2" t="s">
        <v>240</v>
      </c>
      <c r="U12" s="254" t="s">
        <v>3704</v>
      </c>
      <c r="V12" s="255" t="s">
        <v>3705</v>
      </c>
      <c r="W12" s="19" t="str">
        <f>'OPĆI DIO'!$C$1</f>
        <v>42024 SVEUČILIŠTE JURJA DOBRILE U PULI</v>
      </c>
    </row>
    <row r="13" spans="1:16384" s="19" customFormat="1">
      <c r="A13" s="144">
        <v>2026</v>
      </c>
      <c r="B13" s="22"/>
      <c r="C13" s="23" t="s">
        <v>10</v>
      </c>
      <c r="D13" s="15">
        <f t="shared" ref="D13:D18" si="259">SUM(E13:V13)</f>
        <v>0</v>
      </c>
      <c r="E13" s="77">
        <f t="shared" ref="E13:V13" si="260">-E7</f>
        <v>0</v>
      </c>
      <c r="F13" s="77">
        <f t="shared" si="260"/>
        <v>0</v>
      </c>
      <c r="G13" s="77">
        <f>-G7</f>
        <v>0</v>
      </c>
      <c r="H13" s="77">
        <f t="shared" si="260"/>
        <v>0</v>
      </c>
      <c r="I13" s="77">
        <f t="shared" si="260"/>
        <v>0</v>
      </c>
      <c r="J13" s="77">
        <f t="shared" si="260"/>
        <v>0</v>
      </c>
      <c r="K13" s="77">
        <f t="shared" si="260"/>
        <v>0</v>
      </c>
      <c r="L13" s="77">
        <f t="shared" si="260"/>
        <v>0</v>
      </c>
      <c r="M13" s="77">
        <f t="shared" si="260"/>
        <v>0</v>
      </c>
      <c r="N13" s="77">
        <f t="shared" si="260"/>
        <v>0</v>
      </c>
      <c r="O13" s="77">
        <f t="shared" si="260"/>
        <v>0</v>
      </c>
      <c r="P13" s="77">
        <f t="shared" si="260"/>
        <v>0</v>
      </c>
      <c r="Q13" s="77">
        <f t="shared" si="260"/>
        <v>0</v>
      </c>
      <c r="R13" s="77">
        <f t="shared" si="260"/>
        <v>0</v>
      </c>
      <c r="S13" s="77">
        <f t="shared" si="260"/>
        <v>0</v>
      </c>
      <c r="T13" s="77">
        <f>-T7</f>
        <v>0</v>
      </c>
      <c r="U13" s="77">
        <f>-U7</f>
        <v>0</v>
      </c>
      <c r="V13" s="77">
        <f t="shared" si="260"/>
        <v>0</v>
      </c>
      <c r="W13" s="19" t="str">
        <f>'OPĆI DIO'!$C$1</f>
        <v>42024 SVEUČILIŠTE JURJA DOBRILE U PULI</v>
      </c>
    </row>
    <row r="14" spans="1:16384" s="19" customFormat="1">
      <c r="A14" s="144">
        <v>2026</v>
      </c>
      <c r="B14" s="33"/>
      <c r="C14" s="34" t="s">
        <v>3012</v>
      </c>
      <c r="D14" s="15">
        <f t="shared" si="259"/>
        <v>15438235</v>
      </c>
      <c r="E14" s="6">
        <f>'A.2 PRIHODI I RASHODI IF'!F7</f>
        <v>12587213</v>
      </c>
      <c r="F14" s="6">
        <f>'A.2 PRIHODI I RASHODI IF'!F8</f>
        <v>0</v>
      </c>
      <c r="G14" s="6">
        <f>'A.2 PRIHODI I RASHODI IF'!F10</f>
        <v>412638</v>
      </c>
      <c r="H14" s="6">
        <f>'A.2 PRIHODI I RASHODI IF'!F12</f>
        <v>0</v>
      </c>
      <c r="I14" s="6">
        <f>'A.2 PRIHODI I RASHODI IF'!F13+'B.2 RAČUN FINANC IF'!F7</f>
        <v>1493953</v>
      </c>
      <c r="J14" s="6">
        <f>'A.2 PRIHODI I RASHODI IF'!F15</f>
        <v>81052</v>
      </c>
      <c r="K14" s="6">
        <f>'A.2 PRIHODI I RASHODI IF'!F16</f>
        <v>485103</v>
      </c>
      <c r="L14" s="6">
        <f>'A.2 PRIHODI I RASHODI IF'!F17</f>
        <v>0</v>
      </c>
      <c r="M14" s="6">
        <f>'A.2 PRIHODI I RASHODI IF'!F18</f>
        <v>0</v>
      </c>
      <c r="N14" s="6">
        <f>'A.2 PRIHODI I RASHODI IF'!F19</f>
        <v>0</v>
      </c>
      <c r="O14" s="6">
        <f>'A.2 PRIHODI I RASHODI IF'!F20</f>
        <v>0</v>
      </c>
      <c r="P14" s="6">
        <f>'A.2 PRIHODI I RASHODI IF'!F21</f>
        <v>0</v>
      </c>
      <c r="Q14" s="6">
        <f>'A.2 PRIHODI I RASHODI IF'!F22</f>
        <v>0</v>
      </c>
      <c r="R14" s="6">
        <f>'A.2 PRIHODI I RASHODI IF'!F24</f>
        <v>376418</v>
      </c>
      <c r="S14" s="6">
        <f>'A.2 PRIHODI I RASHODI IF'!F25</f>
        <v>0</v>
      </c>
      <c r="T14" s="6">
        <f>'A.2 PRIHODI I RASHODI IF'!F27</f>
        <v>1858</v>
      </c>
      <c r="U14" s="6">
        <f>'B.2 RAČUN FINANC IF'!F11</f>
        <v>0</v>
      </c>
      <c r="V14" s="6">
        <f>'A.2 PRIHODI I RASHODI IF'!F29</f>
        <v>0</v>
      </c>
      <c r="W14" s="19" t="str">
        <f>'OPĆI DIO'!$C$1</f>
        <v>42024 SVEUČILIŠTE JURJA DOBRILE U PULI</v>
      </c>
    </row>
    <row r="15" spans="1:16384" s="19" customFormat="1">
      <c r="A15" s="144">
        <v>2026</v>
      </c>
      <c r="B15" s="22"/>
      <c r="C15" s="23" t="s">
        <v>2943</v>
      </c>
      <c r="D15" s="15">
        <f t="shared" si="259"/>
        <v>0</v>
      </c>
      <c r="E15" s="221"/>
      <c r="F15" s="221"/>
      <c r="G15" s="221"/>
      <c r="H15" s="221"/>
      <c r="I15" s="221"/>
      <c r="J15" s="221"/>
      <c r="K15" s="221"/>
      <c r="L15" s="221"/>
      <c r="M15" s="219"/>
      <c r="N15" s="221"/>
      <c r="O15" s="221"/>
      <c r="P15" s="221"/>
      <c r="Q15" s="221"/>
      <c r="R15" s="221"/>
      <c r="S15" s="221"/>
      <c r="T15" s="221"/>
      <c r="U15" s="221"/>
      <c r="V15" s="221"/>
      <c r="W15" s="19" t="str">
        <f>'OPĆI DIO'!$C$1</f>
        <v>42024 SVEUČILIŠTE JURJA DOBRILE U PULI</v>
      </c>
    </row>
    <row r="16" spans="1:16384" s="19" customFormat="1">
      <c r="A16" s="144">
        <v>2026</v>
      </c>
      <c r="B16" s="33"/>
      <c r="C16" s="34" t="s">
        <v>3014</v>
      </c>
      <c r="D16" s="15">
        <f t="shared" si="259"/>
        <v>15438235</v>
      </c>
      <c r="E16" s="6">
        <f>+E13+E14+E15</f>
        <v>12587213</v>
      </c>
      <c r="F16" s="6">
        <f t="shared" ref="F16:V16" si="261">+F13+F14+F15</f>
        <v>0</v>
      </c>
      <c r="G16" s="6">
        <f t="shared" si="261"/>
        <v>412638</v>
      </c>
      <c r="H16" s="6">
        <f t="shared" si="261"/>
        <v>0</v>
      </c>
      <c r="I16" s="6">
        <f t="shared" si="261"/>
        <v>1493953</v>
      </c>
      <c r="J16" s="6">
        <f t="shared" si="261"/>
        <v>81052</v>
      </c>
      <c r="K16" s="6">
        <f t="shared" si="261"/>
        <v>485103</v>
      </c>
      <c r="L16" s="6">
        <f t="shared" si="261"/>
        <v>0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0</v>
      </c>
      <c r="Q16" s="6">
        <f t="shared" si="261"/>
        <v>0</v>
      </c>
      <c r="R16" s="6">
        <f t="shared" si="261"/>
        <v>376418</v>
      </c>
      <c r="S16" s="6">
        <f t="shared" si="261"/>
        <v>0</v>
      </c>
      <c r="T16" s="6">
        <f t="shared" si="261"/>
        <v>1858</v>
      </c>
      <c r="U16" s="6">
        <f t="shared" si="261"/>
        <v>0</v>
      </c>
      <c r="V16" s="6">
        <f t="shared" si="261"/>
        <v>0</v>
      </c>
      <c r="W16" s="19" t="str">
        <f>'OPĆI DIO'!$C$1</f>
        <v>42024 SVEUČILIŠTE JURJA DOBRILE U PULI</v>
      </c>
    </row>
    <row r="17" spans="1:23" s="19" customFormat="1">
      <c r="A17" s="144">
        <v>2026</v>
      </c>
      <c r="B17" s="31"/>
      <c r="C17" s="32" t="s">
        <v>3015</v>
      </c>
      <c r="D17" s="15">
        <f t="shared" si="259"/>
        <v>15438235</v>
      </c>
      <c r="E17" s="6">
        <f>'A.2 PRIHODI I RASHODI IF'!F33</f>
        <v>12587213</v>
      </c>
      <c r="F17" s="6">
        <f>'A.2 PRIHODI I RASHODI IF'!F34</f>
        <v>0</v>
      </c>
      <c r="G17" s="6">
        <f>'A.2 PRIHODI I RASHODI IF'!F36+'B.2 RAČUN FINANC IF'!F14</f>
        <v>412638</v>
      </c>
      <c r="H17" s="6">
        <f>'A.2 PRIHODI I RASHODI IF'!F38</f>
        <v>0</v>
      </c>
      <c r="I17" s="6">
        <f>'A.2 PRIHODI I RASHODI IF'!F39</f>
        <v>1493953</v>
      </c>
      <c r="J17" s="6">
        <f>'A.2 PRIHODI I RASHODI IF'!F41</f>
        <v>81052</v>
      </c>
      <c r="K17" s="6">
        <f>'A.2 PRIHODI I RASHODI IF'!F42</f>
        <v>485103</v>
      </c>
      <c r="L17" s="6">
        <f>'A.2 PRIHODI I RASHODI IF'!F43</f>
        <v>0</v>
      </c>
      <c r="M17" s="6">
        <f>'A.2 PRIHODI I RASHODI IF'!F44</f>
        <v>0</v>
      </c>
      <c r="N17" s="6">
        <f>'A.2 PRIHODI I RASHODI IF'!F45</f>
        <v>0</v>
      </c>
      <c r="O17" s="6">
        <f>'A.2 PRIHODI I RASHODI IF'!F46</f>
        <v>0</v>
      </c>
      <c r="P17" s="6">
        <f>'A.2 PRIHODI I RASHODI IF'!F47</f>
        <v>0</v>
      </c>
      <c r="Q17" s="6">
        <f>'A.2 PRIHODI I RASHODI IF'!F48</f>
        <v>0</v>
      </c>
      <c r="R17" s="6">
        <f>'A.2 PRIHODI I RASHODI IF'!F50</f>
        <v>376418</v>
      </c>
      <c r="S17" s="6">
        <f>'A.2 PRIHODI I RASHODI IF'!F51</f>
        <v>0</v>
      </c>
      <c r="T17" s="6">
        <f>'A.2 PRIHODI I RASHODI IF'!F53</f>
        <v>1858</v>
      </c>
      <c r="U17" s="6">
        <f>'A.2 PRIHODI I RASHODI IF'!F55</f>
        <v>0</v>
      </c>
      <c r="V17" s="6">
        <f>'A.2 PRIHODI I RASHODI IF'!F56</f>
        <v>0</v>
      </c>
      <c r="W17" s="19" t="str">
        <f>'OPĆI DIO'!$C$1</f>
        <v>42024 SVEUČILIŠTE JURJA DOBRILE U PULI</v>
      </c>
    </row>
    <row r="18" spans="1:23" s="19" customFormat="1" ht="20.25" customHeight="1">
      <c r="A18" s="144">
        <v>2026</v>
      </c>
      <c r="B18" s="127"/>
      <c r="C18" s="127" t="s">
        <v>3028</v>
      </c>
      <c r="D18" s="35">
        <f t="shared" si="259"/>
        <v>0</v>
      </c>
      <c r="E18" s="35">
        <f>+E16-E17</f>
        <v>0</v>
      </c>
      <c r="F18" s="35">
        <f t="shared" ref="F18:V18" si="262">+F16-F17</f>
        <v>0</v>
      </c>
      <c r="G18" s="35">
        <f t="shared" si="262"/>
        <v>0</v>
      </c>
      <c r="H18" s="35">
        <f t="shared" si="262"/>
        <v>0</v>
      </c>
      <c r="I18" s="35">
        <f t="shared" si="262"/>
        <v>0</v>
      </c>
      <c r="J18" s="35">
        <f t="shared" si="262"/>
        <v>0</v>
      </c>
      <c r="K18" s="35">
        <f t="shared" si="262"/>
        <v>0</v>
      </c>
      <c r="L18" s="35">
        <f t="shared" si="262"/>
        <v>0</v>
      </c>
      <c r="M18" s="35">
        <f t="shared" si="262"/>
        <v>0</v>
      </c>
      <c r="N18" s="35">
        <f t="shared" si="262"/>
        <v>0</v>
      </c>
      <c r="O18" s="35">
        <f t="shared" si="262"/>
        <v>0</v>
      </c>
      <c r="P18" s="35">
        <f t="shared" si="262"/>
        <v>0</v>
      </c>
      <c r="Q18" s="35">
        <f t="shared" si="262"/>
        <v>0</v>
      </c>
      <c r="R18" s="35">
        <f t="shared" si="262"/>
        <v>0</v>
      </c>
      <c r="S18" s="35">
        <f t="shared" si="262"/>
        <v>0</v>
      </c>
      <c r="T18" s="35">
        <f t="shared" si="262"/>
        <v>0</v>
      </c>
      <c r="U18" s="35">
        <f t="shared" si="262"/>
        <v>0</v>
      </c>
      <c r="V18" s="35">
        <f t="shared" si="262"/>
        <v>0</v>
      </c>
      <c r="W18" s="19" t="str">
        <f>'OPĆI DIO'!$C$1</f>
        <v>42024 SVEUČILIŠTE JURJA DOBRILE U PULI</v>
      </c>
    </row>
    <row r="19" spans="1:23">
      <c r="B19" s="8"/>
      <c r="C19" s="8"/>
      <c r="D19" s="8"/>
      <c r="E19" s="8"/>
      <c r="F19" s="8"/>
      <c r="G19" s="8"/>
      <c r="H19" s="8"/>
      <c r="I19" s="24"/>
      <c r="J19" s="25"/>
      <c r="K19" s="25"/>
      <c r="L19" s="25"/>
      <c r="M19" s="25"/>
      <c r="N19" s="25"/>
      <c r="O19" s="25"/>
      <c r="P19" s="25"/>
      <c r="Q19" s="20"/>
      <c r="V19" s="20"/>
      <c r="W19" s="19" t="str">
        <f>'OPĆI DIO'!$C$1</f>
        <v>42024 SVEUČILIŠTE JURJA DOBRILE U PULI</v>
      </c>
    </row>
    <row r="20" spans="1:23" s="19" customFormat="1" ht="89.25">
      <c r="A20" s="143" t="s">
        <v>1178</v>
      </c>
      <c r="B20" s="21" t="s">
        <v>230</v>
      </c>
      <c r="C20" s="21" t="s">
        <v>231</v>
      </c>
      <c r="D20" s="111" t="s">
        <v>232</v>
      </c>
      <c r="E20" s="89" t="s">
        <v>250</v>
      </c>
      <c r="F20" s="89" t="s">
        <v>241</v>
      </c>
      <c r="G20" s="89" t="s">
        <v>15</v>
      </c>
      <c r="H20" s="89" t="s">
        <v>972</v>
      </c>
      <c r="I20" s="89" t="s">
        <v>16</v>
      </c>
      <c r="J20" s="89" t="s">
        <v>233</v>
      </c>
      <c r="K20" s="89" t="s">
        <v>234</v>
      </c>
      <c r="L20" s="89" t="s">
        <v>973</v>
      </c>
      <c r="M20" s="89" t="s">
        <v>235</v>
      </c>
      <c r="N20" s="89" t="s">
        <v>236</v>
      </c>
      <c r="O20" s="89" t="s">
        <v>237</v>
      </c>
      <c r="P20" s="89" t="s">
        <v>974</v>
      </c>
      <c r="Q20" s="2" t="s">
        <v>4525</v>
      </c>
      <c r="R20" s="89" t="s">
        <v>238</v>
      </c>
      <c r="S20" s="2" t="s">
        <v>239</v>
      </c>
      <c r="T20" s="2" t="s">
        <v>240</v>
      </c>
      <c r="U20" s="254" t="s">
        <v>3704</v>
      </c>
      <c r="V20" s="255" t="s">
        <v>3705</v>
      </c>
      <c r="W20" s="19" t="str">
        <f>'OPĆI DIO'!$C$1</f>
        <v>42024 SVEUČILIŠTE JURJA DOBRILE U PULI</v>
      </c>
    </row>
    <row r="21" spans="1:23" s="19" customFormat="1">
      <c r="A21" s="144">
        <v>2027</v>
      </c>
      <c r="B21" s="22"/>
      <c r="C21" s="23" t="s">
        <v>10</v>
      </c>
      <c r="D21" s="15">
        <f t="shared" ref="D21:D26" si="263">SUM(E21:V21)</f>
        <v>0</v>
      </c>
      <c r="E21" s="77">
        <f t="shared" ref="E21:V21" si="264">-E15</f>
        <v>0</v>
      </c>
      <c r="F21" s="77">
        <f t="shared" si="264"/>
        <v>0</v>
      </c>
      <c r="G21" s="77">
        <f>-G15</f>
        <v>0</v>
      </c>
      <c r="H21" s="77">
        <f t="shared" si="264"/>
        <v>0</v>
      </c>
      <c r="I21" s="77">
        <f t="shared" si="264"/>
        <v>0</v>
      </c>
      <c r="J21" s="77">
        <f t="shared" si="264"/>
        <v>0</v>
      </c>
      <c r="K21" s="77">
        <f t="shared" si="264"/>
        <v>0</v>
      </c>
      <c r="L21" s="77">
        <f t="shared" si="264"/>
        <v>0</v>
      </c>
      <c r="M21" s="77">
        <f t="shared" si="264"/>
        <v>0</v>
      </c>
      <c r="N21" s="77">
        <f t="shared" si="264"/>
        <v>0</v>
      </c>
      <c r="O21" s="77">
        <f t="shared" si="264"/>
        <v>0</v>
      </c>
      <c r="P21" s="77">
        <f t="shared" si="264"/>
        <v>0</v>
      </c>
      <c r="Q21" s="77">
        <f t="shared" si="264"/>
        <v>0</v>
      </c>
      <c r="R21" s="77">
        <f t="shared" si="264"/>
        <v>0</v>
      </c>
      <c r="S21" s="77">
        <f t="shared" si="264"/>
        <v>0</v>
      </c>
      <c r="T21" s="77">
        <f t="shared" si="264"/>
        <v>0</v>
      </c>
      <c r="U21" s="77">
        <f>-U15</f>
        <v>0</v>
      </c>
      <c r="V21" s="77">
        <f t="shared" si="264"/>
        <v>0</v>
      </c>
      <c r="W21" s="19" t="str">
        <f>'OPĆI DIO'!$C$1</f>
        <v>42024 SVEUČILIŠTE JURJA DOBRILE U PULI</v>
      </c>
    </row>
    <row r="22" spans="1:23" s="19" customFormat="1">
      <c r="A22" s="144">
        <v>2027</v>
      </c>
      <c r="B22" s="33"/>
      <c r="C22" s="34" t="s">
        <v>3012</v>
      </c>
      <c r="D22" s="15">
        <f t="shared" si="263"/>
        <v>14902389</v>
      </c>
      <c r="E22" s="6">
        <f>'A.2 PRIHODI I RASHODI IF'!G7</f>
        <v>12642289</v>
      </c>
      <c r="F22" s="6">
        <f>'A.2 PRIHODI I RASHODI IF'!G8</f>
        <v>0</v>
      </c>
      <c r="G22" s="6">
        <f>'A.2 PRIHODI I RASHODI IF'!G10</f>
        <v>350238</v>
      </c>
      <c r="H22" s="6">
        <f>'A.2 PRIHODI I RASHODI IF'!G12</f>
        <v>0</v>
      </c>
      <c r="I22" s="6">
        <f>'A.2 PRIHODI I RASHODI IF'!G13+'B.2 RAČUN FINANC IF'!G7</f>
        <v>1493804</v>
      </c>
      <c r="J22" s="6">
        <f>'A.2 PRIHODI I RASHODI IF'!G15</f>
        <v>0</v>
      </c>
      <c r="K22" s="6">
        <f>'A.2 PRIHODI I RASHODI IF'!G16</f>
        <v>261663</v>
      </c>
      <c r="L22" s="6">
        <f>'A.2 PRIHODI I RASHODI IF'!G17</f>
        <v>0</v>
      </c>
      <c r="M22" s="6">
        <f>'A.2 PRIHODI I RASHODI IF'!G18</f>
        <v>0</v>
      </c>
      <c r="N22" s="6">
        <f>'A.2 PRIHODI I RASHODI IF'!G19</f>
        <v>0</v>
      </c>
      <c r="O22" s="6">
        <f>'A.2 PRIHODI I RASHODI IF'!G20</f>
        <v>0</v>
      </c>
      <c r="P22" s="6">
        <f>'A.2 PRIHODI I RASHODI IF'!G21</f>
        <v>0</v>
      </c>
      <c r="Q22" s="6">
        <f>'A.2 PRIHODI I RASHODI IF'!G22</f>
        <v>0</v>
      </c>
      <c r="R22" s="6">
        <f>'A.2 PRIHODI I RASHODI IF'!G24</f>
        <v>152537</v>
      </c>
      <c r="S22" s="6">
        <f>'A.2 PRIHODI I RASHODI IF'!G25</f>
        <v>0</v>
      </c>
      <c r="T22" s="6">
        <f>'A.2 PRIHODI I RASHODI IF'!G27</f>
        <v>1858</v>
      </c>
      <c r="U22" s="6">
        <f>'B.2 RAČUN FINANC IF'!G11</f>
        <v>0</v>
      </c>
      <c r="V22" s="6">
        <f>'A.2 PRIHODI I RASHODI IF'!G29</f>
        <v>0</v>
      </c>
      <c r="W22" s="19" t="str">
        <f>'OPĆI DIO'!$C$1</f>
        <v>42024 SVEUČILIŠTE JURJA DOBRILE U PULI</v>
      </c>
    </row>
    <row r="23" spans="1:23" s="19" customFormat="1">
      <c r="A23" s="144">
        <v>2027</v>
      </c>
      <c r="B23" s="22"/>
      <c r="C23" s="23" t="s">
        <v>2943</v>
      </c>
      <c r="D23" s="15">
        <f t="shared" si="263"/>
        <v>0</v>
      </c>
      <c r="E23" s="221"/>
      <c r="F23" s="221"/>
      <c r="G23" s="221"/>
      <c r="H23" s="221"/>
      <c r="I23" s="221"/>
      <c r="J23" s="221"/>
      <c r="K23" s="221"/>
      <c r="L23" s="221"/>
      <c r="M23" s="219"/>
      <c r="N23" s="221"/>
      <c r="O23" s="221"/>
      <c r="P23" s="221"/>
      <c r="Q23" s="221"/>
      <c r="R23" s="221"/>
      <c r="S23" s="221"/>
      <c r="T23" s="221"/>
      <c r="U23" s="221"/>
      <c r="V23" s="221"/>
      <c r="W23" s="19" t="str">
        <f>'OPĆI DIO'!$C$1</f>
        <v>42024 SVEUČILIŠTE JURJA DOBRILE U PULI</v>
      </c>
    </row>
    <row r="24" spans="1:23" s="19" customFormat="1">
      <c r="A24" s="144">
        <v>2027</v>
      </c>
      <c r="B24" s="33"/>
      <c r="C24" s="34" t="s">
        <v>3014</v>
      </c>
      <c r="D24" s="15">
        <f t="shared" si="263"/>
        <v>14902389</v>
      </c>
      <c r="E24" s="6">
        <f>+E21+E22+E23</f>
        <v>12642289</v>
      </c>
      <c r="F24" s="6">
        <f t="shared" ref="F24:V24" si="265">+F21+F22+F23</f>
        <v>0</v>
      </c>
      <c r="G24" s="6">
        <f t="shared" si="265"/>
        <v>350238</v>
      </c>
      <c r="H24" s="6">
        <f t="shared" si="265"/>
        <v>0</v>
      </c>
      <c r="I24" s="6">
        <f t="shared" si="265"/>
        <v>1493804</v>
      </c>
      <c r="J24" s="6">
        <f t="shared" si="265"/>
        <v>0</v>
      </c>
      <c r="K24" s="6">
        <f t="shared" si="265"/>
        <v>261663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0</v>
      </c>
      <c r="Q24" s="6">
        <f t="shared" si="265"/>
        <v>0</v>
      </c>
      <c r="R24" s="6">
        <f t="shared" si="265"/>
        <v>152537</v>
      </c>
      <c r="S24" s="6">
        <f t="shared" si="265"/>
        <v>0</v>
      </c>
      <c r="T24" s="6">
        <f t="shared" si="265"/>
        <v>1858</v>
      </c>
      <c r="U24" s="6">
        <f t="shared" si="265"/>
        <v>0</v>
      </c>
      <c r="V24" s="6">
        <f t="shared" si="265"/>
        <v>0</v>
      </c>
      <c r="W24" s="19" t="str">
        <f>'OPĆI DIO'!$C$1</f>
        <v>42024 SVEUČILIŠTE JURJA DOBRILE U PULI</v>
      </c>
    </row>
    <row r="25" spans="1:23" s="19" customFormat="1">
      <c r="A25" s="144">
        <v>2027</v>
      </c>
      <c r="B25" s="31"/>
      <c r="C25" s="32" t="s">
        <v>3015</v>
      </c>
      <c r="D25" s="15">
        <f t="shared" si="263"/>
        <v>14902389</v>
      </c>
      <c r="E25" s="6">
        <f>'A.2 PRIHODI I RASHODI IF'!G33</f>
        <v>12642289</v>
      </c>
      <c r="F25" s="6">
        <f>'A.2 PRIHODI I RASHODI IF'!G34</f>
        <v>0</v>
      </c>
      <c r="G25" s="6">
        <f>'A.2 PRIHODI I RASHODI IF'!G36+'B.2 RAČUN FINANC IF'!G14</f>
        <v>350238</v>
      </c>
      <c r="H25" s="6">
        <f>'A.2 PRIHODI I RASHODI IF'!G38</f>
        <v>0</v>
      </c>
      <c r="I25" s="6">
        <f>'A.2 PRIHODI I RASHODI IF'!G39</f>
        <v>1493804</v>
      </c>
      <c r="J25" s="6">
        <f>'A.2 PRIHODI I RASHODI IF'!G41</f>
        <v>0</v>
      </c>
      <c r="K25" s="6">
        <f>'A.2 PRIHODI I RASHODI IF'!G42</f>
        <v>261663</v>
      </c>
      <c r="L25" s="6">
        <f>'A.2 PRIHODI I RASHODI IF'!G43</f>
        <v>0</v>
      </c>
      <c r="M25" s="6">
        <f>'A.2 PRIHODI I RASHODI IF'!G44</f>
        <v>0</v>
      </c>
      <c r="N25" s="6">
        <f>'A.2 PRIHODI I RASHODI IF'!G45</f>
        <v>0</v>
      </c>
      <c r="O25" s="6">
        <f>'A.2 PRIHODI I RASHODI IF'!G46</f>
        <v>0</v>
      </c>
      <c r="P25" s="6">
        <f>'A.2 PRIHODI I RASHODI IF'!G47</f>
        <v>0</v>
      </c>
      <c r="Q25" s="6">
        <f>'A.2 PRIHODI I RASHODI IF'!G48</f>
        <v>0</v>
      </c>
      <c r="R25" s="6">
        <f>'A.2 PRIHODI I RASHODI IF'!G50</f>
        <v>152537</v>
      </c>
      <c r="S25" s="6">
        <f>'A.2 PRIHODI I RASHODI IF'!G51</f>
        <v>0</v>
      </c>
      <c r="T25" s="6">
        <f>'A.2 PRIHODI I RASHODI IF'!G53</f>
        <v>1858</v>
      </c>
      <c r="U25" s="6">
        <f>'A.2 PRIHODI I RASHODI IF'!G55</f>
        <v>0</v>
      </c>
      <c r="V25" s="6">
        <f>'A.2 PRIHODI I RASHODI IF'!G56</f>
        <v>0</v>
      </c>
      <c r="W25" s="19" t="str">
        <f>'OPĆI DIO'!$C$1</f>
        <v>42024 SVEUČILIŠTE JURJA DOBRILE U PULI</v>
      </c>
    </row>
    <row r="26" spans="1:23" s="19" customFormat="1" ht="20.25" customHeight="1">
      <c r="A26" s="144">
        <v>2027</v>
      </c>
      <c r="B26" s="127"/>
      <c r="C26" s="127" t="s">
        <v>3712</v>
      </c>
      <c r="D26" s="35">
        <f t="shared" si="263"/>
        <v>0</v>
      </c>
      <c r="E26" s="35">
        <f>+E24-E25</f>
        <v>0</v>
      </c>
      <c r="F26" s="35">
        <f t="shared" ref="F26:V26" si="266">+F24-F25</f>
        <v>0</v>
      </c>
      <c r="G26" s="35">
        <f t="shared" si="266"/>
        <v>0</v>
      </c>
      <c r="H26" s="35">
        <f>+H24-H25</f>
        <v>0</v>
      </c>
      <c r="I26" s="35">
        <f t="shared" si="266"/>
        <v>0</v>
      </c>
      <c r="J26" s="35">
        <f t="shared" si="266"/>
        <v>0</v>
      </c>
      <c r="K26" s="35">
        <f t="shared" si="266"/>
        <v>0</v>
      </c>
      <c r="L26" s="35">
        <f>+L24-L25</f>
        <v>0</v>
      </c>
      <c r="M26" s="35">
        <f t="shared" si="266"/>
        <v>0</v>
      </c>
      <c r="N26" s="35">
        <f t="shared" si="266"/>
        <v>0</v>
      </c>
      <c r="O26" s="35">
        <f t="shared" si="266"/>
        <v>0</v>
      </c>
      <c r="P26" s="35">
        <f>+P24-P25</f>
        <v>0</v>
      </c>
      <c r="Q26" s="35">
        <f>+Q24-Q25</f>
        <v>0</v>
      </c>
      <c r="R26" s="35">
        <f t="shared" si="266"/>
        <v>0</v>
      </c>
      <c r="S26" s="35">
        <f t="shared" si="266"/>
        <v>0</v>
      </c>
      <c r="T26" s="35">
        <f t="shared" si="266"/>
        <v>0</v>
      </c>
      <c r="U26" s="35">
        <f t="shared" si="266"/>
        <v>0</v>
      </c>
      <c r="V26" s="35">
        <f t="shared" si="266"/>
        <v>0</v>
      </c>
      <c r="W26" s="19" t="str">
        <f>'OPĆI DIO'!$C$1</f>
        <v>42024 SVEUČILIŠTE JURJA DOBRILE U PULI</v>
      </c>
    </row>
    <row r="27" spans="1:23">
      <c r="B27" s="8"/>
      <c r="C27" s="8"/>
      <c r="D27" s="8"/>
      <c r="E27" s="8"/>
      <c r="F27" s="8"/>
      <c r="G27" s="8"/>
      <c r="H27" s="8"/>
      <c r="I27" s="24"/>
      <c r="J27" s="25"/>
      <c r="K27" s="25"/>
      <c r="L27" s="25"/>
      <c r="M27" s="25"/>
      <c r="N27" s="25"/>
      <c r="O27" s="25"/>
      <c r="P27" s="25"/>
      <c r="Q27" s="20"/>
      <c r="V27" s="20"/>
    </row>
    <row r="28" spans="1:23">
      <c r="G28" s="3"/>
      <c r="H28" s="3"/>
      <c r="I28" s="9"/>
      <c r="J28" s="26"/>
      <c r="K28" s="26"/>
      <c r="L28" s="26"/>
      <c r="M28" s="26"/>
      <c r="N28" s="26"/>
      <c r="O28" s="26"/>
      <c r="P28" s="26"/>
    </row>
    <row r="29" spans="1:23">
      <c r="G29" s="3"/>
      <c r="H29" s="3"/>
      <c r="I29" s="27"/>
      <c r="J29" s="28"/>
      <c r="K29" s="28"/>
      <c r="L29" s="28"/>
      <c r="M29" s="28"/>
      <c r="N29" s="28"/>
      <c r="O29" s="28"/>
      <c r="P29" s="28"/>
    </row>
    <row r="30" spans="1:23">
      <c r="B30" s="3"/>
      <c r="C30" s="3"/>
      <c r="D30" s="3"/>
      <c r="E30" s="3"/>
      <c r="F30" s="3"/>
      <c r="G30" s="3"/>
      <c r="H30" s="3"/>
      <c r="I30" s="10"/>
      <c r="J30" s="3"/>
      <c r="K30" s="3"/>
      <c r="L30" s="3"/>
      <c r="M30" s="3"/>
      <c r="N30" s="3"/>
      <c r="O30" s="3"/>
      <c r="P30" s="3"/>
    </row>
    <row r="31" spans="1:23">
      <c r="B31" s="3"/>
      <c r="C31" s="3"/>
      <c r="D31" s="3"/>
      <c r="E31" s="3"/>
      <c r="F31" s="3"/>
      <c r="G31" s="3"/>
      <c r="H31" s="3"/>
      <c r="I31" s="10"/>
      <c r="J31" s="3"/>
      <c r="K31" s="3"/>
      <c r="L31" s="3"/>
      <c r="M31" s="3"/>
      <c r="N31" s="3"/>
      <c r="O31" s="3"/>
      <c r="P31" s="3"/>
    </row>
    <row r="32" spans="1:23">
      <c r="B32" s="3"/>
      <c r="C32" s="3"/>
      <c r="D32" s="3"/>
      <c r="E32" s="3"/>
      <c r="F32" s="3"/>
      <c r="G32" s="3"/>
      <c r="H32" s="3"/>
      <c r="I32" s="10"/>
      <c r="J32" s="3"/>
      <c r="K32" s="3"/>
      <c r="L32" s="3"/>
      <c r="M32" s="3"/>
      <c r="N32" s="3"/>
      <c r="O32" s="3"/>
      <c r="P32" s="3"/>
    </row>
    <row r="33" spans="2:16" hidden="1">
      <c r="B33" s="3"/>
      <c r="C33" s="3"/>
      <c r="D33" s="3"/>
      <c r="E33" s="3"/>
      <c r="F33" s="3"/>
      <c r="G33" s="3"/>
      <c r="H33" s="3"/>
    </row>
    <row r="34" spans="2:16" hidden="1">
      <c r="B34" s="3"/>
      <c r="C34" s="3"/>
      <c r="D34" s="3"/>
      <c r="E34" s="3"/>
      <c r="F34" s="3"/>
      <c r="G34" s="3"/>
      <c r="H34" s="3"/>
      <c r="I34" s="10"/>
      <c r="J34" s="3"/>
      <c r="K34" s="3"/>
      <c r="L34" s="3"/>
      <c r="M34" s="3"/>
      <c r="N34" s="3"/>
      <c r="O34" s="3"/>
      <c r="P34" s="3"/>
    </row>
    <row r="35" spans="2:16" hidden="1">
      <c r="B35" s="3"/>
      <c r="C35" s="3"/>
      <c r="D35" s="3"/>
      <c r="E35" s="3"/>
      <c r="F35" s="3"/>
      <c r="G35" s="3"/>
      <c r="H35" s="3"/>
      <c r="I35" s="10"/>
      <c r="J35" s="12"/>
      <c r="K35" s="12"/>
      <c r="L35" s="12"/>
      <c r="M35" s="12"/>
      <c r="N35" s="12"/>
      <c r="O35" s="12"/>
      <c r="P35" s="12"/>
    </row>
    <row r="36" spans="2:16" hidden="1">
      <c r="B36" s="3"/>
      <c r="C36" s="3"/>
      <c r="D36" s="3"/>
      <c r="E36" s="3"/>
      <c r="F36" s="3"/>
      <c r="G36" s="3"/>
      <c r="H36" s="3"/>
      <c r="I36" s="10"/>
      <c r="J36" s="3"/>
      <c r="K36" s="3"/>
      <c r="L36" s="3"/>
      <c r="M36" s="3"/>
      <c r="N36" s="3"/>
      <c r="O36" s="3"/>
      <c r="P36" s="3"/>
    </row>
    <row r="37" spans="2:16" hidden="1">
      <c r="B37" s="3"/>
      <c r="C37" s="3"/>
      <c r="D37" s="3"/>
      <c r="E37" s="3"/>
      <c r="F37" s="3"/>
      <c r="G37" s="3"/>
      <c r="H37" s="3"/>
      <c r="I37" s="10"/>
      <c r="J37" s="29"/>
      <c r="K37" s="29"/>
      <c r="L37" s="29"/>
      <c r="M37" s="29"/>
      <c r="N37" s="29"/>
      <c r="O37" s="29"/>
      <c r="P37" s="29"/>
    </row>
    <row r="38" spans="2:16" hidden="1">
      <c r="I38" s="27"/>
      <c r="J38" s="30"/>
      <c r="K38" s="30"/>
      <c r="L38" s="30"/>
      <c r="M38" s="30"/>
      <c r="N38" s="30"/>
      <c r="O38" s="30"/>
      <c r="P38" s="30"/>
    </row>
  </sheetData>
  <sheetProtection algorithmName="SHA-512" hashValue="yawmyX+AkpzRML9u4OUa9T6i2m3ct5lQsseRwsreJ8nF/D9Zx/Iq6+6K8VM6AjSEsO04d1dlIoFOA6ygtI8SsA==" saltValue="Dbp8Wdpl7V6732JqdKb76w==" spinCount="100000" sheet="1" selectLockedCells="1"/>
  <mergeCells count="2">
    <mergeCell ref="B1:T1"/>
    <mergeCell ref="B2:T2"/>
  </mergeCells>
  <dataValidations count="2">
    <dataValidation type="whole" allowBlank="1" showInputMessage="1" showErrorMessage="1" error="Dozvoljen je unos samo negativnih vrijednosti (cijeli broj)" sqref="E15:V15 E23:V23 E7:W7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W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3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K43"/>
  <sheetViews>
    <sheetView showGridLines="0" zoomScale="90" zoomScaleNormal="90" workbookViewId="0">
      <selection activeCell="D12" sqref="D12"/>
    </sheetView>
  </sheetViews>
  <sheetFormatPr defaultColWidth="0" defaultRowHeight="15" zeroHeight="1"/>
  <cols>
    <col min="1" max="1" width="3.28515625" style="184" customWidth="1"/>
    <col min="2" max="2" width="8.42578125" style="184" bestFit="1" customWidth="1"/>
    <col min="3" max="3" width="37.85546875" style="184" customWidth="1"/>
    <col min="4" max="8" width="15.42578125" style="184" customWidth="1"/>
    <col min="9" max="11" width="17.5703125" style="184" hidden="1" customWidth="1"/>
    <col min="12" max="16384" width="9.140625" style="184" hidden="1"/>
  </cols>
  <sheetData>
    <row r="1" spans="1:10" s="170" customFormat="1" ht="15.75">
      <c r="A1" s="173"/>
      <c r="B1" s="173"/>
      <c r="C1" s="173"/>
      <c r="D1" s="173"/>
      <c r="E1" s="173"/>
      <c r="F1" s="173"/>
      <c r="G1" s="173"/>
      <c r="H1" s="173"/>
      <c r="I1" s="173"/>
      <c r="J1" s="173"/>
    </row>
    <row r="2" spans="1:10" s="170" customFormat="1" ht="18.75">
      <c r="A2" s="298" t="s">
        <v>2864</v>
      </c>
      <c r="B2" s="298"/>
      <c r="C2" s="298"/>
      <c r="D2" s="298"/>
      <c r="E2" s="298"/>
      <c r="F2" s="298"/>
      <c r="G2" s="298"/>
      <c r="H2" s="298"/>
      <c r="I2" s="174"/>
      <c r="J2" s="174"/>
    </row>
    <row r="3" spans="1:10" s="170" customFormat="1" ht="18.75">
      <c r="A3" s="210"/>
      <c r="B3" s="210"/>
      <c r="C3" s="210"/>
      <c r="D3" s="210"/>
      <c r="E3" s="210"/>
      <c r="F3" s="210"/>
      <c r="G3" s="210"/>
      <c r="H3" s="210"/>
      <c r="I3" s="174"/>
      <c r="J3" s="174"/>
    </row>
    <row r="4" spans="1:10" s="170" customFormat="1" ht="18.75">
      <c r="A4" s="298" t="s">
        <v>2865</v>
      </c>
      <c r="B4" s="298"/>
      <c r="C4" s="298"/>
      <c r="D4" s="298"/>
      <c r="E4" s="298"/>
      <c r="F4" s="298"/>
      <c r="G4" s="298"/>
      <c r="H4" s="298"/>
      <c r="I4" s="171"/>
      <c r="J4" s="171"/>
    </row>
    <row r="5" spans="1:10" s="170" customFormat="1" ht="18.75">
      <c r="A5" s="210"/>
      <c r="B5" s="210"/>
      <c r="C5" s="210"/>
      <c r="D5" s="210"/>
      <c r="E5" s="210"/>
      <c r="F5" s="210"/>
      <c r="G5" s="210"/>
      <c r="H5" s="210"/>
      <c r="I5" s="174"/>
      <c r="J5" s="174"/>
    </row>
    <row r="6" spans="1:10" s="170" customFormat="1" ht="18.75">
      <c r="A6" s="298" t="s">
        <v>3653</v>
      </c>
      <c r="B6" s="298"/>
      <c r="C6" s="298"/>
      <c r="D6" s="298"/>
      <c r="E6" s="298"/>
      <c r="F6" s="298"/>
      <c r="G6" s="298"/>
      <c r="H6" s="298"/>
      <c r="I6" s="172"/>
      <c r="J6" s="172"/>
    </row>
    <row r="7" spans="1:10">
      <c r="A7" s="175"/>
      <c r="B7" s="175"/>
      <c r="C7" s="175"/>
      <c r="D7" s="175"/>
      <c r="E7" s="175"/>
      <c r="F7" s="175"/>
      <c r="G7" s="175"/>
      <c r="H7" s="175"/>
      <c r="I7" s="185"/>
      <c r="J7" s="185"/>
    </row>
    <row r="8" spans="1:10" ht="30">
      <c r="A8" s="299" t="s">
        <v>3654</v>
      </c>
      <c r="B8" s="300"/>
      <c r="C8" s="301"/>
      <c r="D8" s="176" t="s">
        <v>3702</v>
      </c>
      <c r="E8" s="176" t="s">
        <v>3703</v>
      </c>
      <c r="F8" s="177" t="s">
        <v>3706</v>
      </c>
      <c r="G8" s="177" t="s">
        <v>3707</v>
      </c>
      <c r="H8" s="177" t="s">
        <v>3708</v>
      </c>
    </row>
    <row r="9" spans="1:10">
      <c r="A9" s="295">
        <v>1</v>
      </c>
      <c r="B9" s="296"/>
      <c r="C9" s="297"/>
      <c r="D9" s="178">
        <v>2</v>
      </c>
      <c r="E9" s="178">
        <v>3</v>
      </c>
      <c r="F9" s="179">
        <v>4</v>
      </c>
      <c r="G9" s="179">
        <v>5</v>
      </c>
      <c r="H9" s="179">
        <v>6</v>
      </c>
    </row>
    <row r="10" spans="1:10" s="207" customFormat="1">
      <c r="A10" s="208"/>
      <c r="B10" s="208"/>
      <c r="C10" s="208" t="s">
        <v>2944</v>
      </c>
      <c r="D10" s="209">
        <f>+D11+D19</f>
        <v>19728590.98</v>
      </c>
      <c r="E10" s="209">
        <f>+E11+E19</f>
        <v>16425699.999999998</v>
      </c>
      <c r="F10" s="209">
        <f>+F11+F19</f>
        <v>18199807</v>
      </c>
      <c r="G10" s="209">
        <f>+G11+G19</f>
        <v>15438235</v>
      </c>
      <c r="H10" s="209">
        <f>+H11+H19</f>
        <v>14902389</v>
      </c>
      <c r="I10" s="207" t="str">
        <f>'OPĆI DIO'!$C$1</f>
        <v>42024 SVEUČILIŠTE JURJA DOBRILE U PULI</v>
      </c>
    </row>
    <row r="11" spans="1:10">
      <c r="A11" s="180">
        <v>6</v>
      </c>
      <c r="B11" s="180"/>
      <c r="C11" s="180" t="s">
        <v>3655</v>
      </c>
      <c r="D11" s="201">
        <f>SUM(D12:D18)</f>
        <v>19728036.359999999</v>
      </c>
      <c r="E11" s="201">
        <f>SUM(E12:E18)</f>
        <v>16423841.879999999</v>
      </c>
      <c r="F11" s="201">
        <f>SUM(F12:F18)</f>
        <v>18197949</v>
      </c>
      <c r="G11" s="201">
        <f>SUM(G12:G18)</f>
        <v>15436377</v>
      </c>
      <c r="H11" s="201">
        <f>SUM(H12:H18)</f>
        <v>14900531</v>
      </c>
      <c r="I11" s="207" t="str">
        <f>'OPĆI DIO'!$C$1</f>
        <v>42024 SVEUČILIŠTE JURJA DOBRILE U PULI</v>
      </c>
    </row>
    <row r="12" spans="1:10">
      <c r="A12" s="180"/>
      <c r="B12" s="181" t="s">
        <v>2868</v>
      </c>
      <c r="C12" s="181" t="s">
        <v>2867</v>
      </c>
      <c r="D12" s="232">
        <v>0</v>
      </c>
      <c r="E12" s="232">
        <v>0</v>
      </c>
      <c r="F12" s="223">
        <f>SUMIF('Unos prihoda i primitaka'!$L$3:$L$501,$B12,'Unos prihoda i primitaka'!G$3:G$501)</f>
        <v>0</v>
      </c>
      <c r="G12" s="223">
        <f>SUMIF('Unos prihoda i primitaka'!$L$3:$L$501,$B12,'Unos prihoda i primitaka'!H$3:H$501)</f>
        <v>0</v>
      </c>
      <c r="H12" s="223">
        <f>SUMIF('Unos prihoda i primitaka'!$L$3:$L$501,$B12,'Unos prihoda i primitaka'!I$3:I$501)</f>
        <v>0</v>
      </c>
      <c r="I12" s="207" t="str">
        <f>'OPĆI DIO'!$C$1</f>
        <v>42024 SVEUČILIŠTE JURJA DOBRILE U PULI</v>
      </c>
    </row>
    <row r="13" spans="1:10" ht="30">
      <c r="A13" s="180"/>
      <c r="B13" s="181" t="s">
        <v>2870</v>
      </c>
      <c r="C13" s="181" t="s">
        <v>2869</v>
      </c>
      <c r="D13" s="232">
        <v>4190726.22</v>
      </c>
      <c r="E13" s="232">
        <v>1232901.52</v>
      </c>
      <c r="F13" s="223">
        <f>SUMIF('Unos prihoda i primitaka'!$L$3:$L$501,$B13,'Unos prihoda i primitaka'!G$3:G$501)</f>
        <v>1529896</v>
      </c>
      <c r="G13" s="223">
        <f>SUMIF('Unos prihoda i primitaka'!$L$3:$L$501,$B13,'Unos prihoda i primitaka'!H$3:H$501)</f>
        <v>566155</v>
      </c>
      <c r="H13" s="223">
        <f>SUMIF('Unos prihoda i primitaka'!$L$3:$L$501,$B13,'Unos prihoda i primitaka'!I$3:I$501)</f>
        <v>261663</v>
      </c>
      <c r="I13" s="207" t="str">
        <f>'OPĆI DIO'!$C$1</f>
        <v>42024 SVEUČILIŠTE JURJA DOBRILE U PULI</v>
      </c>
    </row>
    <row r="14" spans="1:10">
      <c r="A14" s="180"/>
      <c r="B14" s="181" t="s">
        <v>2872</v>
      </c>
      <c r="C14" s="181" t="s">
        <v>2871</v>
      </c>
      <c r="D14" s="232">
        <v>26.86</v>
      </c>
      <c r="E14" s="232">
        <v>982.14</v>
      </c>
      <c r="F14" s="223">
        <f>SUMIF('Unos prihoda i primitaka'!$L$3:$L$501,$B14,'Unos prihoda i primitaka'!G$3:G$501)</f>
        <v>0</v>
      </c>
      <c r="G14" s="223">
        <f>SUMIF('Unos prihoda i primitaka'!$L$3:$L$501,$B14,'Unos prihoda i primitaka'!H$3:H$501)</f>
        <v>0</v>
      </c>
      <c r="H14" s="223">
        <f>SUMIF('Unos prihoda i primitaka'!$L$3:$L$501,$B14,'Unos prihoda i primitaka'!I$3:I$501)</f>
        <v>0</v>
      </c>
      <c r="I14" s="207" t="str">
        <f>'OPĆI DIO'!$C$1</f>
        <v>42024 SVEUČILIŠTE JURJA DOBRILE U PULI</v>
      </c>
    </row>
    <row r="15" spans="1:10" ht="45">
      <c r="A15" s="180"/>
      <c r="B15" s="181" t="s">
        <v>2873</v>
      </c>
      <c r="C15" s="181" t="s">
        <v>2874</v>
      </c>
      <c r="D15" s="232">
        <v>1160909.26</v>
      </c>
      <c r="E15" s="232">
        <f>1518179.73+801661</f>
        <v>2319840.73</v>
      </c>
      <c r="F15" s="223">
        <f>SUMIF('Unos prihoda i primitaka'!$L$3:$L$501,$B15,'Unos prihoda i primitaka'!G$3:G$501)</f>
        <v>1478670</v>
      </c>
      <c r="G15" s="223">
        <f>SUMIF('Unos prihoda i primitaka'!$L$3:$L$501,$B15,'Unos prihoda i primitaka'!H$3:H$501)</f>
        <v>1452809</v>
      </c>
      <c r="H15" s="223">
        <f>SUMIF('Unos prihoda i primitaka'!$L$3:$L$501,$B15,'Unos prihoda i primitaka'!I$3:I$501)</f>
        <v>1452660</v>
      </c>
      <c r="I15" s="207" t="str">
        <f>'OPĆI DIO'!$C$1</f>
        <v>42024 SVEUČILIŠTE JURJA DOBRILE U PULI</v>
      </c>
    </row>
    <row r="16" spans="1:10" ht="30">
      <c r="A16" s="180"/>
      <c r="B16" s="181" t="s">
        <v>2876</v>
      </c>
      <c r="C16" s="181" t="s">
        <v>2875</v>
      </c>
      <c r="D16" s="232">
        <v>598895.71</v>
      </c>
      <c r="E16" s="232">
        <v>563339.42000000004</v>
      </c>
      <c r="F16" s="223">
        <f>SUMIF('Unos prihoda i primitaka'!$L$3:$L$501,$B16,'Unos prihoda i primitaka'!G$3:G$501)</f>
        <v>2656255</v>
      </c>
      <c r="G16" s="223">
        <f>SUMIF('Unos prihoda i primitaka'!$L$3:$L$501,$B16,'Unos prihoda i primitaka'!H$3:H$501)</f>
        <v>789056</v>
      </c>
      <c r="H16" s="223">
        <f>SUMIF('Unos prihoda i primitaka'!$L$3:$L$501,$B16,'Unos prihoda i primitaka'!I$3:I$501)</f>
        <v>502775</v>
      </c>
      <c r="I16" s="207" t="str">
        <f>'OPĆI DIO'!$C$1</f>
        <v>42024 SVEUČILIŠTE JURJA DOBRILE U PULI</v>
      </c>
    </row>
    <row r="17" spans="1:9" ht="30">
      <c r="A17" s="180"/>
      <c r="B17" s="181" t="s">
        <v>2879</v>
      </c>
      <c r="C17" s="181" t="s">
        <v>2885</v>
      </c>
      <c r="D17" s="232">
        <v>13775859.32</v>
      </c>
      <c r="E17" s="232">
        <v>12265634</v>
      </c>
      <c r="F17" s="223">
        <f>SUMIF('Unos prihoda i primitaka'!$L$3:$L$501,$B17,'Unos prihoda i primitaka'!G$3:G$501)</f>
        <v>12491984</v>
      </c>
      <c r="G17" s="223">
        <f>SUMIF('Unos prihoda i primitaka'!$L$3:$L$501,$B17,'Unos prihoda i primitaka'!H$3:H$501)</f>
        <v>12587213</v>
      </c>
      <c r="H17" s="223">
        <f>SUMIF('Unos prihoda i primitaka'!$L$3:$L$501,$B17,'Unos prihoda i primitaka'!I$3:I$501)</f>
        <v>12642289</v>
      </c>
      <c r="I17" s="207" t="str">
        <f>'OPĆI DIO'!$C$1</f>
        <v>42024 SVEUČILIŠTE JURJA DOBRILE U PULI</v>
      </c>
    </row>
    <row r="18" spans="1:9">
      <c r="A18" s="180"/>
      <c r="B18" s="181" t="s">
        <v>2878</v>
      </c>
      <c r="C18" s="181" t="s">
        <v>2877</v>
      </c>
      <c r="D18" s="232">
        <v>1618.99</v>
      </c>
      <c r="E18" s="232">
        <v>41144.07</v>
      </c>
      <c r="F18" s="223">
        <f>SUMIF('Unos prihoda i primitaka'!$L$3:$L$501,$B18,'Unos prihoda i primitaka'!G$3:G$501)</f>
        <v>41144</v>
      </c>
      <c r="G18" s="223">
        <f>SUMIF('Unos prihoda i primitaka'!$L$3:$L$501,$B18,'Unos prihoda i primitaka'!H$3:H$501)</f>
        <v>41144</v>
      </c>
      <c r="H18" s="223">
        <f>SUMIF('Unos prihoda i primitaka'!$L$3:$L$501,$B18,'Unos prihoda i primitaka'!I$3:I$501)</f>
        <v>41144</v>
      </c>
      <c r="I18" s="207" t="str">
        <f>'OPĆI DIO'!$C$1</f>
        <v>42024 SVEUČILIŠTE JURJA DOBRILE U PULI</v>
      </c>
    </row>
    <row r="19" spans="1:9" s="207" customFormat="1" ht="30">
      <c r="A19" s="204">
        <v>7</v>
      </c>
      <c r="B19" s="204"/>
      <c r="C19" s="205" t="s">
        <v>3656</v>
      </c>
      <c r="D19" s="206">
        <f>+D20+D21</f>
        <v>554.62</v>
      </c>
      <c r="E19" s="206">
        <f>+E20+E21</f>
        <v>1858.12</v>
      </c>
      <c r="F19" s="206">
        <f>+F20+F21</f>
        <v>1858</v>
      </c>
      <c r="G19" s="206">
        <f>+G20+G21</f>
        <v>1858</v>
      </c>
      <c r="H19" s="206">
        <f>+H20+H21</f>
        <v>1858</v>
      </c>
      <c r="I19" s="207" t="str">
        <f>'OPĆI DIO'!$C$1</f>
        <v>42024 SVEUČILIŠTE JURJA DOBRILE U PULI</v>
      </c>
    </row>
    <row r="20" spans="1:9" ht="30">
      <c r="A20" s="182"/>
      <c r="B20" s="183" t="s">
        <v>2880</v>
      </c>
      <c r="C20" s="181" t="s">
        <v>2881</v>
      </c>
      <c r="D20" s="232">
        <v>0</v>
      </c>
      <c r="E20" s="232">
        <v>0</v>
      </c>
      <c r="F20" s="223">
        <f>SUMIF('Unos prihoda i primitaka'!$L$3:$L$501,$B20,'Unos prihoda i primitaka'!G$3:G$501)</f>
        <v>0</v>
      </c>
      <c r="G20" s="223">
        <f>SUMIF('Unos prihoda i primitaka'!$L$3:$L$501,$B20,'Unos prihoda i primitaka'!H$3:H$501)</f>
        <v>0</v>
      </c>
      <c r="H20" s="223">
        <f>SUMIF('Unos prihoda i primitaka'!$L$3:$L$501,$B20,'Unos prihoda i primitaka'!I$3:I$501)</f>
        <v>0</v>
      </c>
      <c r="I20" s="207" t="str">
        <f>'OPĆI DIO'!$C$1</f>
        <v>42024 SVEUČILIŠTE JURJA DOBRILE U PULI</v>
      </c>
    </row>
    <row r="21" spans="1:9" ht="30">
      <c r="A21" s="182"/>
      <c r="B21" s="183" t="s">
        <v>2882</v>
      </c>
      <c r="C21" s="181" t="s">
        <v>2883</v>
      </c>
      <c r="D21" s="232">
        <v>554.62</v>
      </c>
      <c r="E21" s="232">
        <v>1858.12</v>
      </c>
      <c r="F21" s="223">
        <f>SUMIF('Unos prihoda i primitaka'!$L$3:$L$501,$B21,'Unos prihoda i primitaka'!G$3:G$501)</f>
        <v>1858</v>
      </c>
      <c r="G21" s="223">
        <f>SUMIF('Unos prihoda i primitaka'!$L$3:$L$501,$B21,'Unos prihoda i primitaka'!H$3:H$501)</f>
        <v>1858</v>
      </c>
      <c r="H21" s="223">
        <f>SUMIF('Unos prihoda i primitaka'!$L$3:$L$501,$B21,'Unos prihoda i primitaka'!I$3:I$501)</f>
        <v>1858</v>
      </c>
      <c r="I21" s="207" t="str">
        <f>'OPĆI DIO'!$C$1</f>
        <v>42024 SVEUČILIŠTE JURJA DOBRILE U PULI</v>
      </c>
    </row>
    <row r="22" spans="1:9"/>
    <row r="23" spans="1:9"/>
    <row r="24" spans="1:9" ht="30">
      <c r="A24" s="299" t="s">
        <v>3654</v>
      </c>
      <c r="B24" s="300"/>
      <c r="C24" s="301"/>
      <c r="D24" s="176" t="s">
        <v>3702</v>
      </c>
      <c r="E24" s="176" t="s">
        <v>3703</v>
      </c>
      <c r="F24" s="177" t="s">
        <v>3706</v>
      </c>
      <c r="G24" s="177" t="s">
        <v>3707</v>
      </c>
      <c r="H24" s="177" t="s">
        <v>3708</v>
      </c>
    </row>
    <row r="25" spans="1:9">
      <c r="A25" s="295">
        <v>1</v>
      </c>
      <c r="B25" s="296"/>
      <c r="C25" s="297"/>
      <c r="D25" s="178">
        <v>2</v>
      </c>
      <c r="E25" s="178">
        <v>3</v>
      </c>
      <c r="F25" s="179">
        <v>4</v>
      </c>
      <c r="G25" s="179">
        <v>5</v>
      </c>
      <c r="H25" s="179">
        <v>6</v>
      </c>
    </row>
    <row r="26" spans="1:9" s="207" customFormat="1">
      <c r="A26" s="208"/>
      <c r="B26" s="208"/>
      <c r="C26" s="208" t="s">
        <v>249</v>
      </c>
      <c r="D26" s="222">
        <f>+D27+D35</f>
        <v>21604477.410000004</v>
      </c>
      <c r="E26" s="222">
        <f>+E27+E35</f>
        <v>16425700.49</v>
      </c>
      <c r="F26" s="222">
        <f>+F27+F35</f>
        <v>19176021</v>
      </c>
      <c r="G26" s="222">
        <f>+G27+G35</f>
        <v>15438235</v>
      </c>
      <c r="H26" s="222">
        <f>+H27+H35</f>
        <v>14902389</v>
      </c>
      <c r="I26" s="207" t="str">
        <f>'OPĆI DIO'!$C$1</f>
        <v>42024 SVEUČILIŠTE JURJA DOBRILE U PULI</v>
      </c>
    </row>
    <row r="27" spans="1:9">
      <c r="A27" s="180">
        <v>3</v>
      </c>
      <c r="B27" s="180"/>
      <c r="C27" s="180" t="s">
        <v>3657</v>
      </c>
      <c r="D27" s="200">
        <f>SUM(D28:D34)</f>
        <v>12403740.580000002</v>
      </c>
      <c r="E27" s="200">
        <f>SUM(E28:E34)</f>
        <v>15878147</v>
      </c>
      <c r="F27" s="200">
        <f>SUM(F28:F34)</f>
        <v>16530050</v>
      </c>
      <c r="G27" s="200">
        <f>SUM(G28:G34)</f>
        <v>15148218</v>
      </c>
      <c r="H27" s="200">
        <f>SUM(H28:H34)</f>
        <v>14596438</v>
      </c>
      <c r="I27" s="207" t="str">
        <f>'OPĆI DIO'!$C$1</f>
        <v>42024 SVEUČILIŠTE JURJA DOBRILE U PULI</v>
      </c>
    </row>
    <row r="28" spans="1:9">
      <c r="A28" s="180"/>
      <c r="B28" s="181">
        <v>31</v>
      </c>
      <c r="C28" s="181" t="s">
        <v>194</v>
      </c>
      <c r="D28" s="233">
        <v>9658045.8300000001</v>
      </c>
      <c r="E28" s="233">
        <v>11496729</v>
      </c>
      <c r="F28" s="225">
        <f>SUMIF('Unos rashoda i izdataka'!$P$3:$P$501,$B28,'Unos rashoda i izdataka'!J$3:J$501)+SUMIF('Unos rashoda P4'!$S$3:$S$501,$B28,'Unos rashoda P4'!H$3:H$501)</f>
        <v>11744540</v>
      </c>
      <c r="G28" s="225">
        <f>SUMIF('Unos rashoda i izdataka'!$P$3:$P$501,$B28,'Unos rashoda i izdataka'!K$3:K$501)+SUMIF('Unos rashoda P4'!$S$3:$S$501,$B28,'Unos rashoda P4'!I$3:I$501)</f>
        <v>11697111</v>
      </c>
      <c r="H28" s="225">
        <f>SUMIF('Unos rashoda i izdataka'!$P$3:$P$501,$B28,'Unos rashoda i izdataka'!L$3:L$501)+SUMIF('Unos rashoda P4'!$S$3:$S$501,$B28,'Unos rashoda P4'!J$3:J$501)</f>
        <v>11617452</v>
      </c>
      <c r="I28" s="207" t="str">
        <f>'OPĆI DIO'!$C$1</f>
        <v>42024 SVEUČILIŠTE JURJA DOBRILE U PULI</v>
      </c>
    </row>
    <row r="29" spans="1:9">
      <c r="A29" s="183"/>
      <c r="B29" s="183">
        <v>32</v>
      </c>
      <c r="C29" s="189" t="s">
        <v>195</v>
      </c>
      <c r="D29" s="234">
        <v>2648427.4500000002</v>
      </c>
      <c r="E29" s="234">
        <v>4245419</v>
      </c>
      <c r="F29" s="225">
        <f>SUMIF('Unos rashoda i izdataka'!$P$3:$P$501,$B29,'Unos rashoda i izdataka'!J$3:J$501)+SUMIF('Unos rashoda P4'!$S$3:$S$501,$B29,'Unos rashoda P4'!H$3:H$501)</f>
        <v>4692313</v>
      </c>
      <c r="G29" s="225">
        <f>SUMIF('Unos rashoda i izdataka'!$P$3:$P$501,$B29,'Unos rashoda i izdataka'!K$3:K$501)+SUMIF('Unos rashoda P4'!$S$3:$S$501,$B29,'Unos rashoda P4'!I$3:I$501)</f>
        <v>3357909</v>
      </c>
      <c r="H29" s="225">
        <f>SUMIF('Unos rashoda i izdataka'!$P$3:$P$501,$B29,'Unos rashoda i izdataka'!L$3:L$501)+SUMIF('Unos rashoda P4'!$S$3:$S$501,$B29,'Unos rashoda P4'!J$3:J$501)</f>
        <v>2888443</v>
      </c>
      <c r="I29" s="207" t="str">
        <f>'OPĆI DIO'!$C$1</f>
        <v>42024 SVEUČILIŠTE JURJA DOBRILE U PULI</v>
      </c>
    </row>
    <row r="30" spans="1:9">
      <c r="A30" s="183"/>
      <c r="B30" s="183">
        <v>34</v>
      </c>
      <c r="C30" s="189" t="s">
        <v>196</v>
      </c>
      <c r="D30" s="234">
        <v>33217.03</v>
      </c>
      <c r="E30" s="234">
        <v>7563</v>
      </c>
      <c r="F30" s="225">
        <f>SUMIF('Unos rashoda i izdataka'!$P$3:$P$501,$B30,'Unos rashoda i izdataka'!J$3:J$501)+SUMIF('Unos rashoda P4'!$S$3:$S$501,$B30,'Unos rashoda P4'!H$3:H$501)</f>
        <v>7547</v>
      </c>
      <c r="G30" s="225">
        <f>SUMIF('Unos rashoda i izdataka'!$P$3:$P$501,$B30,'Unos rashoda i izdataka'!K$3:K$501)+SUMIF('Unos rashoda P4'!$S$3:$S$501,$B30,'Unos rashoda P4'!I$3:I$501)</f>
        <v>7547</v>
      </c>
      <c r="H30" s="225">
        <f>SUMIF('Unos rashoda i izdataka'!$P$3:$P$501,$B30,'Unos rashoda i izdataka'!L$3:L$501)+SUMIF('Unos rashoda P4'!$S$3:$S$501,$B30,'Unos rashoda P4'!J$3:J$501)</f>
        <v>7547</v>
      </c>
      <c r="I30" s="207" t="str">
        <f>'OPĆI DIO'!$C$1</f>
        <v>42024 SVEUČILIŠTE JURJA DOBRILE U PULI</v>
      </c>
    </row>
    <row r="31" spans="1:9">
      <c r="A31" s="183"/>
      <c r="B31" s="183">
        <v>35</v>
      </c>
      <c r="C31" s="189" t="s">
        <v>242</v>
      </c>
      <c r="D31" s="234">
        <v>0</v>
      </c>
      <c r="E31" s="234">
        <v>0</v>
      </c>
      <c r="F31" s="225">
        <f>SUMIF('Unos rashoda i izdataka'!$P$3:$P$501,$B31,'Unos rashoda i izdataka'!J$3:J$501)+SUMIF('Unos rashoda P4'!$S$3:$S$501,$B31,'Unos rashoda P4'!H$3:H$501)</f>
        <v>0</v>
      </c>
      <c r="G31" s="225">
        <f>SUMIF('Unos rashoda i izdataka'!$P$3:$P$501,$B31,'Unos rashoda i izdataka'!K$3:K$501)+SUMIF('Unos rashoda P4'!$S$3:$S$501,$B31,'Unos rashoda P4'!I$3:I$501)</f>
        <v>0</v>
      </c>
      <c r="H31" s="225">
        <f>SUMIF('Unos rashoda i izdataka'!$P$3:$P$501,$B31,'Unos rashoda i izdataka'!L$3:L$501)+SUMIF('Unos rashoda P4'!$S$3:$S$501,$B31,'Unos rashoda P4'!J$3:J$501)</f>
        <v>0</v>
      </c>
      <c r="I31" s="207" t="str">
        <f>'OPĆI DIO'!$C$1</f>
        <v>42024 SVEUČILIŠTE JURJA DOBRILE U PULI</v>
      </c>
    </row>
    <row r="32" spans="1:9" ht="30">
      <c r="A32" s="183"/>
      <c r="B32" s="183">
        <v>36</v>
      </c>
      <c r="C32" s="189" t="s">
        <v>197</v>
      </c>
      <c r="D32" s="234">
        <v>279.63</v>
      </c>
      <c r="E32" s="234">
        <v>0</v>
      </c>
      <c r="F32" s="225">
        <f>SUMIF('Unos rashoda i izdataka'!$P$3:$P$501,$B32,'Unos rashoda i izdataka'!J$3:J$501)+SUMIF('Unos rashoda P4'!$S$3:$S$501,$B32,'Unos rashoda P4'!H$3:H$501)</f>
        <v>0</v>
      </c>
      <c r="G32" s="225">
        <f>SUMIF('Unos rashoda i izdataka'!$P$3:$P$501,$B32,'Unos rashoda i izdataka'!K$3:K$501)+SUMIF('Unos rashoda P4'!$S$3:$S$501,$B32,'Unos rashoda P4'!I$3:I$501)</f>
        <v>0</v>
      </c>
      <c r="H32" s="225">
        <f>SUMIF('Unos rashoda i izdataka'!$P$3:$P$501,$B32,'Unos rashoda i izdataka'!L$3:L$501)+SUMIF('Unos rashoda P4'!$S$3:$S$501,$B32,'Unos rashoda P4'!J$3:J$501)</f>
        <v>0</v>
      </c>
      <c r="I32" s="207" t="str">
        <f>'OPĆI DIO'!$C$1</f>
        <v>42024 SVEUČILIŠTE JURJA DOBRILE U PULI</v>
      </c>
    </row>
    <row r="33" spans="1:9" ht="30">
      <c r="A33" s="183"/>
      <c r="B33" s="183">
        <v>37</v>
      </c>
      <c r="C33" s="189" t="s">
        <v>243</v>
      </c>
      <c r="D33" s="234">
        <v>43048.01</v>
      </c>
      <c r="E33" s="234">
        <v>98796</v>
      </c>
      <c r="F33" s="225">
        <f>SUMIF('Unos rashoda i izdataka'!$P$3:$P$501,$B33,'Unos rashoda i izdataka'!J$3:J$501)+SUMIF('Unos rashoda P4'!$S$3:$S$501,$B33,'Unos rashoda P4'!H$3:H$501)</f>
        <v>56009</v>
      </c>
      <c r="G33" s="225">
        <f>SUMIF('Unos rashoda i izdataka'!$P$3:$P$501,$B33,'Unos rashoda i izdataka'!K$3:K$501)+SUMIF('Unos rashoda P4'!$S$3:$S$501,$B33,'Unos rashoda P4'!I$3:I$501)</f>
        <v>56010</v>
      </c>
      <c r="H33" s="225">
        <f>SUMIF('Unos rashoda i izdataka'!$P$3:$P$501,$B33,'Unos rashoda i izdataka'!L$3:L$501)+SUMIF('Unos rashoda P4'!$S$3:$S$501,$B33,'Unos rashoda P4'!J$3:J$501)</f>
        <v>53355</v>
      </c>
      <c r="I33" s="207" t="str">
        <f>'OPĆI DIO'!$C$1</f>
        <v>42024 SVEUČILIŠTE JURJA DOBRILE U PULI</v>
      </c>
    </row>
    <row r="34" spans="1:9" ht="30">
      <c r="A34" s="183"/>
      <c r="B34" s="183">
        <v>38</v>
      </c>
      <c r="C34" s="273" t="s">
        <v>6613</v>
      </c>
      <c r="D34" s="234">
        <v>20722.63</v>
      </c>
      <c r="E34" s="234">
        <v>29640</v>
      </c>
      <c r="F34" s="225">
        <f>SUMIF('Unos rashoda i izdataka'!$P$3:$P$501,$B34,'Unos rashoda i izdataka'!J$3:J$501)+SUMIF('Unos rashoda P4'!$S$3:$S$501,$B34,'Unos rashoda P4'!H$3:H$501)</f>
        <v>29641</v>
      </c>
      <c r="G34" s="225">
        <f>SUMIF('Unos rashoda i izdataka'!$P$3:$P$501,$B34,'Unos rashoda i izdataka'!K$3:K$501)+SUMIF('Unos rashoda P4'!$S$3:$S$501,$B34,'Unos rashoda P4'!I$3:I$501)</f>
        <v>29641</v>
      </c>
      <c r="H34" s="225">
        <f>SUMIF('Unos rashoda i izdataka'!$P$3:$P$501,$B34,'Unos rashoda i izdataka'!L$3:L$501)+SUMIF('Unos rashoda P4'!$S$3:$S$501,$B34,'Unos rashoda P4'!J$3:J$501)</f>
        <v>29641</v>
      </c>
      <c r="I34" s="207" t="str">
        <f>'OPĆI DIO'!$C$1</f>
        <v>42024 SVEUČILIŠTE JURJA DOBRILE U PULI</v>
      </c>
    </row>
    <row r="35" spans="1:9" ht="30">
      <c r="A35" s="186">
        <v>4</v>
      </c>
      <c r="B35" s="186"/>
      <c r="C35" s="187" t="s">
        <v>3658</v>
      </c>
      <c r="D35" s="200">
        <f>SUM(D36:D40)</f>
        <v>9200736.8300000001</v>
      </c>
      <c r="E35" s="200">
        <f>SUM(E36:E40)</f>
        <v>547553.49</v>
      </c>
      <c r="F35" s="200">
        <f>SUM(F36:F40)</f>
        <v>2645971</v>
      </c>
      <c r="G35" s="200">
        <f>SUM(G36:G40)</f>
        <v>290017</v>
      </c>
      <c r="H35" s="200">
        <f>SUM(H36:H40)</f>
        <v>305951</v>
      </c>
      <c r="I35" s="207" t="str">
        <f>'OPĆI DIO'!$C$1</f>
        <v>42024 SVEUČILIŠTE JURJA DOBRILE U PULI</v>
      </c>
    </row>
    <row r="36" spans="1:9" ht="30">
      <c r="A36" s="181"/>
      <c r="B36" s="181">
        <v>41</v>
      </c>
      <c r="C36" s="188" t="s">
        <v>244</v>
      </c>
      <c r="D36" s="233">
        <v>6231.5</v>
      </c>
      <c r="E36" s="233">
        <v>0</v>
      </c>
      <c r="F36" s="225">
        <f>SUMIF('Unos rashoda i izdataka'!$P$3:$P$501,$B36,'Unos rashoda i izdataka'!J$3:J$501)+SUMIF('Unos rashoda P4'!$S$3:$S$501,$B36,'Unos rashoda P4'!H$3:H$501)</f>
        <v>210000</v>
      </c>
      <c r="G36" s="225">
        <f>SUMIF('Unos rashoda i izdataka'!$P$3:$P$501,$B36,'Unos rashoda i izdataka'!K$3:K$501)+SUMIF('Unos rashoda P4'!$S$3:$S$501,$B36,'Unos rashoda P4'!I$3:I$501)</f>
        <v>0</v>
      </c>
      <c r="H36" s="225">
        <f>SUMIF('Unos rashoda i izdataka'!$P$3:$P$501,$B36,'Unos rashoda i izdataka'!L$3:L$501)+SUMIF('Unos rashoda P4'!$S$3:$S$501,$B36,'Unos rashoda P4'!J$3:J$501)</f>
        <v>0</v>
      </c>
      <c r="I36" s="207" t="str">
        <f>'OPĆI DIO'!$C$1</f>
        <v>42024 SVEUČILIŠTE JURJA DOBRILE U PULI</v>
      </c>
    </row>
    <row r="37" spans="1:9" ht="30">
      <c r="A37" s="181"/>
      <c r="B37" s="181">
        <v>42</v>
      </c>
      <c r="C37" s="188" t="s">
        <v>225</v>
      </c>
      <c r="D37" s="233">
        <v>334579.19</v>
      </c>
      <c r="E37" s="233">
        <v>283984.49</v>
      </c>
      <c r="F37" s="225">
        <f>SUMIF('Unos rashoda i izdataka'!$P$3:$P$501,$B37,'Unos rashoda i izdataka'!J$3:J$501)+SUMIF('Unos rashoda P4'!$S$3:$S$501,$B37,'Unos rashoda P4'!H$3:H$501)</f>
        <v>2379264</v>
      </c>
      <c r="G37" s="225">
        <f>SUMIF('Unos rashoda i izdataka'!$P$3:$P$501,$B37,'Unos rashoda i izdataka'!K$3:K$501)+SUMIF('Unos rashoda P4'!$S$3:$S$501,$B37,'Unos rashoda P4'!I$3:I$501)</f>
        <v>243310</v>
      </c>
      <c r="H37" s="225">
        <f>SUMIF('Unos rashoda i izdataka'!$P$3:$P$501,$B37,'Unos rashoda i izdataka'!L$3:L$501)+SUMIF('Unos rashoda P4'!$S$3:$S$501,$B37,'Unos rashoda P4'!J$3:J$501)</f>
        <v>242456</v>
      </c>
      <c r="I37" s="207" t="str">
        <f>'OPĆI DIO'!$C$1</f>
        <v>42024 SVEUČILIŠTE JURJA DOBRILE U PULI</v>
      </c>
    </row>
    <row r="38" spans="1:9" ht="30">
      <c r="A38" s="181"/>
      <c r="B38" s="181">
        <v>43</v>
      </c>
      <c r="C38" s="188" t="s">
        <v>245</v>
      </c>
      <c r="D38" s="233">
        <v>0</v>
      </c>
      <c r="E38" s="233">
        <v>0</v>
      </c>
      <c r="F38" s="225">
        <f>SUMIF('Unos rashoda i izdataka'!$P$3:$P$501,$B38,'Unos rashoda i izdataka'!J$3:J$501)+SUMIF('Unos rashoda P4'!$S$3:$S$501,$B38,'Unos rashoda P4'!H$3:H$501)</f>
        <v>0</v>
      </c>
      <c r="G38" s="225">
        <f>SUMIF('Unos rashoda i izdataka'!$P$3:$P$501,$B38,'Unos rashoda i izdataka'!K$3:K$501)+SUMIF('Unos rashoda P4'!$S$3:$S$501,$B38,'Unos rashoda P4'!I$3:I$501)</f>
        <v>0</v>
      </c>
      <c r="H38" s="225">
        <f>SUMIF('Unos rashoda i izdataka'!$P$3:$P$501,$B38,'Unos rashoda i izdataka'!L$3:L$501)+SUMIF('Unos rashoda P4'!$S$3:$S$501,$B38,'Unos rashoda P4'!J$3:J$501)</f>
        <v>0</v>
      </c>
      <c r="I38" s="207" t="str">
        <f>'OPĆI DIO'!$C$1</f>
        <v>42024 SVEUČILIŠTE JURJA DOBRILE U PULI</v>
      </c>
    </row>
    <row r="39" spans="1:9" ht="30">
      <c r="A39" s="181"/>
      <c r="B39" s="181">
        <v>44</v>
      </c>
      <c r="C39" s="188" t="s">
        <v>246</v>
      </c>
      <c r="D39" s="233">
        <v>0</v>
      </c>
      <c r="E39" s="233">
        <v>0</v>
      </c>
      <c r="F39" s="225">
        <f>SUMIF('Unos rashoda i izdataka'!$P$3:$P$501,$B39,'Unos rashoda i izdataka'!J$3:J$501)+SUMIF('Unos rashoda P4'!$S$3:$S$501,$B39,'Unos rashoda P4'!H$3:H$501)</f>
        <v>0</v>
      </c>
      <c r="G39" s="225">
        <f>SUMIF('Unos rashoda i izdataka'!$P$3:$P$501,$B39,'Unos rashoda i izdataka'!K$3:K$501)+SUMIF('Unos rashoda P4'!$S$3:$S$501,$B39,'Unos rashoda P4'!I$3:I$501)</f>
        <v>0</v>
      </c>
      <c r="H39" s="225">
        <f>SUMIF('Unos rashoda i izdataka'!$P$3:$P$501,$B39,'Unos rashoda i izdataka'!L$3:L$501)+SUMIF('Unos rashoda P4'!$S$3:$S$501,$B39,'Unos rashoda P4'!J$3:J$501)</f>
        <v>0</v>
      </c>
      <c r="I39" s="207" t="str">
        <f>'OPĆI DIO'!$C$1</f>
        <v>42024 SVEUČILIŠTE JURJA DOBRILE U PULI</v>
      </c>
    </row>
    <row r="40" spans="1:9" ht="30">
      <c r="A40" s="181"/>
      <c r="B40" s="181">
        <v>45</v>
      </c>
      <c r="C40" s="188" t="s">
        <v>198</v>
      </c>
      <c r="D40" s="233">
        <v>8859926.1400000006</v>
      </c>
      <c r="E40" s="233">
        <v>263569</v>
      </c>
      <c r="F40" s="225">
        <f>SUMIF('Unos rashoda i izdataka'!$P$3:$P$501,$B40,'Unos rashoda i izdataka'!J$3:J$501)+SUMIF('Unos rashoda P4'!$S$3:$S$501,$B40,'Unos rashoda P4'!H$3:H$501)</f>
        <v>56707</v>
      </c>
      <c r="G40" s="225">
        <f>SUMIF('Unos rashoda i izdataka'!$P$3:$P$501,$B40,'Unos rashoda i izdataka'!K$3:K$501)+SUMIF('Unos rashoda P4'!$S$3:$S$501,$B40,'Unos rashoda P4'!I$3:I$501)</f>
        <v>46707</v>
      </c>
      <c r="H40" s="225">
        <f>SUMIF('Unos rashoda i izdataka'!$P$3:$P$501,$B40,'Unos rashoda i izdataka'!L$3:L$501)+SUMIF('Unos rashoda P4'!$S$3:$S$501,$B40,'Unos rashoda P4'!J$3:J$501)</f>
        <v>63495</v>
      </c>
      <c r="I40" s="207" t="str">
        <f>'OPĆI DIO'!$C$1</f>
        <v>42024 SVEUČILIŠTE JURJA DOBRILE U PULI</v>
      </c>
    </row>
    <row r="41" spans="1:9"/>
    <row r="42" spans="1:9"/>
    <row r="43" spans="1:9"/>
  </sheetData>
  <sheetProtection algorithmName="SHA-512" hashValue="f4XpgAJ41QwVHVauh4cjLo8KvdpeCgtjjofuLMRBM4IsYFw6S8TJk9ZJ3a0UFNmqiSAjtUxIgl9OrZAmlj8FVA==" saltValue="aqSKt0/WXUlpkT52O0WpDw==" spinCount="100000" sheet="1"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H59"/>
  <sheetViews>
    <sheetView showGridLines="0" zoomScale="90" zoomScaleNormal="90" workbookViewId="0">
      <pane xSplit="2" ySplit="4" topLeftCell="C20" activePane="bottomRight" state="frozen"/>
      <selection pane="topRight" activeCell="B1" sqref="B1"/>
      <selection pane="bottomLeft" activeCell="A5" sqref="A5"/>
      <selection pane="bottomRight" activeCell="C55" sqref="C55:D56"/>
    </sheetView>
  </sheetViews>
  <sheetFormatPr defaultColWidth="0" defaultRowHeight="15" zeroHeight="1"/>
  <cols>
    <col min="1" max="1" width="9.140625" style="184" customWidth="1"/>
    <col min="2" max="2" width="42" style="184" customWidth="1"/>
    <col min="3" max="7" width="15.7109375" style="184" customWidth="1"/>
    <col min="8" max="8" width="0" style="184" hidden="1" customWidth="1"/>
    <col min="9" max="16384" width="9.140625" style="184" hidden="1"/>
  </cols>
  <sheetData>
    <row r="1" spans="1:8" s="196" customFormat="1" ht="18.75">
      <c r="B1" s="298" t="s">
        <v>3659</v>
      </c>
      <c r="C1" s="298"/>
      <c r="D1" s="298"/>
      <c r="E1" s="298"/>
      <c r="F1" s="298"/>
      <c r="G1" s="298"/>
    </row>
    <row r="2" spans="1:8">
      <c r="B2" s="175"/>
      <c r="C2" s="175"/>
      <c r="D2" s="175"/>
      <c r="E2" s="175"/>
      <c r="F2" s="175"/>
      <c r="G2" s="175"/>
    </row>
    <row r="3" spans="1:8" ht="30">
      <c r="A3" s="246"/>
      <c r="B3" s="192" t="s">
        <v>3654</v>
      </c>
      <c r="C3" s="176" t="s">
        <v>3702</v>
      </c>
      <c r="D3" s="176" t="s">
        <v>3703</v>
      </c>
      <c r="E3" s="177" t="s">
        <v>3706</v>
      </c>
      <c r="F3" s="177" t="s">
        <v>3707</v>
      </c>
      <c r="G3" s="177" t="s">
        <v>3708</v>
      </c>
    </row>
    <row r="4" spans="1:8">
      <c r="A4" s="246"/>
      <c r="B4" s="193">
        <v>1</v>
      </c>
      <c r="C4" s="178">
        <v>2</v>
      </c>
      <c r="D4" s="178">
        <v>3</v>
      </c>
      <c r="E4" s="179">
        <v>4</v>
      </c>
      <c r="F4" s="179">
        <v>5</v>
      </c>
      <c r="G4" s="179">
        <v>6</v>
      </c>
    </row>
    <row r="5" spans="1:8" ht="19.5" customHeight="1">
      <c r="A5" s="246"/>
      <c r="B5" s="241" t="s">
        <v>2944</v>
      </c>
      <c r="C5" s="202">
        <f>+C6+C9+C11+C14+C23+C26</f>
        <v>19728590.98</v>
      </c>
      <c r="D5" s="202">
        <f>+D6+D9+D11+D14+D23+D26</f>
        <v>16425700.219999999</v>
      </c>
      <c r="E5" s="202">
        <f>+E6+E9+E11+E14+E23+E26+E28</f>
        <v>18199807</v>
      </c>
      <c r="F5" s="202">
        <f>+F6+F9+F11+F14+F23+F26+F28</f>
        <v>15438235</v>
      </c>
      <c r="G5" s="202">
        <f>+G6+G9+G11+G14+G23+G26+G28</f>
        <v>14902389</v>
      </c>
      <c r="H5" s="207" t="str">
        <f>'OPĆI DIO'!$C$1</f>
        <v>42024 SVEUČILIŠTE JURJA DOBRILE U PULI</v>
      </c>
    </row>
    <row r="6" spans="1:8">
      <c r="A6" s="246">
        <v>1</v>
      </c>
      <c r="B6" s="242" t="s">
        <v>3660</v>
      </c>
      <c r="C6" s="203">
        <f>+C7+C8</f>
        <v>14263928.18</v>
      </c>
      <c r="D6" s="201">
        <f>+D7+D8</f>
        <v>12265634</v>
      </c>
      <c r="E6" s="201">
        <f>+E7+E8</f>
        <v>12491984</v>
      </c>
      <c r="F6" s="201">
        <f>+F7+F8</f>
        <v>12587213</v>
      </c>
      <c r="G6" s="201">
        <f>+G7+G8</f>
        <v>12642289</v>
      </c>
      <c r="H6" s="207" t="str">
        <f>'OPĆI DIO'!$C$1</f>
        <v>42024 SVEUČILIŠTE JURJA DOBRILE U PULI</v>
      </c>
    </row>
    <row r="7" spans="1:8">
      <c r="A7" s="246">
        <v>11</v>
      </c>
      <c r="B7" s="243" t="s">
        <v>3661</v>
      </c>
      <c r="C7" s="232">
        <v>10083448.41</v>
      </c>
      <c r="D7" s="232">
        <v>12265634</v>
      </c>
      <c r="E7" s="223">
        <f>SUMIF('Unos prihoda i primitaka'!$C$3:$C$501,$A7,'Unos prihoda i primitaka'!G$3:G$501)</f>
        <v>12491984</v>
      </c>
      <c r="F7" s="223">
        <f>SUMIF('Unos prihoda i primitaka'!$C$3:$C$501,$A7,'Unos prihoda i primitaka'!H$3:H$501)</f>
        <v>12587213</v>
      </c>
      <c r="G7" s="223">
        <f>SUMIF('Unos prihoda i primitaka'!$C$3:$C$501,$A7,'Unos prihoda i primitaka'!I$3:I$501)</f>
        <v>12642289</v>
      </c>
      <c r="H7" s="207" t="str">
        <f>'OPĆI DIO'!$C$1</f>
        <v>42024 SVEUČILIŠTE JURJA DOBRILE U PULI</v>
      </c>
    </row>
    <row r="8" spans="1:8">
      <c r="A8" s="246">
        <v>12</v>
      </c>
      <c r="B8" s="244" t="s">
        <v>3662</v>
      </c>
      <c r="C8" s="232">
        <v>4180479.77</v>
      </c>
      <c r="D8" s="232">
        <v>0</v>
      </c>
      <c r="E8" s="223">
        <f>SUMIF('Unos prihoda i primitaka'!$C$3:$C$501,$A8,'Unos prihoda i primitaka'!G$3:G$501)</f>
        <v>0</v>
      </c>
      <c r="F8" s="223">
        <f>SUMIF('Unos prihoda i primitaka'!$C$3:$C$501,$A8,'Unos prihoda i primitaka'!H$3:H$501)</f>
        <v>0</v>
      </c>
      <c r="G8" s="223">
        <f>SUMIF('Unos prihoda i primitaka'!$C$3:$C$501,$A8,'Unos prihoda i primitaka'!I$3:I$501)</f>
        <v>0</v>
      </c>
      <c r="H8" s="207" t="str">
        <f>'OPĆI DIO'!$C$1</f>
        <v>42024 SVEUČILIŠTE JURJA DOBRILE U PULI</v>
      </c>
    </row>
    <row r="9" spans="1:8" s="229" customFormat="1">
      <c r="A9" s="269">
        <v>3</v>
      </c>
      <c r="B9" s="242" t="s">
        <v>3663</v>
      </c>
      <c r="C9" s="201">
        <f>+C10</f>
        <v>563707.97</v>
      </c>
      <c r="D9" s="201">
        <f>+D10</f>
        <v>524845.36</v>
      </c>
      <c r="E9" s="201">
        <f>+E10</f>
        <v>455237</v>
      </c>
      <c r="F9" s="201">
        <f>+F10</f>
        <v>412638</v>
      </c>
      <c r="G9" s="201">
        <f>+G10</f>
        <v>350238</v>
      </c>
      <c r="H9" s="207" t="str">
        <f>'OPĆI DIO'!$C$1</f>
        <v>42024 SVEUČILIŠTE JURJA DOBRILE U PULI</v>
      </c>
    </row>
    <row r="10" spans="1:8">
      <c r="A10" s="246">
        <v>31</v>
      </c>
      <c r="B10" s="245" t="s">
        <v>3664</v>
      </c>
      <c r="C10" s="232">
        <v>563707.97</v>
      </c>
      <c r="D10" s="232">
        <v>524845.36</v>
      </c>
      <c r="E10" s="223">
        <f>SUMIF('Unos prihoda i primitaka'!$C$3:$C$501,$A10,'Unos prihoda i primitaka'!G$3:G$501)</f>
        <v>455237</v>
      </c>
      <c r="F10" s="223">
        <f>SUMIF('Unos prihoda i primitaka'!$C$3:$C$501,$A10,'Unos prihoda i primitaka'!H$3:H$501)</f>
        <v>412638</v>
      </c>
      <c r="G10" s="223">
        <f>SUMIF('Unos prihoda i primitaka'!$C$3:$C$501,$A10,'Unos prihoda i primitaka'!I$3:I$501)</f>
        <v>350238</v>
      </c>
      <c r="H10" s="207" t="str">
        <f>'OPĆI DIO'!$C$1</f>
        <v>42024 SVEUČILIŠTE JURJA DOBRILE U PULI</v>
      </c>
    </row>
    <row r="11" spans="1:8" s="229" customFormat="1">
      <c r="A11" s="269">
        <v>4</v>
      </c>
      <c r="B11" s="242" t="s">
        <v>3665</v>
      </c>
      <c r="C11" s="201">
        <f>+C12+C13</f>
        <v>1124376.8500000001</v>
      </c>
      <c r="D11" s="201">
        <f>+D12+D13</f>
        <v>2358985</v>
      </c>
      <c r="E11" s="201">
        <f>+E12+E13</f>
        <v>1519814</v>
      </c>
      <c r="F11" s="201">
        <f>+F12+F13</f>
        <v>1493953</v>
      </c>
      <c r="G11" s="201">
        <f>+G12+G13</f>
        <v>1493804</v>
      </c>
      <c r="H11" s="207" t="str">
        <f>'OPĆI DIO'!$C$1</f>
        <v>42024 SVEUČILIŠTE JURJA DOBRILE U PULI</v>
      </c>
    </row>
    <row r="12" spans="1:8">
      <c r="A12" s="246">
        <v>41</v>
      </c>
      <c r="B12" s="245" t="s">
        <v>3666</v>
      </c>
      <c r="C12" s="232">
        <v>0</v>
      </c>
      <c r="D12" s="232">
        <v>0</v>
      </c>
      <c r="E12" s="223">
        <f>SUMIF('Unos prihoda i primitaka'!$C$3:$C$501,$A12,'Unos prihoda i primitaka'!G$3:G$501)</f>
        <v>0</v>
      </c>
      <c r="F12" s="223">
        <f>SUMIF('Unos prihoda i primitaka'!$C$3:$C$501,$A12,'Unos prihoda i primitaka'!H$3:H$501)</f>
        <v>0</v>
      </c>
      <c r="G12" s="223">
        <f>SUMIF('Unos prihoda i primitaka'!$C$3:$C$501,$A12,'Unos prihoda i primitaka'!I$3:I$501)</f>
        <v>0</v>
      </c>
      <c r="H12" s="207" t="str">
        <f>'OPĆI DIO'!$C$1</f>
        <v>42024 SVEUČILIŠTE JURJA DOBRILE U PULI</v>
      </c>
    </row>
    <row r="13" spans="1:8">
      <c r="A13" s="246">
        <v>43</v>
      </c>
      <c r="B13" s="245" t="s">
        <v>3667</v>
      </c>
      <c r="C13" s="232">
        <v>1124376.8500000001</v>
      </c>
      <c r="D13" s="232">
        <v>2358985</v>
      </c>
      <c r="E13" s="223">
        <f>SUMIF('Unos prihoda i primitaka'!$C$3:$C$501,$A13,'Unos prihoda i primitaka'!G$3:G$501)-'B.2 RAČUN FINANC IF'!E7</f>
        <v>1519814</v>
      </c>
      <c r="F13" s="223">
        <f>SUMIF('Unos prihoda i primitaka'!$C$3:$C$501,$A13,'Unos prihoda i primitaka'!H$3:H$501)-'B.2 RAČUN FINANC IF'!F7</f>
        <v>1493953</v>
      </c>
      <c r="G13" s="223">
        <f>SUMIF('Unos prihoda i primitaka'!$C$3:$C$501,$A13,'Unos prihoda i primitaka'!I$3:I$501)-'B.2 RAČUN FINANC IF'!G7</f>
        <v>1493804</v>
      </c>
      <c r="H13" s="207" t="str">
        <f>'OPĆI DIO'!$C$1</f>
        <v>42024 SVEUČILIŠTE JURJA DOBRILE U PULI</v>
      </c>
    </row>
    <row r="14" spans="1:8" s="229" customFormat="1">
      <c r="A14" s="269">
        <v>5</v>
      </c>
      <c r="B14" s="242" t="s">
        <v>3668</v>
      </c>
      <c r="C14" s="201">
        <f>SUM(C15:C22)</f>
        <v>3702809.76</v>
      </c>
      <c r="D14" s="201">
        <f>SUM(D15:D22)</f>
        <v>1232901.52</v>
      </c>
      <c r="E14" s="201">
        <f>SUM(E15:E22)</f>
        <v>1529896</v>
      </c>
      <c r="F14" s="201">
        <f>SUM(F15:F22)</f>
        <v>566155</v>
      </c>
      <c r="G14" s="201">
        <f>SUM(G15:G22)</f>
        <v>261663</v>
      </c>
      <c r="H14" s="207" t="str">
        <f>'OPĆI DIO'!$C$1</f>
        <v>42024 SVEUČILIŠTE JURJA DOBRILE U PULI</v>
      </c>
    </row>
    <row r="15" spans="1:8">
      <c r="A15" s="246">
        <v>51</v>
      </c>
      <c r="B15" s="245" t="s">
        <v>3669</v>
      </c>
      <c r="C15" s="232">
        <v>38807.379999999997</v>
      </c>
      <c r="D15" s="232">
        <v>241287.38</v>
      </c>
      <c r="E15" s="223">
        <f>SUMIF('Unos prihoda i primitaka'!$C$3:$C$501,$A15,'Unos prihoda i primitaka'!G$3:G$501)</f>
        <v>184356</v>
      </c>
      <c r="F15" s="223">
        <f>SUMIF('Unos prihoda i primitaka'!$C$3:$C$501,$A15,'Unos prihoda i primitaka'!H$3:H$501)</f>
        <v>81052</v>
      </c>
      <c r="G15" s="223">
        <f>SUMIF('Unos prihoda i primitaka'!$C$3:$C$501,$A15,'Unos prihoda i primitaka'!I$3:I$501)</f>
        <v>0</v>
      </c>
      <c r="H15" s="207" t="str">
        <f>'OPĆI DIO'!$C$1</f>
        <v>42024 SVEUČILIŠTE JURJA DOBRILE U PULI</v>
      </c>
    </row>
    <row r="16" spans="1:8">
      <c r="A16" s="246">
        <v>52</v>
      </c>
      <c r="B16" s="245" t="s">
        <v>3670</v>
      </c>
      <c r="C16" s="232">
        <v>2497929.4</v>
      </c>
      <c r="D16" s="232">
        <v>991614.14</v>
      </c>
      <c r="E16" s="223">
        <f>SUMIF('Unos prihoda i primitaka'!$C$3:$C$501,$A16,'Unos prihoda i primitaka'!G$3:G$501)</f>
        <v>1345540</v>
      </c>
      <c r="F16" s="223">
        <f>SUMIF('Unos prihoda i primitaka'!$C$3:$C$501,$A16,'Unos prihoda i primitaka'!H$3:H$501)</f>
        <v>485103</v>
      </c>
      <c r="G16" s="223">
        <f>SUMIF('Unos prihoda i primitaka'!$C$3:$C$501,$A16,'Unos prihoda i primitaka'!I$3:I$501)</f>
        <v>261663</v>
      </c>
      <c r="H16" s="207" t="str">
        <f>'OPĆI DIO'!$C$1</f>
        <v>42024 SVEUČILIŠTE JURJA DOBRILE U PULI</v>
      </c>
    </row>
    <row r="17" spans="1:8">
      <c r="A17" s="246">
        <v>552</v>
      </c>
      <c r="B17" s="245" t="s">
        <v>3671</v>
      </c>
      <c r="C17" s="232">
        <v>0</v>
      </c>
      <c r="D17" s="232">
        <v>0</v>
      </c>
      <c r="E17" s="223">
        <f>SUMIF('Unos prihoda i primitaka'!$C$3:$C$501,$A17,'Unos prihoda i primitaka'!G$3:G$501)</f>
        <v>0</v>
      </c>
      <c r="F17" s="223">
        <f>SUMIF('Unos prihoda i primitaka'!$C$3:$C$501,$A17,'Unos prihoda i primitaka'!H$3:H$501)</f>
        <v>0</v>
      </c>
      <c r="G17" s="223">
        <f>SUMIF('Unos prihoda i primitaka'!$C$3:$C$501,$A17,'Unos prihoda i primitaka'!I$3:I$501)</f>
        <v>0</v>
      </c>
      <c r="H17" s="207" t="str">
        <f>'OPĆI DIO'!$C$1</f>
        <v>42024 SVEUČILIŠTE JURJA DOBRILE U PULI</v>
      </c>
    </row>
    <row r="18" spans="1:8">
      <c r="A18" s="246">
        <v>559</v>
      </c>
      <c r="B18" s="245" t="s">
        <v>3672</v>
      </c>
      <c r="C18" s="232">
        <v>0</v>
      </c>
      <c r="D18" s="232">
        <v>0</v>
      </c>
      <c r="E18" s="223">
        <f>SUMIF('Unos prihoda i primitaka'!$C$3:$C$501,$A18,'Unos prihoda i primitaka'!G$3:G$501)</f>
        <v>0</v>
      </c>
      <c r="F18" s="223">
        <f>SUMIF('Unos prihoda i primitaka'!$C$3:$C$501,$A18,'Unos prihoda i primitaka'!H$3:H$501)</f>
        <v>0</v>
      </c>
      <c r="G18" s="223">
        <f>SUMIF('Unos prihoda i primitaka'!$C$3:$C$501,$A18,'Unos prihoda i primitaka'!I$3:I$501)</f>
        <v>0</v>
      </c>
      <c r="H18" s="207" t="str">
        <f>'OPĆI DIO'!$C$1</f>
        <v>42024 SVEUČILIŠTE JURJA DOBRILE U PULI</v>
      </c>
    </row>
    <row r="19" spans="1:8">
      <c r="A19" s="246">
        <v>561</v>
      </c>
      <c r="B19" s="245" t="s">
        <v>3673</v>
      </c>
      <c r="C19" s="232">
        <v>0</v>
      </c>
      <c r="D19" s="232">
        <v>0</v>
      </c>
      <c r="E19" s="223">
        <f>SUMIF('Unos prihoda i primitaka'!$C$3:$C$501,$A19,'Unos prihoda i primitaka'!G$3:G$501)</f>
        <v>0</v>
      </c>
      <c r="F19" s="223">
        <f>SUMIF('Unos prihoda i primitaka'!$C$3:$C$501,$A19,'Unos prihoda i primitaka'!H$3:H$501)</f>
        <v>0</v>
      </c>
      <c r="G19" s="223">
        <f>SUMIF('Unos prihoda i primitaka'!$C$3:$C$501,$A19,'Unos prihoda i primitaka'!I$3:I$501)</f>
        <v>0</v>
      </c>
      <c r="H19" s="207" t="str">
        <f>'OPĆI DIO'!$C$1</f>
        <v>42024 SVEUČILIŠTE JURJA DOBRILE U PULI</v>
      </c>
    </row>
    <row r="20" spans="1:8" ht="18" customHeight="1">
      <c r="A20" s="246">
        <v>563</v>
      </c>
      <c r="B20" s="245" t="s">
        <v>3674</v>
      </c>
      <c r="C20" s="232">
        <v>1166072.98</v>
      </c>
      <c r="D20" s="232">
        <v>0</v>
      </c>
      <c r="E20" s="223">
        <f>SUMIF('Unos prihoda i primitaka'!$C$3:$C$501,$A20,'Unos prihoda i primitaka'!G$3:G$501)</f>
        <v>0</v>
      </c>
      <c r="F20" s="223">
        <f>SUMIF('Unos prihoda i primitaka'!$C$3:$C$501,$A20,'Unos prihoda i primitaka'!H$3:H$501)</f>
        <v>0</v>
      </c>
      <c r="G20" s="223">
        <f>SUMIF('Unos prihoda i primitaka'!$C$3:$C$501,$A20,'Unos prihoda i primitaka'!I$3:I$501)</f>
        <v>0</v>
      </c>
      <c r="H20" s="207" t="str">
        <f>'OPĆI DIO'!$C$1</f>
        <v>42024 SVEUČILIŠTE JURJA DOBRILE U PULI</v>
      </c>
    </row>
    <row r="21" spans="1:8" ht="30">
      <c r="A21" s="246">
        <v>573</v>
      </c>
      <c r="B21" s="245" t="s">
        <v>974</v>
      </c>
      <c r="C21" s="232">
        <v>0</v>
      </c>
      <c r="D21" s="232">
        <v>0</v>
      </c>
      <c r="E21" s="223">
        <f>SUMIF('Unos prihoda i primitaka'!$C$3:$C$501,$A21,'Unos prihoda i primitaka'!G$3:G$501)</f>
        <v>0</v>
      </c>
      <c r="F21" s="223">
        <f>SUMIF('Unos prihoda i primitaka'!$C$3:$C$501,$A21,'Unos prihoda i primitaka'!H$3:H$501)</f>
        <v>0</v>
      </c>
      <c r="G21" s="223">
        <f>SUMIF('Unos prihoda i primitaka'!$C$3:$C$501,$A21,'Unos prihoda i primitaka'!I$3:I$501)</f>
        <v>0</v>
      </c>
      <c r="H21" s="207" t="str">
        <f>'OPĆI DIO'!$C$1</f>
        <v>42024 SVEUČILIŠTE JURJA DOBRILE U PULI</v>
      </c>
    </row>
    <row r="22" spans="1:8">
      <c r="A22" s="246">
        <v>581</v>
      </c>
      <c r="B22" s="245" t="s">
        <v>3675</v>
      </c>
      <c r="C22" s="232">
        <v>0</v>
      </c>
      <c r="D22" s="232">
        <v>0</v>
      </c>
      <c r="E22" s="223">
        <f>SUMIF('Unos prihoda i primitaka'!$C$3:$C$501,$A22,'Unos prihoda i primitaka'!G$3:G$501)</f>
        <v>0</v>
      </c>
      <c r="F22" s="223">
        <f>SUMIF('Unos prihoda i primitaka'!$C$3:$C$501,$A22,'Unos prihoda i primitaka'!H$3:H$501)</f>
        <v>0</v>
      </c>
      <c r="G22" s="223">
        <f>SUMIF('Unos prihoda i primitaka'!$C$3:$C$501,$A22,'Unos prihoda i primitaka'!I$3:I$501)</f>
        <v>0</v>
      </c>
      <c r="H22" s="207" t="str">
        <f>'OPĆI DIO'!$C$1</f>
        <v>42024 SVEUČILIŠTE JURJA DOBRILE U PULI</v>
      </c>
    </row>
    <row r="23" spans="1:8" s="229" customFormat="1">
      <c r="A23" s="269">
        <v>6</v>
      </c>
      <c r="B23" s="242" t="s">
        <v>3676</v>
      </c>
      <c r="C23" s="201">
        <f>SUM(C24:C25)</f>
        <v>73213.600000000006</v>
      </c>
      <c r="D23" s="201">
        <f>SUM(D24:D25)</f>
        <v>41476.22</v>
      </c>
      <c r="E23" s="201">
        <f>SUM(E24:E25)</f>
        <v>2201018</v>
      </c>
      <c r="F23" s="201">
        <f>SUM(F24:F25)</f>
        <v>376418</v>
      </c>
      <c r="G23" s="201">
        <f>SUM(G24:G25)</f>
        <v>152537</v>
      </c>
      <c r="H23" s="207" t="str">
        <f>'OPĆI DIO'!$C$1</f>
        <v>42024 SVEUČILIŠTE JURJA DOBRILE U PULI</v>
      </c>
    </row>
    <row r="24" spans="1:8">
      <c r="A24" s="246">
        <v>61</v>
      </c>
      <c r="B24" s="245" t="s">
        <v>3677</v>
      </c>
      <c r="C24" s="232">
        <v>73213.600000000006</v>
      </c>
      <c r="D24" s="232">
        <v>41476.22</v>
      </c>
      <c r="E24" s="223">
        <f>SUMIF('Unos prihoda i primitaka'!$C$3:$C$501,$A24,'Unos prihoda i primitaka'!G$3:G$501)</f>
        <v>2201018</v>
      </c>
      <c r="F24" s="223">
        <f>SUMIF('Unos prihoda i primitaka'!$C$3:$C$501,$A24,'Unos prihoda i primitaka'!H$3:H$501)</f>
        <v>376418</v>
      </c>
      <c r="G24" s="223">
        <f>SUMIF('Unos prihoda i primitaka'!$C$3:$C$501,$A24,'Unos prihoda i primitaka'!I$3:I$501)</f>
        <v>152537</v>
      </c>
      <c r="H24" s="207" t="str">
        <f>'OPĆI DIO'!$C$1</f>
        <v>42024 SVEUČILIŠTE JURJA DOBRILE U PULI</v>
      </c>
    </row>
    <row r="25" spans="1:8">
      <c r="A25" s="246">
        <v>63</v>
      </c>
      <c r="B25" s="245" t="s">
        <v>3678</v>
      </c>
      <c r="C25" s="232">
        <v>0</v>
      </c>
      <c r="D25" s="232">
        <v>0</v>
      </c>
      <c r="E25" s="223">
        <f>SUMIF('Unos prihoda i primitaka'!$C$3:$C$501,$A25,'Unos prihoda i primitaka'!G$3:G$501)</f>
        <v>0</v>
      </c>
      <c r="F25" s="223">
        <f>SUMIF('Unos prihoda i primitaka'!$C$3:$C$501,$A25,'Unos prihoda i primitaka'!H$3:H$501)</f>
        <v>0</v>
      </c>
      <c r="G25" s="223">
        <f>SUMIF('Unos prihoda i primitaka'!$C$3:$C$501,$A25,'Unos prihoda i primitaka'!I$3:I$501)</f>
        <v>0</v>
      </c>
      <c r="H25" s="207" t="str">
        <f>'OPĆI DIO'!$C$1</f>
        <v>42024 SVEUČILIŠTE JURJA DOBRILE U PULI</v>
      </c>
    </row>
    <row r="26" spans="1:8" s="229" customFormat="1" ht="33.75" customHeight="1">
      <c r="A26" s="269">
        <v>7</v>
      </c>
      <c r="B26" s="242" t="s">
        <v>3679</v>
      </c>
      <c r="C26" s="201">
        <f>+C27</f>
        <v>554.62</v>
      </c>
      <c r="D26" s="201">
        <f>+D27</f>
        <v>1858.12</v>
      </c>
      <c r="E26" s="201">
        <f>+E27</f>
        <v>1858</v>
      </c>
      <c r="F26" s="201">
        <f>+F27</f>
        <v>1858</v>
      </c>
      <c r="G26" s="201">
        <f>+G27</f>
        <v>1858</v>
      </c>
      <c r="H26" s="207" t="str">
        <f>'OPĆI DIO'!$C$1</f>
        <v>42024 SVEUČILIŠTE JURJA DOBRILE U PULI</v>
      </c>
    </row>
    <row r="27" spans="1:8" ht="30">
      <c r="A27" s="246">
        <v>71</v>
      </c>
      <c r="B27" s="245" t="s">
        <v>3680</v>
      </c>
      <c r="C27" s="232">
        <v>554.62</v>
      </c>
      <c r="D27" s="232">
        <v>1858.12</v>
      </c>
      <c r="E27" s="223">
        <f>SUMIF('Unos prihoda i primitaka'!$C$3:$C$501,$A27,'Unos prihoda i primitaka'!G$3:G$501)</f>
        <v>1858</v>
      </c>
      <c r="F27" s="223">
        <f>SUMIF('Unos prihoda i primitaka'!$C$3:$C$501,$A27,'Unos prihoda i primitaka'!H$3:H$501)</f>
        <v>1858</v>
      </c>
      <c r="G27" s="223">
        <f>SUMIF('Unos prihoda i primitaka'!$C$3:$C$501,$A27,'Unos prihoda i primitaka'!I$3:I$501)</f>
        <v>1858</v>
      </c>
      <c r="H27" s="207" t="str">
        <f>'OPĆI DIO'!$C$1</f>
        <v>42024 SVEUČILIŠTE JURJA DOBRILE U PULI</v>
      </c>
    </row>
    <row r="28" spans="1:8" s="229" customFormat="1">
      <c r="A28" s="269">
        <v>8</v>
      </c>
      <c r="B28" s="242" t="s">
        <v>3683</v>
      </c>
      <c r="C28" s="201">
        <f>+C29</f>
        <v>0</v>
      </c>
      <c r="D28" s="201">
        <f>+D29</f>
        <v>0</v>
      </c>
      <c r="E28" s="201">
        <f>+E29</f>
        <v>0</v>
      </c>
      <c r="F28" s="201">
        <f>+F29</f>
        <v>0</v>
      </c>
      <c r="G28" s="201">
        <f>+G29</f>
        <v>0</v>
      </c>
      <c r="H28" s="207"/>
    </row>
    <row r="29" spans="1:8">
      <c r="A29" s="246">
        <v>815</v>
      </c>
      <c r="B29" s="245" t="s">
        <v>4537</v>
      </c>
      <c r="C29" s="232">
        <v>0</v>
      </c>
      <c r="D29" s="232">
        <v>0</v>
      </c>
      <c r="E29" s="223">
        <f>SUMIF('Unos prihoda i primitaka'!$C$3:$C$501,$A29,'Unos prihoda i primitaka'!G$3:G$501)</f>
        <v>0</v>
      </c>
      <c r="F29" s="223">
        <f>SUMIF('Unos prihoda i primitaka'!$C$3:$C$501,$A29,'Unos prihoda i primitaka'!H$3:H$501)</f>
        <v>0</v>
      </c>
      <c r="G29" s="223">
        <f>SUMIF('Unos prihoda i primitaka'!$C$3:$C$501,$A29,'Unos prihoda i primitaka'!I$3:I$501)</f>
        <v>0</v>
      </c>
      <c r="H29" s="207"/>
    </row>
    <row r="30" spans="1:8">
      <c r="A30" s="246"/>
      <c r="B30" s="245"/>
      <c r="C30" s="232"/>
      <c r="D30" s="232"/>
      <c r="E30" s="223"/>
      <c r="F30" s="223"/>
      <c r="G30" s="223"/>
      <c r="H30" s="207"/>
    </row>
    <row r="31" spans="1:8" ht="24" customHeight="1">
      <c r="A31" s="246">
        <v>0</v>
      </c>
      <c r="B31" s="241" t="s">
        <v>249</v>
      </c>
      <c r="C31" s="202">
        <f>+C32+C35+C37+C40+C49+C52</f>
        <v>21604477.409999996</v>
      </c>
      <c r="D31" s="202">
        <f>+D32+D35+D37+D40+D49+D52</f>
        <v>16425700.219999999</v>
      </c>
      <c r="E31" s="202">
        <f>+E32+E35+E37+E40+E49+E52+E54</f>
        <v>19176021</v>
      </c>
      <c r="F31" s="202">
        <f>+F32+F35+F37+F40+F49+F52+F54</f>
        <v>15438235</v>
      </c>
      <c r="G31" s="202">
        <f>+G32+G35+G37+G40+G49+G52+G54</f>
        <v>14902389</v>
      </c>
      <c r="H31" s="207" t="str">
        <f>'OPĆI DIO'!$C$1</f>
        <v>42024 SVEUČILIŠTE JURJA DOBRILE U PULI</v>
      </c>
    </row>
    <row r="32" spans="1:8" s="229" customFormat="1">
      <c r="A32" s="269">
        <v>1</v>
      </c>
      <c r="B32" s="242" t="s">
        <v>3660</v>
      </c>
      <c r="C32" s="201">
        <f>+C33+C34</f>
        <v>14307281.91</v>
      </c>
      <c r="D32" s="201">
        <f>+D33+D34</f>
        <v>12265634</v>
      </c>
      <c r="E32" s="201">
        <f>+E33+E34</f>
        <v>12491984</v>
      </c>
      <c r="F32" s="201">
        <f>+F33+F34</f>
        <v>12587213</v>
      </c>
      <c r="G32" s="201">
        <f>+G33+G34</f>
        <v>12642289</v>
      </c>
      <c r="H32" s="207" t="str">
        <f>'OPĆI DIO'!$C$1</f>
        <v>42024 SVEUČILIŠTE JURJA DOBRILE U PULI</v>
      </c>
    </row>
    <row r="33" spans="1:8">
      <c r="A33" s="246">
        <v>11</v>
      </c>
      <c r="B33" s="243" t="s">
        <v>3661</v>
      </c>
      <c r="C33" s="232">
        <v>12621730.949999999</v>
      </c>
      <c r="D33" s="232">
        <v>12265634</v>
      </c>
      <c r="E33" s="225">
        <f>SUMIF('Unos rashoda i izdataka'!$Q$3:$Q$501,$A33,'Unos rashoda i izdataka'!J$3:J$501)+SUMIF('Unos rashoda P4'!$A$3:$A$501,$A33,'Unos rashoda P4'!H$3:H$501)</f>
        <v>12491984</v>
      </c>
      <c r="F33" s="225">
        <f>SUMIF('Unos rashoda i izdataka'!$Q$3:$Q$501,$A33,'Unos rashoda i izdataka'!K$3:K$501)+SUMIF('Unos rashoda P4'!$A$3:$A$501,$A33,'Unos rashoda P4'!I$3:I$501)</f>
        <v>12587213</v>
      </c>
      <c r="G33" s="225">
        <f>SUMIF('Unos rashoda i izdataka'!$Q$3:$Q$501,$A33,'Unos rashoda i izdataka'!L$3:L$501)+SUMIF('Unos rashoda P4'!$A$3:$A$501,$A33,'Unos rashoda P4'!J$3:J$501)</f>
        <v>12642289</v>
      </c>
      <c r="H33" s="207" t="str">
        <f>'OPĆI DIO'!$C$1</f>
        <v>42024 SVEUČILIŠTE JURJA DOBRILE U PULI</v>
      </c>
    </row>
    <row r="34" spans="1:8">
      <c r="A34" s="246">
        <v>12</v>
      </c>
      <c r="B34" s="244" t="s">
        <v>3662</v>
      </c>
      <c r="C34" s="232">
        <v>1685550.96</v>
      </c>
      <c r="D34" s="232">
        <v>0</v>
      </c>
      <c r="E34" s="225">
        <f>SUMIF('Unos rashoda i izdataka'!$Q$3:$Q$501,$A34,'Unos rashoda i izdataka'!J$3:J$501)+SUMIF('Unos rashoda P4'!$A$3:$A$501,$A34,'Unos rashoda P4'!H$3:H$501)</f>
        <v>0</v>
      </c>
      <c r="F34" s="225">
        <f>SUMIF('Unos rashoda i izdataka'!$Q$3:$Q$501,$A34,'Unos rashoda i izdataka'!K$3:K$501)+SUMIF('Unos rashoda P4'!$A$3:$A$501,$A34,'Unos rashoda P4'!I$3:I$501)</f>
        <v>0</v>
      </c>
      <c r="G34" s="225">
        <f>SUMIF('Unos rashoda i izdataka'!$Q$3:$Q$501,$A34,'Unos rashoda i izdataka'!L$3:L$501)+SUMIF('Unos rashoda P4'!$A$3:$A$501,$A34,'Unos rashoda P4'!J$3:J$501)</f>
        <v>0</v>
      </c>
      <c r="H34" s="207" t="str">
        <f>'OPĆI DIO'!$C$1</f>
        <v>42024 SVEUČILIŠTE JURJA DOBRILE U PULI</v>
      </c>
    </row>
    <row r="35" spans="1:8" s="229" customFormat="1">
      <c r="A35" s="269">
        <v>3</v>
      </c>
      <c r="B35" s="242" t="s">
        <v>3663</v>
      </c>
      <c r="C35" s="201">
        <f>+C36</f>
        <v>256244.37</v>
      </c>
      <c r="D35" s="201">
        <f>+D36</f>
        <v>524845.36</v>
      </c>
      <c r="E35" s="201">
        <f>+E36</f>
        <v>455237</v>
      </c>
      <c r="F35" s="201">
        <f>+F36</f>
        <v>412638</v>
      </c>
      <c r="G35" s="201">
        <f>+G36</f>
        <v>350238</v>
      </c>
      <c r="H35" s="207" t="str">
        <f>'OPĆI DIO'!$C$1</f>
        <v>42024 SVEUČILIŠTE JURJA DOBRILE U PULI</v>
      </c>
    </row>
    <row r="36" spans="1:8">
      <c r="A36" s="246">
        <v>31</v>
      </c>
      <c r="B36" s="245" t="s">
        <v>3664</v>
      </c>
      <c r="C36" s="232">
        <v>256244.37</v>
      </c>
      <c r="D36" s="232">
        <v>524845.36</v>
      </c>
      <c r="E36" s="225">
        <f>SUMIF('Unos rashoda i izdataka'!$Q$3:$Q$501,$A36,'Unos rashoda i izdataka'!J$3:J$501)+SUMIF('Unos rashoda P4'!$A$3:$A$501,$A36,'Unos rashoda P4'!H$3:H$501)-'B.2 RAČUN FINANC IF'!E13</f>
        <v>455237</v>
      </c>
      <c r="F36" s="225">
        <f>SUMIF('Unos rashoda i izdataka'!$Q$3:$Q$501,$A36,'Unos rashoda i izdataka'!K$3:K$501)+SUMIF('Unos rashoda P4'!$A$3:$A$501,$A36,'Unos rashoda P4'!I$3:I$501)-'B.2 RAČUN FINANC IF'!F13</f>
        <v>412638</v>
      </c>
      <c r="G36" s="225">
        <f>SUMIF('Unos rashoda i izdataka'!$Q$3:$Q$501,$A36,'Unos rashoda i izdataka'!L$3:L$501)+SUMIF('Unos rashoda P4'!$A$3:$A$501,$A36,'Unos rashoda P4'!J$3:J$501)-'B.2 RAČUN FINANC IF'!G13</f>
        <v>350238</v>
      </c>
      <c r="H36" s="207" t="str">
        <f>'OPĆI DIO'!$C$1</f>
        <v>42024 SVEUČILIŠTE JURJA DOBRILE U PULI</v>
      </c>
    </row>
    <row r="37" spans="1:8" s="229" customFormat="1">
      <c r="A37" s="269">
        <v>4</v>
      </c>
      <c r="B37" s="242" t="s">
        <v>3665</v>
      </c>
      <c r="C37" s="201">
        <f>+C38+C39</f>
        <v>1220659.8600000001</v>
      </c>
      <c r="D37" s="201">
        <f>+D38+D39</f>
        <v>2358985</v>
      </c>
      <c r="E37" s="201">
        <f>+E38+E39</f>
        <v>2496028</v>
      </c>
      <c r="F37" s="201">
        <f>+F38+F39</f>
        <v>1493953</v>
      </c>
      <c r="G37" s="201">
        <f>+G38+G39</f>
        <v>1493804</v>
      </c>
      <c r="H37" s="207" t="str">
        <f>'OPĆI DIO'!$C$1</f>
        <v>42024 SVEUČILIŠTE JURJA DOBRILE U PULI</v>
      </c>
    </row>
    <row r="38" spans="1:8">
      <c r="A38" s="246">
        <v>41</v>
      </c>
      <c r="B38" s="245" t="s">
        <v>3666</v>
      </c>
      <c r="C38" s="232">
        <v>0</v>
      </c>
      <c r="D38" s="232">
        <v>0</v>
      </c>
      <c r="E38" s="225">
        <f>SUMIF('Unos rashoda i izdataka'!$Q$3:$Q$501,$A38,'Unos rashoda i izdataka'!J$3:J$501)+SUMIF('Unos rashoda P4'!$A$3:$A$501,$A38,'Unos rashoda P4'!H$3:H$501)</f>
        <v>0</v>
      </c>
      <c r="F38" s="225">
        <f>SUMIF('Unos rashoda i izdataka'!$Q$3:$Q$501,$A38,'Unos rashoda i izdataka'!K$3:K$501)+SUMIF('Unos rashoda P4'!$A$3:$A$501,$A38,'Unos rashoda P4'!I$3:I$501)</f>
        <v>0</v>
      </c>
      <c r="G38" s="225">
        <f>SUMIF('Unos rashoda i izdataka'!$Q$3:$Q$501,$A38,'Unos rashoda i izdataka'!L$3:L$501)+SUMIF('Unos rashoda P4'!$A$3:$A$501,$A38,'Unos rashoda P4'!J$3:J$501)</f>
        <v>0</v>
      </c>
      <c r="H38" s="207" t="str">
        <f>'OPĆI DIO'!$C$1</f>
        <v>42024 SVEUČILIŠTE JURJA DOBRILE U PULI</v>
      </c>
    </row>
    <row r="39" spans="1:8">
      <c r="A39" s="246">
        <v>43</v>
      </c>
      <c r="B39" s="245" t="s">
        <v>3667</v>
      </c>
      <c r="C39" s="232">
        <v>1220659.8600000001</v>
      </c>
      <c r="D39" s="232">
        <v>2358985</v>
      </c>
      <c r="E39" s="225">
        <f>SUMIF('Unos rashoda i izdataka'!$Q$3:$Q$501,$A39,'Unos rashoda i izdataka'!J$3:J$501)+SUMIF('Unos rashoda P4'!$A$3:$A$501,$A39,'Unos rashoda P4'!H$3:H$501)</f>
        <v>2496028</v>
      </c>
      <c r="F39" s="225">
        <f>SUMIF('Unos rashoda i izdataka'!$Q$3:$Q$501,$A39,'Unos rashoda i izdataka'!K$3:K$501)+SUMIF('Unos rashoda P4'!$A$3:$A$501,$A39,'Unos rashoda P4'!I$3:I$501)</f>
        <v>1493953</v>
      </c>
      <c r="G39" s="225">
        <f>SUMIF('Unos rashoda i izdataka'!$Q$3:$Q$501,$A39,'Unos rashoda i izdataka'!L$3:L$501)+SUMIF('Unos rashoda P4'!$A$3:$A$501,$A39,'Unos rashoda P4'!J$3:J$501)</f>
        <v>1493804</v>
      </c>
      <c r="H39" s="207" t="str">
        <f>'OPĆI DIO'!$C$1</f>
        <v>42024 SVEUČILIŠTE JURJA DOBRILE U PULI</v>
      </c>
    </row>
    <row r="40" spans="1:8" s="229" customFormat="1">
      <c r="A40" s="269">
        <v>5</v>
      </c>
      <c r="B40" s="242" t="s">
        <v>3668</v>
      </c>
      <c r="C40" s="201">
        <f>SUM(C41:C48)</f>
        <v>5735194.0300000003</v>
      </c>
      <c r="D40" s="201">
        <f>SUM(D41:D48)</f>
        <v>1232901.52</v>
      </c>
      <c r="E40" s="201">
        <f>SUM(E41:E48)</f>
        <v>1529896</v>
      </c>
      <c r="F40" s="201">
        <f>SUM(F41:F48)</f>
        <v>566155</v>
      </c>
      <c r="G40" s="201">
        <f>SUM(G41:G48)</f>
        <v>261663</v>
      </c>
      <c r="H40" s="207" t="str">
        <f>'OPĆI DIO'!$C$1</f>
        <v>42024 SVEUČILIŠTE JURJA DOBRILE U PULI</v>
      </c>
    </row>
    <row r="41" spans="1:8">
      <c r="A41" s="246">
        <v>51</v>
      </c>
      <c r="B41" s="245" t="s">
        <v>3669</v>
      </c>
      <c r="C41" s="232">
        <v>75308.95</v>
      </c>
      <c r="D41" s="232">
        <v>241287.38</v>
      </c>
      <c r="E41" s="225">
        <f>SUMIF('Unos rashoda i izdataka'!$Q$3:$Q$501,$A41,'Unos rashoda i izdataka'!J$3:J$501)+SUMIF('Unos rashoda P4'!$A$3:$A$501,$A41,'Unos rashoda P4'!H$3:H$501)</f>
        <v>184356</v>
      </c>
      <c r="F41" s="225">
        <f>SUMIF('Unos rashoda i izdataka'!$Q$3:$Q$501,$A41,'Unos rashoda i izdataka'!K$3:K$501)+SUMIF('Unos rashoda P4'!$A$3:$A$501,$A41,'Unos rashoda P4'!I$3:I$501)</f>
        <v>81052</v>
      </c>
      <c r="G41" s="225">
        <f>SUMIF('Unos rashoda i izdataka'!$Q$3:$Q$501,$A41,'Unos rashoda i izdataka'!L$3:L$501)+SUMIF('Unos rashoda P4'!$A$3:$A$501,$A41,'Unos rashoda P4'!J$3:J$501)</f>
        <v>0</v>
      </c>
      <c r="H41" s="207" t="str">
        <f>'OPĆI DIO'!$C$1</f>
        <v>42024 SVEUČILIŠTE JURJA DOBRILE U PULI</v>
      </c>
    </row>
    <row r="42" spans="1:8">
      <c r="A42" s="246">
        <v>52</v>
      </c>
      <c r="B42" s="245" t="s">
        <v>3670</v>
      </c>
      <c r="C42" s="232">
        <v>617566.62</v>
      </c>
      <c r="D42" s="232">
        <v>991614.14</v>
      </c>
      <c r="E42" s="225">
        <f>SUMIF('Unos rashoda i izdataka'!$Q$3:$Q$501,$A42,'Unos rashoda i izdataka'!J$3:J$501)+SUMIF('Unos rashoda P4'!$A$3:$A$501,$A42,'Unos rashoda P4'!H$3:H$501)</f>
        <v>1345540</v>
      </c>
      <c r="F42" s="225">
        <f>SUMIF('Unos rashoda i izdataka'!$Q$3:$Q$501,$A42,'Unos rashoda i izdataka'!K$3:K$501)+SUMIF('Unos rashoda P4'!$A$3:$A$501,$A42,'Unos rashoda P4'!I$3:I$501)</f>
        <v>485103</v>
      </c>
      <c r="G42" s="225">
        <f>SUMIF('Unos rashoda i izdataka'!$Q$3:$Q$501,$A42,'Unos rashoda i izdataka'!L$3:L$501)+SUMIF('Unos rashoda P4'!$A$3:$A$501,$A42,'Unos rashoda P4'!J$3:J$501)</f>
        <v>261663</v>
      </c>
      <c r="H42" s="207" t="str">
        <f>'OPĆI DIO'!$C$1</f>
        <v>42024 SVEUČILIŠTE JURJA DOBRILE U PULI</v>
      </c>
    </row>
    <row r="43" spans="1:8">
      <c r="A43" s="246">
        <v>552</v>
      </c>
      <c r="B43" s="245" t="s">
        <v>3671</v>
      </c>
      <c r="C43" s="232">
        <v>0</v>
      </c>
      <c r="D43" s="232">
        <v>0</v>
      </c>
      <c r="E43" s="225">
        <f>SUMIF('Unos rashoda i izdataka'!$Q$3:$Q$501,$A43,'Unos rashoda i izdataka'!J$3:J$501)+SUMIF('Unos rashoda P4'!$A$3:$A$501,$A43,'Unos rashoda P4'!H$3:H$501)</f>
        <v>0</v>
      </c>
      <c r="F43" s="225">
        <f>SUMIF('Unos rashoda i izdataka'!$Q$3:$Q$501,$A43,'Unos rashoda i izdataka'!K$3:K$501)+SUMIF('Unos rashoda P4'!$A$3:$A$501,$A43,'Unos rashoda P4'!I$3:I$501)</f>
        <v>0</v>
      </c>
      <c r="G43" s="225">
        <f>SUMIF('Unos rashoda i izdataka'!$Q$3:$Q$501,$A43,'Unos rashoda i izdataka'!L$3:L$501)+SUMIF('Unos rashoda P4'!$A$3:$A$501,$A43,'Unos rashoda P4'!J$3:J$501)</f>
        <v>0</v>
      </c>
      <c r="H43" s="207" t="str">
        <f>'OPĆI DIO'!$C$1</f>
        <v>42024 SVEUČILIŠTE JURJA DOBRILE U PULI</v>
      </c>
    </row>
    <row r="44" spans="1:8">
      <c r="A44" s="246">
        <v>559</v>
      </c>
      <c r="B44" s="245" t="s">
        <v>3672</v>
      </c>
      <c r="C44" s="232">
        <v>0</v>
      </c>
      <c r="D44" s="232">
        <v>0</v>
      </c>
      <c r="E44" s="225">
        <f>SUMIF('Unos rashoda i izdataka'!$Q$3:$Q$501,$A44,'Unos rashoda i izdataka'!J$3:J$501)+SUMIF('Unos rashoda P4'!$A$3:$A$501,$A44,'Unos rashoda P4'!H$3:H$501)</f>
        <v>0</v>
      </c>
      <c r="F44" s="225">
        <f>SUMIF('Unos rashoda i izdataka'!$Q$3:$Q$501,$A44,'Unos rashoda i izdataka'!K$3:K$501)+SUMIF('Unos rashoda P4'!$A$3:$A$501,$A44,'Unos rashoda P4'!I$3:I$501)</f>
        <v>0</v>
      </c>
      <c r="G44" s="225">
        <f>SUMIF('Unos rashoda i izdataka'!$Q$3:$Q$501,$A44,'Unos rashoda i izdataka'!L$3:L$501)+SUMIF('Unos rashoda P4'!$A$3:$A$501,$A44,'Unos rashoda P4'!J$3:J$501)</f>
        <v>0</v>
      </c>
      <c r="H44" s="207" t="str">
        <f>'OPĆI DIO'!$C$1</f>
        <v>42024 SVEUČILIŠTE JURJA DOBRILE U PULI</v>
      </c>
    </row>
    <row r="45" spans="1:8">
      <c r="A45" s="246">
        <v>561</v>
      </c>
      <c r="B45" s="245" t="s">
        <v>3673</v>
      </c>
      <c r="C45" s="232">
        <v>0</v>
      </c>
      <c r="D45" s="232">
        <v>0</v>
      </c>
      <c r="E45" s="225">
        <f>SUMIF('Unos rashoda i izdataka'!$Q$3:$Q$501,$A45,'Unos rashoda i izdataka'!J$3:J$501)+SUMIF('Unos rashoda P4'!$A$3:$A$501,$A45,'Unos rashoda P4'!H$3:H$501)</f>
        <v>0</v>
      </c>
      <c r="F45" s="225">
        <f>SUMIF('Unos rashoda i izdataka'!$Q$3:$Q$501,$A45,'Unos rashoda i izdataka'!K$3:K$501)+SUMIF('Unos rashoda P4'!$A$3:$A$501,$A45,'Unos rashoda P4'!I$3:I$501)</f>
        <v>0</v>
      </c>
      <c r="G45" s="225">
        <f>SUMIF('Unos rashoda i izdataka'!$Q$3:$Q$501,$A45,'Unos rashoda i izdataka'!L$3:L$501)+SUMIF('Unos rashoda P4'!$A$3:$A$501,$A45,'Unos rashoda P4'!J$3:J$501)</f>
        <v>0</v>
      </c>
      <c r="H45" s="207" t="str">
        <f>'OPĆI DIO'!$C$1</f>
        <v>42024 SVEUČILIŠTE JURJA DOBRILE U PULI</v>
      </c>
    </row>
    <row r="46" spans="1:8" ht="20.25" customHeight="1">
      <c r="A46" s="246">
        <v>563</v>
      </c>
      <c r="B46" s="245" t="s">
        <v>3674</v>
      </c>
      <c r="C46" s="232">
        <v>5042318.46</v>
      </c>
      <c r="D46" s="232">
        <v>0</v>
      </c>
      <c r="E46" s="225">
        <f>SUMIF('Unos rashoda i izdataka'!$Q$3:$Q$501,$A46,'Unos rashoda i izdataka'!J$3:J$501)+SUMIF('Unos rashoda P4'!$A$3:$A$501,$A46,'Unos rashoda P4'!H$3:H$501)</f>
        <v>0</v>
      </c>
      <c r="F46" s="225">
        <f>SUMIF('Unos rashoda i izdataka'!$Q$3:$Q$501,$A46,'Unos rashoda i izdataka'!K$3:K$501)+SUMIF('Unos rashoda P4'!$A$3:$A$501,$A46,'Unos rashoda P4'!I$3:I$501)</f>
        <v>0</v>
      </c>
      <c r="G46" s="225">
        <f>SUMIF('Unos rashoda i izdataka'!$Q$3:$Q$501,$A46,'Unos rashoda i izdataka'!L$3:L$501)+SUMIF('Unos rashoda P4'!$A$3:$A$501,$A46,'Unos rashoda P4'!J$3:J$501)</f>
        <v>0</v>
      </c>
      <c r="H46" s="207" t="str">
        <f>'OPĆI DIO'!$C$1</f>
        <v>42024 SVEUČILIŠTE JURJA DOBRILE U PULI</v>
      </c>
    </row>
    <row r="47" spans="1:8" ht="30">
      <c r="A47" s="246">
        <v>573</v>
      </c>
      <c r="B47" s="245" t="s">
        <v>974</v>
      </c>
      <c r="C47" s="232">
        <v>0</v>
      </c>
      <c r="D47" s="232">
        <v>0</v>
      </c>
      <c r="E47" s="225">
        <f>SUMIF('Unos rashoda i izdataka'!$Q$3:$Q$501,$A47,'Unos rashoda i izdataka'!J$3:J$501)+SUMIF('Unos rashoda P4'!$A$3:$A$501,$A47,'Unos rashoda P4'!H$3:H$501)</f>
        <v>0</v>
      </c>
      <c r="F47" s="225">
        <f>SUMIF('Unos rashoda i izdataka'!$Q$3:$Q$501,$A47,'Unos rashoda i izdataka'!K$3:K$501)+SUMIF('Unos rashoda P4'!$A$3:$A$501,$A47,'Unos rashoda P4'!I$3:I$501)</f>
        <v>0</v>
      </c>
      <c r="G47" s="225">
        <f>SUMIF('Unos rashoda i izdataka'!$Q$3:$Q$501,$A47,'Unos rashoda i izdataka'!L$3:L$501)+SUMIF('Unos rashoda P4'!$A$3:$A$501,$A47,'Unos rashoda P4'!J$3:J$501)</f>
        <v>0</v>
      </c>
      <c r="H47" s="207" t="str">
        <f>'OPĆI DIO'!$C$1</f>
        <v>42024 SVEUČILIŠTE JURJA DOBRILE U PULI</v>
      </c>
    </row>
    <row r="48" spans="1:8">
      <c r="A48" s="246">
        <v>581</v>
      </c>
      <c r="B48" s="245" t="s">
        <v>3675</v>
      </c>
      <c r="C48" s="232">
        <v>0</v>
      </c>
      <c r="D48" s="232">
        <v>0</v>
      </c>
      <c r="E48" s="225">
        <f>SUMIF('Unos rashoda i izdataka'!$Q$3:$Q$501,$A48,'Unos rashoda i izdataka'!J$3:J$501)+SUMIF('Unos rashoda P4'!$A$3:$A$501,$A48,'Unos rashoda P4'!H$3:H$501)</f>
        <v>0</v>
      </c>
      <c r="F48" s="225">
        <f>SUMIF('Unos rashoda i izdataka'!$Q$3:$Q$501,$A48,'Unos rashoda i izdataka'!K$3:K$501)+SUMIF('Unos rashoda P4'!$A$3:$A$501,$A48,'Unos rashoda P4'!I$3:I$501)</f>
        <v>0</v>
      </c>
      <c r="G48" s="225">
        <f>SUMIF('Unos rashoda i izdataka'!$Q$3:$Q$501,$A48,'Unos rashoda i izdataka'!L$3:L$501)+SUMIF('Unos rashoda P4'!$A$3:$A$501,$A48,'Unos rashoda P4'!J$3:J$501)</f>
        <v>0</v>
      </c>
      <c r="H48" s="207" t="str">
        <f>'OPĆI DIO'!$C$1</f>
        <v>42024 SVEUČILIŠTE JURJA DOBRILE U PULI</v>
      </c>
    </row>
    <row r="49" spans="1:8" s="229" customFormat="1">
      <c r="A49" s="269">
        <v>6</v>
      </c>
      <c r="B49" s="242" t="s">
        <v>3676</v>
      </c>
      <c r="C49" s="201">
        <f>+C50+C51</f>
        <v>85097.24</v>
      </c>
      <c r="D49" s="201">
        <f>+D50+D51</f>
        <v>41476.22</v>
      </c>
      <c r="E49" s="201">
        <f>+E50+E51</f>
        <v>2201018</v>
      </c>
      <c r="F49" s="201">
        <f>+F50+F51</f>
        <v>376418</v>
      </c>
      <c r="G49" s="201">
        <f>+G50+G51</f>
        <v>152537</v>
      </c>
      <c r="H49" s="207" t="str">
        <f>'OPĆI DIO'!$C$1</f>
        <v>42024 SVEUČILIŠTE JURJA DOBRILE U PULI</v>
      </c>
    </row>
    <row r="50" spans="1:8">
      <c r="A50" s="246">
        <v>61</v>
      </c>
      <c r="B50" s="245" t="s">
        <v>3677</v>
      </c>
      <c r="C50" s="232">
        <v>85097.24</v>
      </c>
      <c r="D50" s="232">
        <v>41476.22</v>
      </c>
      <c r="E50" s="225">
        <f>SUMIF('Unos rashoda i izdataka'!$Q$3:$Q$501,$A50,'Unos rashoda i izdataka'!J$3:J$501)+SUMIF('Unos rashoda P4'!$A$3:$A$501,$A50,'Unos rashoda P4'!H$3:H$501)</f>
        <v>2201018</v>
      </c>
      <c r="F50" s="225">
        <f>SUMIF('Unos rashoda i izdataka'!$Q$3:$Q$501,$A50,'Unos rashoda i izdataka'!K$3:K$501)+SUMIF('Unos rashoda P4'!$A$3:$A$501,$A50,'Unos rashoda P4'!I$3:I$501)</f>
        <v>376418</v>
      </c>
      <c r="G50" s="225">
        <f>SUMIF('Unos rashoda i izdataka'!$Q$3:$Q$501,$A50,'Unos rashoda i izdataka'!L$3:L$501)+SUMIF('Unos rashoda P4'!$A$3:$A$501,$A50,'Unos rashoda P4'!J$3:J$501)</f>
        <v>152537</v>
      </c>
      <c r="H50" s="207" t="str">
        <f>'OPĆI DIO'!$C$1</f>
        <v>42024 SVEUČILIŠTE JURJA DOBRILE U PULI</v>
      </c>
    </row>
    <row r="51" spans="1:8">
      <c r="A51" s="246">
        <v>63</v>
      </c>
      <c r="B51" s="245" t="s">
        <v>3678</v>
      </c>
      <c r="C51" s="232">
        <v>0</v>
      </c>
      <c r="D51" s="232">
        <v>0</v>
      </c>
      <c r="E51" s="225">
        <f>SUMIF('Unos rashoda i izdataka'!$Q$3:$Q$501,$A51,'Unos rashoda i izdataka'!J$3:J$501)+SUMIF('Unos rashoda P4'!$A$3:$A$501,$A51,'Unos rashoda P4'!H$3:H$501)</f>
        <v>0</v>
      </c>
      <c r="F51" s="225">
        <f>SUMIF('Unos rashoda i izdataka'!$Q$3:$Q$501,$A51,'Unos rashoda i izdataka'!K$3:K$501)+SUMIF('Unos rashoda P4'!$A$3:$A$501,$A51,'Unos rashoda P4'!I$3:I$501)</f>
        <v>0</v>
      </c>
      <c r="G51" s="225">
        <f>SUMIF('Unos rashoda i izdataka'!$Q$3:$Q$501,$A51,'Unos rashoda i izdataka'!L$3:L$501)+SUMIF('Unos rashoda P4'!$A$3:$A$501,$A51,'Unos rashoda P4'!J$3:J$501)</f>
        <v>0</v>
      </c>
      <c r="H51" s="207" t="str">
        <f>'OPĆI DIO'!$C$1</f>
        <v>42024 SVEUČILIŠTE JURJA DOBRILE U PULI</v>
      </c>
    </row>
    <row r="52" spans="1:8" s="229" customFormat="1" ht="27.75" customHeight="1">
      <c r="A52" s="269">
        <v>7</v>
      </c>
      <c r="B52" s="242" t="s">
        <v>3679</v>
      </c>
      <c r="C52" s="201">
        <f>+C53</f>
        <v>0</v>
      </c>
      <c r="D52" s="201">
        <f>+D53</f>
        <v>1858.12</v>
      </c>
      <c r="E52" s="201">
        <f>+E53</f>
        <v>1858</v>
      </c>
      <c r="F52" s="201">
        <f>+F53</f>
        <v>1858</v>
      </c>
      <c r="G52" s="201">
        <f>+G53</f>
        <v>1858</v>
      </c>
      <c r="H52" s="207" t="str">
        <f>'OPĆI DIO'!$C$1</f>
        <v>42024 SVEUČILIŠTE JURJA DOBRILE U PULI</v>
      </c>
    </row>
    <row r="53" spans="1:8" ht="30">
      <c r="A53" s="246">
        <v>71</v>
      </c>
      <c r="B53" s="245" t="s">
        <v>3680</v>
      </c>
      <c r="C53" s="232">
        <v>0</v>
      </c>
      <c r="D53" s="232">
        <v>1858.12</v>
      </c>
      <c r="E53" s="225">
        <f>SUMIF('Unos rashoda i izdataka'!$Q$3:$Q$501,$A53,'Unos rashoda i izdataka'!J$3:J$501)+SUMIF('Unos rashoda P4'!$A$3:$A$501,$A53,'Unos rashoda P4'!H$3:H$501)</f>
        <v>1858</v>
      </c>
      <c r="F53" s="225">
        <f>SUMIF('Unos rashoda i izdataka'!$Q$3:$Q$501,$A53,'Unos rashoda i izdataka'!K$3:K$501)+SUMIF('Unos rashoda P4'!$A$3:$A$501,$A53,'Unos rashoda P4'!I$3:I$501)</f>
        <v>1858</v>
      </c>
      <c r="G53" s="225">
        <f>SUMIF('Unos rashoda i izdataka'!$Q$3:$Q$501,$A53,'Unos rashoda i izdataka'!L$3:L$501)+SUMIF('Unos rashoda P4'!$A$3:$A$501,$A53,'Unos rashoda P4'!J$3:J$501)</f>
        <v>1858</v>
      </c>
      <c r="H53" s="207" t="str">
        <f>'OPĆI DIO'!$C$1</f>
        <v>42024 SVEUČILIŠTE JURJA DOBRILE U PULI</v>
      </c>
    </row>
    <row r="54" spans="1:8" s="229" customFormat="1">
      <c r="A54" s="269">
        <v>8</v>
      </c>
      <c r="B54" s="242" t="s">
        <v>3683</v>
      </c>
      <c r="C54" s="201">
        <f>+C56</f>
        <v>0</v>
      </c>
      <c r="D54" s="201">
        <f>+D56</f>
        <v>0</v>
      </c>
      <c r="E54" s="201">
        <f>+E56</f>
        <v>0</v>
      </c>
      <c r="F54" s="201">
        <f>+F56</f>
        <v>0</v>
      </c>
      <c r="G54" s="201">
        <f>+G56</f>
        <v>0</v>
      </c>
      <c r="H54" s="207"/>
    </row>
    <row r="55" spans="1:8">
      <c r="A55" s="246">
        <v>810</v>
      </c>
      <c r="B55" s="245" t="s">
        <v>6582</v>
      </c>
      <c r="C55" s="232">
        <v>0</v>
      </c>
      <c r="D55" s="232">
        <v>0</v>
      </c>
      <c r="E55" s="225">
        <f>SUMIF('Unos rashoda i izdataka'!$Q$3:$Q$501,$A55,'Unos rashoda i izdataka'!J$3:J$501)+SUMIF('Unos rashoda P4'!$A$3:$A$501,$A55,'Unos rashoda P4'!H$3:H$501)</f>
        <v>0</v>
      </c>
      <c r="F55" s="225">
        <f>SUMIF('Unos rashoda i izdataka'!$Q$3:$Q$501,$A55,'Unos rashoda i izdataka'!K$3:K$501)+SUMIF('Unos rashoda P4'!$A$3:$A$501,$A55,'Unos rashoda P4'!I$3:I$501)</f>
        <v>0</v>
      </c>
      <c r="G55" s="225">
        <f>SUMIF('Unos rashoda i izdataka'!$Q$3:$Q$501,$A55,'Unos rashoda i izdataka'!L$3:L$501)+SUMIF('Unos rashoda P4'!$A$3:$A$501,$A55,'Unos rashoda P4'!J$3:J$501)</f>
        <v>0</v>
      </c>
      <c r="H55" s="207"/>
    </row>
    <row r="56" spans="1:8">
      <c r="A56" s="246">
        <v>815</v>
      </c>
      <c r="B56" s="245" t="s">
        <v>4537</v>
      </c>
      <c r="C56" s="232">
        <v>0</v>
      </c>
      <c r="D56" s="232">
        <v>0</v>
      </c>
      <c r="E56" s="225">
        <f>SUMIF('Unos rashoda i izdataka'!$Q$3:$Q$501,$A56,'Unos rashoda i izdataka'!J$3:J$501)+SUMIF('Unos rashoda P4'!$A$3:$A$501,$A56,'Unos rashoda P4'!H$3:H$501)</f>
        <v>0</v>
      </c>
      <c r="F56" s="225">
        <f>SUMIF('Unos rashoda i izdataka'!$Q$3:$Q$501,$A56,'Unos rashoda i izdataka'!K$3:K$501)+SUMIF('Unos rashoda P4'!$A$3:$A$501,$A56,'Unos rashoda P4'!I$3:I$501)</f>
        <v>0</v>
      </c>
      <c r="G56" s="225">
        <f>SUMIF('Unos rashoda i izdataka'!$Q$3:$Q$501,$A56,'Unos rashoda i izdataka'!L$3:L$501)+SUMIF('Unos rashoda P4'!$A$3:$A$501,$A56,'Unos rashoda P4'!J$3:J$501)</f>
        <v>0</v>
      </c>
      <c r="H56" s="207"/>
    </row>
    <row r="57" spans="1:8"/>
    <row r="58" spans="1:8"/>
    <row r="59" spans="1:8"/>
  </sheetData>
  <sheetProtection algorithmName="SHA-512" hashValue="CwJpvKE/r/kV2KUPZsaLzxsV+rBCNCcPKVGLpMXSpSC4skjgKyBlq1VQxEhCAgq4b8VBDIcz9dmsxvN+jrqA+g==" saltValue="c372Df3WuZJcHZYseCCFKw==" spinCount="100000" sheet="1"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J87"/>
  <sheetViews>
    <sheetView showGridLines="0" zoomScaleNormal="100" workbookViewId="0">
      <pane xSplit="1" ySplit="4" topLeftCell="B62" activePane="bottomRight" state="frozen"/>
      <selection pane="topRight" activeCell="B1" sqref="B1"/>
      <selection pane="bottomLeft" activeCell="A4" sqref="A4"/>
      <selection pane="bottomRight" activeCell="F70" sqref="F70"/>
    </sheetView>
  </sheetViews>
  <sheetFormatPr defaultColWidth="0" defaultRowHeight="15" zeroHeight="1"/>
  <cols>
    <col min="1" max="1" width="9.28515625" style="137" bestFit="1" customWidth="1"/>
    <col min="2" max="2" width="41.85546875" style="128" customWidth="1"/>
    <col min="3" max="4" width="17.7109375" style="128" customWidth="1"/>
    <col min="5" max="7" width="15.85546875" customWidth="1"/>
    <col min="8" max="192" width="0" hidden="1" customWidth="1"/>
    <col min="193" max="16384" width="9.140625" hidden="1"/>
  </cols>
  <sheetData>
    <row r="1" spans="1:192" s="17" customFormat="1" ht="24" customHeight="1">
      <c r="A1" s="294" t="s">
        <v>2889</v>
      </c>
      <c r="B1" s="294"/>
      <c r="C1" s="294"/>
      <c r="D1" s="294"/>
      <c r="E1" s="294"/>
      <c r="F1" s="294"/>
      <c r="G1" s="294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</row>
    <row r="2" spans="1:192" s="17" customFormat="1" ht="24" customHeight="1">
      <c r="A2" s="123"/>
      <c r="B2" s="123"/>
      <c r="C2" s="123"/>
      <c r="D2" s="123"/>
      <c r="E2" s="123"/>
      <c r="F2" s="123"/>
      <c r="G2" s="123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</row>
    <row r="3" spans="1:192">
      <c r="G3" s="112" t="s">
        <v>3017</v>
      </c>
    </row>
    <row r="4" spans="1:192" ht="25.5">
      <c r="A4" s="2" t="s">
        <v>2888</v>
      </c>
      <c r="B4" s="2" t="s">
        <v>2894</v>
      </c>
      <c r="C4" s="2" t="s">
        <v>3702</v>
      </c>
      <c r="D4" s="2" t="s">
        <v>3703</v>
      </c>
      <c r="E4" s="2" t="s">
        <v>3706</v>
      </c>
      <c r="F4" s="2" t="s">
        <v>3707</v>
      </c>
      <c r="G4" s="2" t="s">
        <v>3708</v>
      </c>
    </row>
    <row r="5" spans="1:192" s="237" customFormat="1" ht="28.5" customHeight="1">
      <c r="A5" s="235"/>
      <c r="B5" s="235" t="s">
        <v>2890</v>
      </c>
      <c r="C5" s="236">
        <f>+C6+C15+C21+C28+C38+C45+C52+C59+C66+C75</f>
        <v>21604477</v>
      </c>
      <c r="D5" s="236">
        <f>+D6+D15+D21+D28+D38+D45+D52+D59+D66+D75</f>
        <v>16425700</v>
      </c>
      <c r="E5" s="236">
        <f>+E6+E15+E21+E28+E38+E45+E52+E59+E66+E75</f>
        <v>19176021</v>
      </c>
      <c r="F5" s="236">
        <f>+F6+F15+F21+F28+F38+F45+F52+F59+F66+F75</f>
        <v>15438235</v>
      </c>
      <c r="G5" s="236">
        <f>+G6+G15+G21+G28+G38+G45+G52+G59+G66+G75</f>
        <v>14902389</v>
      </c>
    </row>
    <row r="6" spans="1:192">
      <c r="A6" s="129">
        <v>1</v>
      </c>
      <c r="B6" s="34" t="s">
        <v>2891</v>
      </c>
      <c r="C6" s="140">
        <f>SUM(C7:C14)</f>
        <v>0</v>
      </c>
      <c r="D6" s="140">
        <f>SUM(D7:D14)</f>
        <v>0</v>
      </c>
      <c r="E6" s="140">
        <f>SUM(E7:E14)</f>
        <v>0</v>
      </c>
      <c r="F6" s="140">
        <f>SUM(F7:F14)</f>
        <v>0</v>
      </c>
      <c r="G6" s="140">
        <f>SUM(G7:G14)</f>
        <v>0</v>
      </c>
      <c r="H6" s="207" t="str">
        <f>'OPĆI DIO'!$C$1</f>
        <v>42024 SVEUČILIŠTE JURJA DOBRILE U PULI</v>
      </c>
    </row>
    <row r="7" spans="1:192" ht="25.5">
      <c r="A7" s="136">
        <v>11</v>
      </c>
      <c r="B7" s="23" t="s">
        <v>2892</v>
      </c>
      <c r="C7" s="231"/>
      <c r="D7" s="231"/>
      <c r="E7" s="231">
        <f>SUMIF('Unos rashoda i izdataka'!$R$3:$R$501,'A.3 RASHODI FUNK'!$A7,'Unos rashoda i izdataka'!J$3:J$501)+SUMIF('Unos rashoda P4'!$T$3:$T$501,'A.3 RASHODI FUNK'!$A7,'Unos rashoda P4'!H$3:H$501)</f>
        <v>0</v>
      </c>
      <c r="F7" s="231">
        <f>SUMIF('Unos rashoda i izdataka'!$R$3:$R$501,'A.3 RASHODI FUNK'!$A7,'Unos rashoda i izdataka'!K$3:K$501)+SUMIF('Unos rashoda P4'!$T$3:$T$501,'A.3 RASHODI FUNK'!$A7,'Unos rashoda P4'!I$3:I$501)</f>
        <v>0</v>
      </c>
      <c r="G7" s="231">
        <f>SUMIF('Unos rashoda i izdataka'!$R$3:$R$501,'A.3 RASHODI FUNK'!$A7,'Unos rashoda i izdataka'!L$3:L$501)+SUMIF('Unos rashoda P4'!$T$3:$T$501,'A.3 RASHODI FUNK'!$A7,'Unos rashoda P4'!J$3:J$501)</f>
        <v>0</v>
      </c>
      <c r="H7" s="207" t="str">
        <f>'OPĆI DIO'!$C$1</f>
        <v>42024 SVEUČILIŠTE JURJA DOBRILE U PULI</v>
      </c>
    </row>
    <row r="8" spans="1:192">
      <c r="A8" s="136">
        <v>12</v>
      </c>
      <c r="B8" s="23" t="s">
        <v>2893</v>
      </c>
      <c r="C8" s="231"/>
      <c r="D8" s="231"/>
      <c r="E8" s="231">
        <f>SUMIF('Unos rashoda i izdataka'!$R$3:$R$501,'A.3 RASHODI FUNK'!$A8,'Unos rashoda i izdataka'!J$3:J$501)+SUMIF('Unos rashoda P4'!$T$3:$T$501,'A.3 RASHODI FUNK'!$A8,'Unos rashoda P4'!H$3:H$501)</f>
        <v>0</v>
      </c>
      <c r="F8" s="231">
        <f>SUMIF('Unos rashoda i izdataka'!$R$3:$R$501,'A.3 RASHODI FUNK'!$A8,'Unos rashoda i izdataka'!K$3:K$501)+SUMIF('Unos rashoda P4'!$T$3:$T$501,'A.3 RASHODI FUNK'!$A8,'Unos rashoda P4'!I$3:I$501)</f>
        <v>0</v>
      </c>
      <c r="G8" s="231">
        <f>SUMIF('Unos rashoda i izdataka'!$R$3:$R$501,'A.3 RASHODI FUNK'!$A8,'Unos rashoda i izdataka'!L$3:L$501)+SUMIF('Unos rashoda P4'!$T$3:$T$501,'A.3 RASHODI FUNK'!$A8,'Unos rashoda P4'!J$3:J$501)</f>
        <v>0</v>
      </c>
      <c r="H8" s="207" t="str">
        <f>'OPĆI DIO'!$C$1</f>
        <v>42024 SVEUČILIŠTE JURJA DOBRILE U PULI</v>
      </c>
    </row>
    <row r="9" spans="1:192">
      <c r="A9" s="136">
        <v>13</v>
      </c>
      <c r="B9" s="23" t="s">
        <v>2895</v>
      </c>
      <c r="C9" s="231"/>
      <c r="D9" s="231"/>
      <c r="E9" s="231">
        <f>SUMIF('Unos rashoda i izdataka'!$R$3:$R$501,'A.3 RASHODI FUNK'!$A9,'Unos rashoda i izdataka'!J$3:J$501)+SUMIF('Unos rashoda P4'!$T$3:$T$501,'A.3 RASHODI FUNK'!$A9,'Unos rashoda P4'!H$3:H$501)</f>
        <v>0</v>
      </c>
      <c r="F9" s="231">
        <f>SUMIF('Unos rashoda i izdataka'!$R$3:$R$501,'A.3 RASHODI FUNK'!$A9,'Unos rashoda i izdataka'!K$3:K$501)+SUMIF('Unos rashoda P4'!$T$3:$T$501,'A.3 RASHODI FUNK'!$A9,'Unos rashoda P4'!I$3:I$501)</f>
        <v>0</v>
      </c>
      <c r="G9" s="231">
        <f>SUMIF('Unos rashoda i izdataka'!$R$3:$R$501,'A.3 RASHODI FUNK'!$A9,'Unos rashoda i izdataka'!L$3:L$501)+SUMIF('Unos rashoda P4'!$T$3:$T$501,'A.3 RASHODI FUNK'!$A9,'Unos rashoda P4'!J$3:J$501)</f>
        <v>0</v>
      </c>
      <c r="H9" s="207" t="str">
        <f>'OPĆI DIO'!$C$1</f>
        <v>42024 SVEUČILIŠTE JURJA DOBRILE U PULI</v>
      </c>
    </row>
    <row r="10" spans="1:192">
      <c r="A10" s="136">
        <v>14</v>
      </c>
      <c r="B10" s="23" t="s">
        <v>2945</v>
      </c>
      <c r="C10" s="231"/>
      <c r="D10" s="231"/>
      <c r="E10" s="231">
        <f>SUMIF('Unos rashoda i izdataka'!$R$3:$R$501,'A.3 RASHODI FUNK'!$A10,'Unos rashoda i izdataka'!J$3:J$501)+SUMIF('Unos rashoda P4'!$T$3:$T$501,'A.3 RASHODI FUNK'!$A10,'Unos rashoda P4'!H$3:H$501)</f>
        <v>0</v>
      </c>
      <c r="F10" s="231">
        <f>SUMIF('Unos rashoda i izdataka'!$R$3:$R$501,'A.3 RASHODI FUNK'!$A10,'Unos rashoda i izdataka'!K$3:K$501)+SUMIF('Unos rashoda P4'!$T$3:$T$501,'A.3 RASHODI FUNK'!$A10,'Unos rashoda P4'!I$3:I$501)</f>
        <v>0</v>
      </c>
      <c r="G10" s="231">
        <f>SUMIF('Unos rashoda i izdataka'!$R$3:$R$501,'A.3 RASHODI FUNK'!$A10,'Unos rashoda i izdataka'!L$3:L$501)+SUMIF('Unos rashoda P4'!$T$3:$T$501,'A.3 RASHODI FUNK'!$A10,'Unos rashoda P4'!J$3:J$501)</f>
        <v>0</v>
      </c>
      <c r="H10" s="207" t="str">
        <f>'OPĆI DIO'!$C$1</f>
        <v>42024 SVEUČILIŠTE JURJA DOBRILE U PULI</v>
      </c>
    </row>
    <row r="11" spans="1:192">
      <c r="A11" s="136">
        <v>15</v>
      </c>
      <c r="B11" s="23" t="s">
        <v>2902</v>
      </c>
      <c r="C11" s="231"/>
      <c r="D11" s="231"/>
      <c r="E11" s="231">
        <f>SUMIF('Unos rashoda i izdataka'!$R$3:$R$501,'A.3 RASHODI FUNK'!$A11,'Unos rashoda i izdataka'!J$3:J$501)+SUMIF('Unos rashoda P4'!$T$3:$T$501,'A.3 RASHODI FUNK'!$A11,'Unos rashoda P4'!H$3:H$501)</f>
        <v>0</v>
      </c>
      <c r="F11" s="231">
        <f>SUMIF('Unos rashoda i izdataka'!$R$3:$R$501,'A.3 RASHODI FUNK'!$A11,'Unos rashoda i izdataka'!K$3:K$501)+SUMIF('Unos rashoda P4'!$T$3:$T$501,'A.3 RASHODI FUNK'!$A11,'Unos rashoda P4'!I$3:I$501)</f>
        <v>0</v>
      </c>
      <c r="G11" s="231">
        <f>SUMIF('Unos rashoda i izdataka'!$R$3:$R$501,'A.3 RASHODI FUNK'!$A11,'Unos rashoda i izdataka'!L$3:L$501)+SUMIF('Unos rashoda P4'!$T$3:$T$501,'A.3 RASHODI FUNK'!$A11,'Unos rashoda P4'!J$3:J$501)</f>
        <v>0</v>
      </c>
      <c r="H11" s="207" t="str">
        <f>'OPĆI DIO'!$C$1</f>
        <v>42024 SVEUČILIŠTE JURJA DOBRILE U PULI</v>
      </c>
    </row>
    <row r="12" spans="1:192">
      <c r="A12" s="136">
        <v>16</v>
      </c>
      <c r="B12" s="23" t="s">
        <v>2946</v>
      </c>
      <c r="C12" s="231"/>
      <c r="D12" s="231"/>
      <c r="E12" s="231">
        <f>SUMIF('Unos rashoda i izdataka'!$R$3:$R$501,'A.3 RASHODI FUNK'!$A12,'Unos rashoda i izdataka'!J$3:J$501)+SUMIF('Unos rashoda P4'!$T$3:$T$501,'A.3 RASHODI FUNK'!$A12,'Unos rashoda P4'!H$3:H$501)</f>
        <v>0</v>
      </c>
      <c r="F12" s="231">
        <f>SUMIF('Unos rashoda i izdataka'!$R$3:$R$501,'A.3 RASHODI FUNK'!$A12,'Unos rashoda i izdataka'!K$3:K$501)+SUMIF('Unos rashoda P4'!$T$3:$T$501,'A.3 RASHODI FUNK'!$A12,'Unos rashoda P4'!I$3:I$501)</f>
        <v>0</v>
      </c>
      <c r="G12" s="231">
        <f>SUMIF('Unos rashoda i izdataka'!$R$3:$R$501,'A.3 RASHODI FUNK'!$A12,'Unos rashoda i izdataka'!L$3:L$501)+SUMIF('Unos rashoda P4'!$T$3:$T$501,'A.3 RASHODI FUNK'!$A12,'Unos rashoda P4'!J$3:J$501)</f>
        <v>0</v>
      </c>
      <c r="H12" s="207" t="str">
        <f>'OPĆI DIO'!$C$1</f>
        <v>42024 SVEUČILIŠTE JURJA DOBRILE U PULI</v>
      </c>
    </row>
    <row r="13" spans="1:192">
      <c r="A13" s="136">
        <v>17</v>
      </c>
      <c r="B13" s="23" t="s">
        <v>2947</v>
      </c>
      <c r="C13" s="231"/>
      <c r="D13" s="231"/>
      <c r="E13" s="231">
        <f>SUMIF('Unos rashoda i izdataka'!$R$3:$R$501,'A.3 RASHODI FUNK'!$A13,'Unos rashoda i izdataka'!J$3:J$501)+SUMIF('Unos rashoda P4'!$T$3:$T$501,'A.3 RASHODI FUNK'!$A13,'Unos rashoda P4'!H$3:H$501)</f>
        <v>0</v>
      </c>
      <c r="F13" s="231">
        <f>SUMIF('Unos rashoda i izdataka'!$R$3:$R$501,'A.3 RASHODI FUNK'!$A13,'Unos rashoda i izdataka'!K$3:K$501)+SUMIF('Unos rashoda P4'!$T$3:$T$501,'A.3 RASHODI FUNK'!$A13,'Unos rashoda P4'!I$3:I$501)</f>
        <v>0</v>
      </c>
      <c r="G13" s="231">
        <f>SUMIF('Unos rashoda i izdataka'!$R$3:$R$501,'A.3 RASHODI FUNK'!$A13,'Unos rashoda i izdataka'!L$3:L$501)+SUMIF('Unos rashoda P4'!$T$3:$T$501,'A.3 RASHODI FUNK'!$A13,'Unos rashoda P4'!J$3:J$501)</f>
        <v>0</v>
      </c>
      <c r="H13" s="207" t="str">
        <f>'OPĆI DIO'!$C$1</f>
        <v>42024 SVEUČILIŠTE JURJA DOBRILE U PULI</v>
      </c>
    </row>
    <row r="14" spans="1:192" ht="25.5">
      <c r="A14" s="136">
        <v>18</v>
      </c>
      <c r="B14" s="23" t="s">
        <v>2914</v>
      </c>
      <c r="C14" s="231"/>
      <c r="D14" s="231"/>
      <c r="E14" s="231">
        <f>SUMIF('Unos rashoda i izdataka'!$R$3:$R$501,'A.3 RASHODI FUNK'!$A14,'Unos rashoda i izdataka'!J$3:J$501)+SUMIF('Unos rashoda P4'!$T$3:$T$501,'A.3 RASHODI FUNK'!$A14,'Unos rashoda P4'!H$3:H$501)</f>
        <v>0</v>
      </c>
      <c r="F14" s="231">
        <f>SUMIF('Unos rashoda i izdataka'!$R$3:$R$501,'A.3 RASHODI FUNK'!$A14,'Unos rashoda i izdataka'!K$3:K$501)+SUMIF('Unos rashoda P4'!$T$3:$T$501,'A.3 RASHODI FUNK'!$A14,'Unos rashoda P4'!I$3:I$501)</f>
        <v>0</v>
      </c>
      <c r="G14" s="231">
        <f>SUMIF('Unos rashoda i izdataka'!$R$3:$R$501,'A.3 RASHODI FUNK'!$A14,'Unos rashoda i izdataka'!L$3:L$501)+SUMIF('Unos rashoda P4'!$T$3:$T$501,'A.3 RASHODI FUNK'!$A14,'Unos rashoda P4'!J$3:J$501)</f>
        <v>0</v>
      </c>
      <c r="H14" s="207" t="str">
        <f>'OPĆI DIO'!$C$1</f>
        <v>42024 SVEUČILIŠTE JURJA DOBRILE U PULI</v>
      </c>
    </row>
    <row r="15" spans="1:192">
      <c r="A15" s="129">
        <v>2</v>
      </c>
      <c r="B15" s="34" t="s">
        <v>2948</v>
      </c>
      <c r="C15" s="140">
        <f>SUM(C16:C20)</f>
        <v>0</v>
      </c>
      <c r="D15" s="140">
        <f>SUM(D16:D20)</f>
        <v>0</v>
      </c>
      <c r="E15" s="140">
        <f>SUM(E16:E20)</f>
        <v>0</v>
      </c>
      <c r="F15" s="140">
        <f>SUM(F16:F20)</f>
        <v>0</v>
      </c>
      <c r="G15" s="140">
        <f>SUM(G16:G20)</f>
        <v>0</v>
      </c>
      <c r="H15" s="207" t="str">
        <f>'OPĆI DIO'!$C$1</f>
        <v>42024 SVEUČILIŠTE JURJA DOBRILE U PULI</v>
      </c>
    </row>
    <row r="16" spans="1:192">
      <c r="A16" s="136">
        <v>21</v>
      </c>
      <c r="B16" s="23" t="s">
        <v>2949</v>
      </c>
      <c r="C16" s="231"/>
      <c r="D16" s="231"/>
      <c r="E16" s="231">
        <f>SUMIF('Unos rashoda i izdataka'!$R$3:$R$501,'A.3 RASHODI FUNK'!$A16,'Unos rashoda i izdataka'!J$3:J$501)+SUMIF('Unos rashoda P4'!$T$3:$T$501,'A.3 RASHODI FUNK'!$A16,'Unos rashoda P4'!H$3:H$501)</f>
        <v>0</v>
      </c>
      <c r="F16" s="231">
        <f>SUMIF('Unos rashoda i izdataka'!$R$3:$R$501,'A.3 RASHODI FUNK'!$A16,'Unos rashoda i izdataka'!K$3:K$501)+SUMIF('Unos rashoda P4'!$T$3:$T$501,'A.3 RASHODI FUNK'!$A16,'Unos rashoda P4'!I$3:I$501)</f>
        <v>0</v>
      </c>
      <c r="G16" s="231">
        <f>SUMIF('Unos rashoda i izdataka'!$R$3:$R$501,'A.3 RASHODI FUNK'!$A16,'Unos rashoda i izdataka'!L$3:L$501)+SUMIF('Unos rashoda P4'!$T$3:$T$501,'A.3 RASHODI FUNK'!$A16,'Unos rashoda P4'!J$3:J$501)</f>
        <v>0</v>
      </c>
      <c r="H16" s="207" t="str">
        <f>'OPĆI DIO'!$C$1</f>
        <v>42024 SVEUČILIŠTE JURJA DOBRILE U PULI</v>
      </c>
    </row>
    <row r="17" spans="1:8">
      <c r="A17" s="136">
        <v>22</v>
      </c>
      <c r="B17" s="23" t="s">
        <v>2950</v>
      </c>
      <c r="C17" s="231"/>
      <c r="D17" s="231"/>
      <c r="E17" s="231">
        <f>SUMIF('Unos rashoda i izdataka'!$R$3:$R$501,'A.3 RASHODI FUNK'!$A17,'Unos rashoda i izdataka'!J$3:J$501)+SUMIF('Unos rashoda P4'!$T$3:$T$501,'A.3 RASHODI FUNK'!$A17,'Unos rashoda P4'!H$3:H$501)</f>
        <v>0</v>
      </c>
      <c r="F17" s="231">
        <f>SUMIF('Unos rashoda i izdataka'!$R$3:$R$501,'A.3 RASHODI FUNK'!$A17,'Unos rashoda i izdataka'!K$3:K$501)+SUMIF('Unos rashoda P4'!$T$3:$T$501,'A.3 RASHODI FUNK'!$A17,'Unos rashoda P4'!I$3:I$501)</f>
        <v>0</v>
      </c>
      <c r="G17" s="231">
        <f>SUMIF('Unos rashoda i izdataka'!$R$3:$R$501,'A.3 RASHODI FUNK'!$A17,'Unos rashoda i izdataka'!L$3:L$501)+SUMIF('Unos rashoda P4'!$T$3:$T$501,'A.3 RASHODI FUNK'!$A17,'Unos rashoda P4'!J$3:J$501)</f>
        <v>0</v>
      </c>
      <c r="H17" s="207" t="str">
        <f>'OPĆI DIO'!$C$1</f>
        <v>42024 SVEUČILIŠTE JURJA DOBRILE U PULI</v>
      </c>
    </row>
    <row r="18" spans="1:8">
      <c r="A18" s="136">
        <v>23</v>
      </c>
      <c r="B18" s="23" t="s">
        <v>2951</v>
      </c>
      <c r="C18" s="231"/>
      <c r="D18" s="231"/>
      <c r="E18" s="231">
        <f>SUMIF('Unos rashoda i izdataka'!$R$3:$R$501,'A.3 RASHODI FUNK'!$A18,'Unos rashoda i izdataka'!J$3:J$501)+SUMIF('Unos rashoda P4'!$T$3:$T$501,'A.3 RASHODI FUNK'!$A18,'Unos rashoda P4'!H$3:H$501)</f>
        <v>0</v>
      </c>
      <c r="F18" s="231">
        <f>SUMIF('Unos rashoda i izdataka'!$R$3:$R$501,'A.3 RASHODI FUNK'!$A18,'Unos rashoda i izdataka'!K$3:K$501)+SUMIF('Unos rashoda P4'!$T$3:$T$501,'A.3 RASHODI FUNK'!$A18,'Unos rashoda P4'!I$3:I$501)</f>
        <v>0</v>
      </c>
      <c r="G18" s="231">
        <f>SUMIF('Unos rashoda i izdataka'!$R$3:$R$501,'A.3 RASHODI FUNK'!$A18,'Unos rashoda i izdataka'!L$3:L$501)+SUMIF('Unos rashoda P4'!$T$3:$T$501,'A.3 RASHODI FUNK'!$A18,'Unos rashoda P4'!J$3:J$501)</f>
        <v>0</v>
      </c>
      <c r="H18" s="207" t="str">
        <f>'OPĆI DIO'!$C$1</f>
        <v>42024 SVEUČILIŠTE JURJA DOBRILE U PULI</v>
      </c>
    </row>
    <row r="19" spans="1:8">
      <c r="A19" s="136">
        <v>24</v>
      </c>
      <c r="B19" s="23" t="s">
        <v>2952</v>
      </c>
      <c r="C19" s="231"/>
      <c r="D19" s="231"/>
      <c r="E19" s="231">
        <f>SUMIF('Unos rashoda i izdataka'!$R$3:$R$501,'A.3 RASHODI FUNK'!$A19,'Unos rashoda i izdataka'!J$3:J$501)+SUMIF('Unos rashoda P4'!$T$3:$T$501,'A.3 RASHODI FUNK'!$A19,'Unos rashoda P4'!H$3:H$501)</f>
        <v>0</v>
      </c>
      <c r="F19" s="231">
        <f>SUMIF('Unos rashoda i izdataka'!$R$3:$R$501,'A.3 RASHODI FUNK'!$A19,'Unos rashoda i izdataka'!K$3:K$501)+SUMIF('Unos rashoda P4'!$T$3:$T$501,'A.3 RASHODI FUNK'!$A19,'Unos rashoda P4'!I$3:I$501)</f>
        <v>0</v>
      </c>
      <c r="G19" s="231">
        <f>SUMIF('Unos rashoda i izdataka'!$R$3:$R$501,'A.3 RASHODI FUNK'!$A19,'Unos rashoda i izdataka'!L$3:L$501)+SUMIF('Unos rashoda P4'!$T$3:$T$501,'A.3 RASHODI FUNK'!$A19,'Unos rashoda P4'!J$3:J$501)</f>
        <v>0</v>
      </c>
      <c r="H19" s="207" t="str">
        <f>'OPĆI DIO'!$C$1</f>
        <v>42024 SVEUČILIŠTE JURJA DOBRILE U PULI</v>
      </c>
    </row>
    <row r="20" spans="1:8">
      <c r="A20" s="136">
        <v>25</v>
      </c>
      <c r="B20" s="23" t="s">
        <v>2953</v>
      </c>
      <c r="C20" s="231"/>
      <c r="D20" s="231"/>
      <c r="E20" s="231">
        <f>SUMIF('Unos rashoda i izdataka'!$R$3:$R$501,'A.3 RASHODI FUNK'!$A20,'Unos rashoda i izdataka'!J$3:J$501)+SUMIF('Unos rashoda P4'!$T$3:$T$501,'A.3 RASHODI FUNK'!$A20,'Unos rashoda P4'!H$3:H$501)</f>
        <v>0</v>
      </c>
      <c r="F20" s="231">
        <f>SUMIF('Unos rashoda i izdataka'!$R$3:$R$501,'A.3 RASHODI FUNK'!$A20,'Unos rashoda i izdataka'!K$3:K$501)+SUMIF('Unos rashoda P4'!$T$3:$T$501,'A.3 RASHODI FUNK'!$A20,'Unos rashoda P4'!I$3:I$501)</f>
        <v>0</v>
      </c>
      <c r="G20" s="231">
        <f>SUMIF('Unos rashoda i izdataka'!$R$3:$R$501,'A.3 RASHODI FUNK'!$A20,'Unos rashoda i izdataka'!L$3:L$501)+SUMIF('Unos rashoda P4'!$T$3:$T$501,'A.3 RASHODI FUNK'!$A20,'Unos rashoda P4'!J$3:J$501)</f>
        <v>0</v>
      </c>
      <c r="H20" s="207" t="str">
        <f>'OPĆI DIO'!$C$1</f>
        <v>42024 SVEUČILIŠTE JURJA DOBRILE U PULI</v>
      </c>
    </row>
    <row r="21" spans="1:8">
      <c r="A21" s="129">
        <v>3</v>
      </c>
      <c r="B21" s="34" t="s">
        <v>2954</v>
      </c>
      <c r="C21" s="142">
        <f>SUM(C22:C27)</f>
        <v>0</v>
      </c>
      <c r="D21" s="142">
        <f>SUM(D22:D27)</f>
        <v>0</v>
      </c>
      <c r="E21" s="142">
        <f>SUM(E22:E27)</f>
        <v>0</v>
      </c>
      <c r="F21" s="142">
        <f>SUM(F22:F27)</f>
        <v>0</v>
      </c>
      <c r="G21" s="142">
        <f>SUM(G22:G27)</f>
        <v>0</v>
      </c>
      <c r="H21" s="207" t="str">
        <f>'OPĆI DIO'!$C$1</f>
        <v>42024 SVEUČILIŠTE JURJA DOBRILE U PULI</v>
      </c>
    </row>
    <row r="22" spans="1:8">
      <c r="A22" s="136">
        <v>31</v>
      </c>
      <c r="B22" s="23" t="s">
        <v>2955</v>
      </c>
      <c r="C22" s="231"/>
      <c r="D22" s="231"/>
      <c r="E22" s="231">
        <f>SUMIF('Unos rashoda i izdataka'!$R$3:$R$501,'A.3 RASHODI FUNK'!$A22,'Unos rashoda i izdataka'!J$3:J$501)+SUMIF('Unos rashoda P4'!$T$3:$T$501,'A.3 RASHODI FUNK'!$A22,'Unos rashoda P4'!H$3:H$501)</f>
        <v>0</v>
      </c>
      <c r="F22" s="231">
        <f>SUMIF('Unos rashoda i izdataka'!$R$3:$R$501,'A.3 RASHODI FUNK'!$A22,'Unos rashoda i izdataka'!K$3:K$501)+SUMIF('Unos rashoda P4'!$T$3:$T$501,'A.3 RASHODI FUNK'!$A22,'Unos rashoda P4'!I$3:I$501)</f>
        <v>0</v>
      </c>
      <c r="G22" s="231">
        <f>SUMIF('Unos rashoda i izdataka'!$R$3:$R$501,'A.3 RASHODI FUNK'!$A22,'Unos rashoda i izdataka'!L$3:L$501)+SUMIF('Unos rashoda P4'!$T$3:$T$501,'A.3 RASHODI FUNK'!$A22,'Unos rashoda P4'!J$3:J$501)</f>
        <v>0</v>
      </c>
      <c r="H22" s="207" t="str">
        <f>'OPĆI DIO'!$C$1</f>
        <v>42024 SVEUČILIŠTE JURJA DOBRILE U PULI</v>
      </c>
    </row>
    <row r="23" spans="1:8">
      <c r="A23" s="136">
        <v>32</v>
      </c>
      <c r="B23" s="23" t="s">
        <v>2956</v>
      </c>
      <c r="C23" s="231"/>
      <c r="D23" s="231"/>
      <c r="E23" s="231">
        <f>SUMIF('Unos rashoda i izdataka'!$R$3:$R$501,'A.3 RASHODI FUNK'!$A23,'Unos rashoda i izdataka'!J$3:J$501)+SUMIF('Unos rashoda P4'!$T$3:$T$501,'A.3 RASHODI FUNK'!$A23,'Unos rashoda P4'!H$3:H$501)</f>
        <v>0</v>
      </c>
      <c r="F23" s="231">
        <f>SUMIF('Unos rashoda i izdataka'!$R$3:$R$501,'A.3 RASHODI FUNK'!$A23,'Unos rashoda i izdataka'!K$3:K$501)+SUMIF('Unos rashoda P4'!$T$3:$T$501,'A.3 RASHODI FUNK'!$A23,'Unos rashoda P4'!I$3:I$501)</f>
        <v>0</v>
      </c>
      <c r="G23" s="231">
        <f>SUMIF('Unos rashoda i izdataka'!$R$3:$R$501,'A.3 RASHODI FUNK'!$A23,'Unos rashoda i izdataka'!L$3:L$501)+SUMIF('Unos rashoda P4'!$T$3:$T$501,'A.3 RASHODI FUNK'!$A23,'Unos rashoda P4'!J$3:J$501)</f>
        <v>0</v>
      </c>
      <c r="H23" s="207" t="str">
        <f>'OPĆI DIO'!$C$1</f>
        <v>42024 SVEUČILIŠTE JURJA DOBRILE U PULI</v>
      </c>
    </row>
    <row r="24" spans="1:8">
      <c r="A24" s="136">
        <v>33</v>
      </c>
      <c r="B24" s="23" t="s">
        <v>2957</v>
      </c>
      <c r="C24" s="231"/>
      <c r="D24" s="231"/>
      <c r="E24" s="231">
        <f>SUMIF('Unos rashoda i izdataka'!$R$3:$R$501,'A.3 RASHODI FUNK'!$A24,'Unos rashoda i izdataka'!J$3:J$501)+SUMIF('Unos rashoda P4'!$T$3:$T$501,'A.3 RASHODI FUNK'!$A24,'Unos rashoda P4'!H$3:H$501)</f>
        <v>0</v>
      </c>
      <c r="F24" s="231">
        <f>SUMIF('Unos rashoda i izdataka'!$R$3:$R$501,'A.3 RASHODI FUNK'!$A24,'Unos rashoda i izdataka'!K$3:K$501)+SUMIF('Unos rashoda P4'!$T$3:$T$501,'A.3 RASHODI FUNK'!$A24,'Unos rashoda P4'!I$3:I$501)</f>
        <v>0</v>
      </c>
      <c r="G24" s="231">
        <f>SUMIF('Unos rashoda i izdataka'!$R$3:$R$501,'A.3 RASHODI FUNK'!$A24,'Unos rashoda i izdataka'!L$3:L$501)+SUMIF('Unos rashoda P4'!$T$3:$T$501,'A.3 RASHODI FUNK'!$A24,'Unos rashoda P4'!J$3:J$501)</f>
        <v>0</v>
      </c>
      <c r="H24" s="207" t="str">
        <f>'OPĆI DIO'!$C$1</f>
        <v>42024 SVEUČILIŠTE JURJA DOBRILE U PULI</v>
      </c>
    </row>
    <row r="25" spans="1:8">
      <c r="A25" s="136">
        <v>34</v>
      </c>
      <c r="B25" s="23" t="s">
        <v>2958</v>
      </c>
      <c r="C25" s="231"/>
      <c r="D25" s="231"/>
      <c r="E25" s="231">
        <f>SUMIF('Unos rashoda i izdataka'!$R$3:$R$501,'A.3 RASHODI FUNK'!$A25,'Unos rashoda i izdataka'!J$3:J$501)+SUMIF('Unos rashoda P4'!$T$3:$T$501,'A.3 RASHODI FUNK'!$A25,'Unos rashoda P4'!H$3:H$501)</f>
        <v>0</v>
      </c>
      <c r="F25" s="231">
        <f>SUMIF('Unos rashoda i izdataka'!$R$3:$R$501,'A.3 RASHODI FUNK'!$A25,'Unos rashoda i izdataka'!K$3:K$501)+SUMIF('Unos rashoda P4'!$T$3:$T$501,'A.3 RASHODI FUNK'!$A25,'Unos rashoda P4'!I$3:I$501)</f>
        <v>0</v>
      </c>
      <c r="G25" s="231">
        <f>SUMIF('Unos rashoda i izdataka'!$R$3:$R$501,'A.3 RASHODI FUNK'!$A25,'Unos rashoda i izdataka'!L$3:L$501)+SUMIF('Unos rashoda P4'!$T$3:$T$501,'A.3 RASHODI FUNK'!$A25,'Unos rashoda P4'!J$3:J$501)</f>
        <v>0</v>
      </c>
      <c r="H25" s="207" t="str">
        <f>'OPĆI DIO'!$C$1</f>
        <v>42024 SVEUČILIŠTE JURJA DOBRILE U PULI</v>
      </c>
    </row>
    <row r="26" spans="1:8">
      <c r="A26" s="136">
        <v>35</v>
      </c>
      <c r="B26" s="23" t="s">
        <v>2959</v>
      </c>
      <c r="C26" s="231"/>
      <c r="D26" s="231"/>
      <c r="E26" s="231">
        <f>SUMIF('Unos rashoda i izdataka'!$R$3:$R$501,'A.3 RASHODI FUNK'!$A26,'Unos rashoda i izdataka'!J$3:J$501)+SUMIF('Unos rashoda P4'!$T$3:$T$501,'A.3 RASHODI FUNK'!$A26,'Unos rashoda P4'!H$3:H$501)</f>
        <v>0</v>
      </c>
      <c r="F26" s="231">
        <f>SUMIF('Unos rashoda i izdataka'!$R$3:$R$501,'A.3 RASHODI FUNK'!$A26,'Unos rashoda i izdataka'!K$3:K$501)+SUMIF('Unos rashoda P4'!$T$3:$T$501,'A.3 RASHODI FUNK'!$A26,'Unos rashoda P4'!I$3:I$501)</f>
        <v>0</v>
      </c>
      <c r="G26" s="231">
        <f>SUMIF('Unos rashoda i izdataka'!$R$3:$R$501,'A.3 RASHODI FUNK'!$A26,'Unos rashoda i izdataka'!L$3:L$501)+SUMIF('Unos rashoda P4'!$T$3:$T$501,'A.3 RASHODI FUNK'!$A26,'Unos rashoda P4'!J$3:J$501)</f>
        <v>0</v>
      </c>
      <c r="H26" s="207" t="str">
        <f>'OPĆI DIO'!$C$1</f>
        <v>42024 SVEUČILIŠTE JURJA DOBRILE U PULI</v>
      </c>
    </row>
    <row r="27" spans="1:8" ht="25.5">
      <c r="A27" s="136">
        <v>36</v>
      </c>
      <c r="B27" s="23" t="s">
        <v>2960</v>
      </c>
      <c r="C27" s="231"/>
      <c r="D27" s="231"/>
      <c r="E27" s="231">
        <f>SUMIF('Unos rashoda i izdataka'!$R$3:$R$501,'A.3 RASHODI FUNK'!$A27,'Unos rashoda i izdataka'!J$3:J$501)+SUMIF('Unos rashoda P4'!$T$3:$T$501,'A.3 RASHODI FUNK'!$A27,'Unos rashoda P4'!H$3:H$501)</f>
        <v>0</v>
      </c>
      <c r="F27" s="231">
        <f>SUMIF('Unos rashoda i izdataka'!$R$3:$R$501,'A.3 RASHODI FUNK'!$A27,'Unos rashoda i izdataka'!K$3:K$501)+SUMIF('Unos rashoda P4'!$T$3:$T$501,'A.3 RASHODI FUNK'!$A27,'Unos rashoda P4'!I$3:I$501)</f>
        <v>0</v>
      </c>
      <c r="G27" s="231">
        <f>SUMIF('Unos rashoda i izdataka'!$R$3:$R$501,'A.3 RASHODI FUNK'!$A27,'Unos rashoda i izdataka'!L$3:L$501)+SUMIF('Unos rashoda P4'!$T$3:$T$501,'A.3 RASHODI FUNK'!$A27,'Unos rashoda P4'!J$3:J$501)</f>
        <v>0</v>
      </c>
      <c r="H27" s="207" t="str">
        <f>'OPĆI DIO'!$C$1</f>
        <v>42024 SVEUČILIŠTE JURJA DOBRILE U PULI</v>
      </c>
    </row>
    <row r="28" spans="1:8">
      <c r="A28" s="129">
        <v>4</v>
      </c>
      <c r="B28" s="34" t="s">
        <v>2961</v>
      </c>
      <c r="C28" s="142">
        <f>SUM(C29:C37)</f>
        <v>0</v>
      </c>
      <c r="D28" s="142">
        <f>SUM(D29:D37)</f>
        <v>0</v>
      </c>
      <c r="E28" s="142">
        <f>SUM(E29:E37)</f>
        <v>0</v>
      </c>
      <c r="F28" s="142">
        <f>SUM(F29:F37)</f>
        <v>0</v>
      </c>
      <c r="G28" s="142">
        <f>SUM(G29:G37)</f>
        <v>0</v>
      </c>
      <c r="H28" s="207" t="str">
        <f>'OPĆI DIO'!$C$1</f>
        <v>42024 SVEUČILIŠTE JURJA DOBRILE U PULI</v>
      </c>
    </row>
    <row r="29" spans="1:8">
      <c r="A29" s="136">
        <v>41</v>
      </c>
      <c r="B29" s="23" t="s">
        <v>2962</v>
      </c>
      <c r="C29" s="231"/>
      <c r="D29" s="231"/>
      <c r="E29" s="231">
        <f>SUMIF('Unos rashoda i izdataka'!$R$3:$R$501,'A.3 RASHODI FUNK'!$A29,'Unos rashoda i izdataka'!J$3:J$501)+SUMIF('Unos rashoda P4'!$T$3:$T$501,'A.3 RASHODI FUNK'!$A29,'Unos rashoda P4'!H$3:H$501)</f>
        <v>0</v>
      </c>
      <c r="F29" s="231">
        <f>SUMIF('Unos rashoda i izdataka'!$R$3:$R$501,'A.3 RASHODI FUNK'!$A29,'Unos rashoda i izdataka'!K$3:K$501)+SUMIF('Unos rashoda P4'!$T$3:$T$501,'A.3 RASHODI FUNK'!$A29,'Unos rashoda P4'!I$3:I$501)</f>
        <v>0</v>
      </c>
      <c r="G29" s="231">
        <f>SUMIF('Unos rashoda i izdataka'!$R$3:$R$501,'A.3 RASHODI FUNK'!$A29,'Unos rashoda i izdataka'!L$3:L$501)+SUMIF('Unos rashoda P4'!$T$3:$T$501,'A.3 RASHODI FUNK'!$A29,'Unos rashoda P4'!J$3:J$501)</f>
        <v>0</v>
      </c>
      <c r="H29" s="207" t="str">
        <f>'OPĆI DIO'!$C$1</f>
        <v>42024 SVEUČILIŠTE JURJA DOBRILE U PULI</v>
      </c>
    </row>
    <row r="30" spans="1:8">
      <c r="A30" s="136">
        <v>42</v>
      </c>
      <c r="B30" s="23" t="s">
        <v>2963</v>
      </c>
      <c r="C30" s="231"/>
      <c r="D30" s="231"/>
      <c r="E30" s="231">
        <f>SUMIF('Unos rashoda i izdataka'!$R$3:$R$501,'A.3 RASHODI FUNK'!$A30,'Unos rashoda i izdataka'!J$3:J$501)+SUMIF('Unos rashoda P4'!$T$3:$T$501,'A.3 RASHODI FUNK'!$A30,'Unos rashoda P4'!H$3:H$501)</f>
        <v>0</v>
      </c>
      <c r="F30" s="231">
        <f>SUMIF('Unos rashoda i izdataka'!$R$3:$R$501,'A.3 RASHODI FUNK'!$A30,'Unos rashoda i izdataka'!K$3:K$501)+SUMIF('Unos rashoda P4'!$T$3:$T$501,'A.3 RASHODI FUNK'!$A30,'Unos rashoda P4'!I$3:I$501)</f>
        <v>0</v>
      </c>
      <c r="G30" s="231">
        <f>SUMIF('Unos rashoda i izdataka'!$R$3:$R$501,'A.3 RASHODI FUNK'!$A30,'Unos rashoda i izdataka'!L$3:L$501)+SUMIF('Unos rashoda P4'!$T$3:$T$501,'A.3 RASHODI FUNK'!$A30,'Unos rashoda P4'!J$3:J$501)</f>
        <v>0</v>
      </c>
      <c r="H30" s="207" t="str">
        <f>'OPĆI DIO'!$C$1</f>
        <v>42024 SVEUČILIŠTE JURJA DOBRILE U PULI</v>
      </c>
    </row>
    <row r="31" spans="1:8">
      <c r="A31" s="136">
        <v>43</v>
      </c>
      <c r="B31" s="23" t="s">
        <v>2964</v>
      </c>
      <c r="C31" s="231"/>
      <c r="D31" s="231"/>
      <c r="E31" s="231">
        <f>SUMIF('Unos rashoda i izdataka'!$R$3:$R$501,'A.3 RASHODI FUNK'!$A31,'Unos rashoda i izdataka'!J$3:J$501)+SUMIF('Unos rashoda P4'!$T$3:$T$501,'A.3 RASHODI FUNK'!$A31,'Unos rashoda P4'!H$3:H$501)</f>
        <v>0</v>
      </c>
      <c r="F31" s="231">
        <f>SUMIF('Unos rashoda i izdataka'!$R$3:$R$501,'A.3 RASHODI FUNK'!$A31,'Unos rashoda i izdataka'!K$3:K$501)+SUMIF('Unos rashoda P4'!$T$3:$T$501,'A.3 RASHODI FUNK'!$A31,'Unos rashoda P4'!I$3:I$501)</f>
        <v>0</v>
      </c>
      <c r="G31" s="231">
        <f>SUMIF('Unos rashoda i izdataka'!$R$3:$R$501,'A.3 RASHODI FUNK'!$A31,'Unos rashoda i izdataka'!L$3:L$501)+SUMIF('Unos rashoda P4'!$T$3:$T$501,'A.3 RASHODI FUNK'!$A31,'Unos rashoda P4'!J$3:J$501)</f>
        <v>0</v>
      </c>
      <c r="H31" s="207" t="str">
        <f>'OPĆI DIO'!$C$1</f>
        <v>42024 SVEUČILIŠTE JURJA DOBRILE U PULI</v>
      </c>
    </row>
    <row r="32" spans="1:8">
      <c r="A32" s="136">
        <v>44</v>
      </c>
      <c r="B32" s="23" t="s">
        <v>2965</v>
      </c>
      <c r="C32" s="231"/>
      <c r="D32" s="231"/>
      <c r="E32" s="231">
        <f>SUMIF('Unos rashoda i izdataka'!$R$3:$R$501,'A.3 RASHODI FUNK'!$A32,'Unos rashoda i izdataka'!J$3:J$501)+SUMIF('Unos rashoda P4'!$T$3:$T$501,'A.3 RASHODI FUNK'!$A32,'Unos rashoda P4'!H$3:H$501)</f>
        <v>0</v>
      </c>
      <c r="F32" s="231">
        <f>SUMIF('Unos rashoda i izdataka'!$R$3:$R$501,'A.3 RASHODI FUNK'!$A32,'Unos rashoda i izdataka'!K$3:K$501)+SUMIF('Unos rashoda P4'!$T$3:$T$501,'A.3 RASHODI FUNK'!$A32,'Unos rashoda P4'!I$3:I$501)</f>
        <v>0</v>
      </c>
      <c r="G32" s="231">
        <f>SUMIF('Unos rashoda i izdataka'!$R$3:$R$501,'A.3 RASHODI FUNK'!$A32,'Unos rashoda i izdataka'!L$3:L$501)+SUMIF('Unos rashoda P4'!$T$3:$T$501,'A.3 RASHODI FUNK'!$A32,'Unos rashoda P4'!J$3:J$501)</f>
        <v>0</v>
      </c>
      <c r="H32" s="207" t="str">
        <f>'OPĆI DIO'!$C$1</f>
        <v>42024 SVEUČILIŠTE JURJA DOBRILE U PULI</v>
      </c>
    </row>
    <row r="33" spans="1:8">
      <c r="A33" s="136">
        <v>45</v>
      </c>
      <c r="B33" s="23" t="s">
        <v>2966</v>
      </c>
      <c r="C33" s="231"/>
      <c r="D33" s="231"/>
      <c r="E33" s="231">
        <f>SUMIF('Unos rashoda i izdataka'!$R$3:$R$501,'A.3 RASHODI FUNK'!$A33,'Unos rashoda i izdataka'!J$3:J$501)+SUMIF('Unos rashoda P4'!$T$3:$T$501,'A.3 RASHODI FUNK'!$A33,'Unos rashoda P4'!H$3:H$501)</f>
        <v>0</v>
      </c>
      <c r="F33" s="231">
        <f>SUMIF('Unos rashoda i izdataka'!$R$3:$R$501,'A.3 RASHODI FUNK'!$A33,'Unos rashoda i izdataka'!K$3:K$501)+SUMIF('Unos rashoda P4'!$T$3:$T$501,'A.3 RASHODI FUNK'!$A33,'Unos rashoda P4'!I$3:I$501)</f>
        <v>0</v>
      </c>
      <c r="G33" s="231">
        <f>SUMIF('Unos rashoda i izdataka'!$R$3:$R$501,'A.3 RASHODI FUNK'!$A33,'Unos rashoda i izdataka'!L$3:L$501)+SUMIF('Unos rashoda P4'!$T$3:$T$501,'A.3 RASHODI FUNK'!$A33,'Unos rashoda P4'!J$3:J$501)</f>
        <v>0</v>
      </c>
      <c r="H33" s="207" t="str">
        <f>'OPĆI DIO'!$C$1</f>
        <v>42024 SVEUČILIŠTE JURJA DOBRILE U PULI</v>
      </c>
    </row>
    <row r="34" spans="1:8">
      <c r="A34" s="136">
        <v>46</v>
      </c>
      <c r="B34" s="23" t="s">
        <v>2924</v>
      </c>
      <c r="C34" s="231"/>
      <c r="D34" s="231"/>
      <c r="E34" s="231">
        <f>SUMIF('Unos rashoda i izdataka'!$R$3:$R$501,'A.3 RASHODI FUNK'!$A34,'Unos rashoda i izdataka'!J$3:J$501)+SUMIF('Unos rashoda P4'!$T$3:$T$501,'A.3 RASHODI FUNK'!$A34,'Unos rashoda P4'!H$3:H$501)</f>
        <v>0</v>
      </c>
      <c r="F34" s="231">
        <f>SUMIF('Unos rashoda i izdataka'!$R$3:$R$501,'A.3 RASHODI FUNK'!$A34,'Unos rashoda i izdataka'!K$3:K$501)+SUMIF('Unos rashoda P4'!$T$3:$T$501,'A.3 RASHODI FUNK'!$A34,'Unos rashoda P4'!I$3:I$501)</f>
        <v>0</v>
      </c>
      <c r="G34" s="231">
        <f>SUMIF('Unos rashoda i izdataka'!$R$3:$R$501,'A.3 RASHODI FUNK'!$A34,'Unos rashoda i izdataka'!L$3:L$501)+SUMIF('Unos rashoda P4'!$T$3:$T$501,'A.3 RASHODI FUNK'!$A34,'Unos rashoda P4'!J$3:J$501)</f>
        <v>0</v>
      </c>
      <c r="H34" s="207" t="str">
        <f>'OPĆI DIO'!$C$1</f>
        <v>42024 SVEUČILIŠTE JURJA DOBRILE U PULI</v>
      </c>
    </row>
    <row r="35" spans="1:8">
      <c r="A35" s="136">
        <v>47</v>
      </c>
      <c r="B35" s="23" t="s">
        <v>2967</v>
      </c>
      <c r="C35" s="231"/>
      <c r="D35" s="231"/>
      <c r="E35" s="231">
        <f>SUMIF('Unos rashoda i izdataka'!$R$3:$R$501,'A.3 RASHODI FUNK'!$A35,'Unos rashoda i izdataka'!J$3:J$501)+SUMIF('Unos rashoda P4'!$T$3:$T$501,'A.3 RASHODI FUNK'!$A35,'Unos rashoda P4'!H$3:H$501)</f>
        <v>0</v>
      </c>
      <c r="F35" s="231">
        <f>SUMIF('Unos rashoda i izdataka'!$R$3:$R$501,'A.3 RASHODI FUNK'!$A35,'Unos rashoda i izdataka'!K$3:K$501)+SUMIF('Unos rashoda P4'!$T$3:$T$501,'A.3 RASHODI FUNK'!$A35,'Unos rashoda P4'!I$3:I$501)</f>
        <v>0</v>
      </c>
      <c r="G35" s="231">
        <f>SUMIF('Unos rashoda i izdataka'!$R$3:$R$501,'A.3 RASHODI FUNK'!$A35,'Unos rashoda i izdataka'!L$3:L$501)+SUMIF('Unos rashoda P4'!$T$3:$T$501,'A.3 RASHODI FUNK'!$A35,'Unos rashoda P4'!J$3:J$501)</f>
        <v>0</v>
      </c>
      <c r="H35" s="207" t="str">
        <f>'OPĆI DIO'!$C$1</f>
        <v>42024 SVEUČILIŠTE JURJA DOBRILE U PULI</v>
      </c>
    </row>
    <row r="36" spans="1:8">
      <c r="A36" s="136">
        <v>48</v>
      </c>
      <c r="B36" s="23" t="s">
        <v>2968</v>
      </c>
      <c r="C36" s="231"/>
      <c r="D36" s="231"/>
      <c r="E36" s="231">
        <f>SUMIF('Unos rashoda i izdataka'!$R$3:$R$501,'A.3 RASHODI FUNK'!$A36,'Unos rashoda i izdataka'!J$3:J$501)+SUMIF('Unos rashoda P4'!$T$3:$T$501,'A.3 RASHODI FUNK'!$A36,'Unos rashoda P4'!H$3:H$501)</f>
        <v>0</v>
      </c>
      <c r="F36" s="231">
        <f>SUMIF('Unos rashoda i izdataka'!$R$3:$R$501,'A.3 RASHODI FUNK'!$A36,'Unos rashoda i izdataka'!K$3:K$501)+SUMIF('Unos rashoda P4'!$T$3:$T$501,'A.3 RASHODI FUNK'!$A36,'Unos rashoda P4'!I$3:I$501)</f>
        <v>0</v>
      </c>
      <c r="G36" s="231">
        <f>SUMIF('Unos rashoda i izdataka'!$R$3:$R$501,'A.3 RASHODI FUNK'!$A36,'Unos rashoda i izdataka'!L$3:L$501)+SUMIF('Unos rashoda P4'!$T$3:$T$501,'A.3 RASHODI FUNK'!$A36,'Unos rashoda P4'!J$3:J$501)</f>
        <v>0</v>
      </c>
      <c r="H36" s="207" t="str">
        <f>'OPĆI DIO'!$C$1</f>
        <v>42024 SVEUČILIŠTE JURJA DOBRILE U PULI</v>
      </c>
    </row>
    <row r="37" spans="1:8">
      <c r="A37" s="136">
        <v>49</v>
      </c>
      <c r="B37" s="23" t="s">
        <v>2969</v>
      </c>
      <c r="C37" s="231"/>
      <c r="D37" s="231"/>
      <c r="E37" s="231">
        <f>SUMIF('Unos rashoda i izdataka'!$R$3:$R$501,'A.3 RASHODI FUNK'!$A37,'Unos rashoda i izdataka'!J$3:J$501)+SUMIF('Unos rashoda P4'!$T$3:$T$501,'A.3 RASHODI FUNK'!$A37,'Unos rashoda P4'!H$3:H$501)</f>
        <v>0</v>
      </c>
      <c r="F37" s="231">
        <f>SUMIF('Unos rashoda i izdataka'!$R$3:$R$501,'A.3 RASHODI FUNK'!$A37,'Unos rashoda i izdataka'!K$3:K$501)+SUMIF('Unos rashoda P4'!$T$3:$T$501,'A.3 RASHODI FUNK'!$A37,'Unos rashoda P4'!I$3:I$501)</f>
        <v>0</v>
      </c>
      <c r="G37" s="231">
        <f>SUMIF('Unos rashoda i izdataka'!$R$3:$R$501,'A.3 RASHODI FUNK'!$A37,'Unos rashoda i izdataka'!L$3:L$501)+SUMIF('Unos rashoda P4'!$T$3:$T$501,'A.3 RASHODI FUNK'!$A37,'Unos rashoda P4'!J$3:J$501)</f>
        <v>0</v>
      </c>
      <c r="H37" s="207" t="str">
        <f>'OPĆI DIO'!$C$1</f>
        <v>42024 SVEUČILIŠTE JURJA DOBRILE U PULI</v>
      </c>
    </row>
    <row r="38" spans="1:8">
      <c r="A38" s="129">
        <v>5</v>
      </c>
      <c r="B38" s="34" t="s">
        <v>2970</v>
      </c>
      <c r="C38" s="142">
        <f>SUM(C39:C44)</f>
        <v>0</v>
      </c>
      <c r="D38" s="142">
        <f>SUM(D39:D44)</f>
        <v>0</v>
      </c>
      <c r="E38" s="142">
        <f>SUM(E39:E44)</f>
        <v>0</v>
      </c>
      <c r="F38" s="142">
        <f>SUM(F39:F44)</f>
        <v>0</v>
      </c>
      <c r="G38" s="142">
        <f>SUM(G39:G44)</f>
        <v>0</v>
      </c>
      <c r="H38" s="207" t="str">
        <f>'OPĆI DIO'!$C$1</f>
        <v>42024 SVEUČILIŠTE JURJA DOBRILE U PULI</v>
      </c>
    </row>
    <row r="39" spans="1:8">
      <c r="A39" s="136">
        <v>51</v>
      </c>
      <c r="B39" s="23" t="s">
        <v>2971</v>
      </c>
      <c r="C39" s="231"/>
      <c r="D39" s="231"/>
      <c r="E39" s="231">
        <f>SUMIF('Unos rashoda i izdataka'!$R$3:$R$501,'A.3 RASHODI FUNK'!$A39,'Unos rashoda i izdataka'!J$3:J$501)+SUMIF('Unos rashoda P4'!$T$3:$T$501,'A.3 RASHODI FUNK'!$A39,'Unos rashoda P4'!H$3:H$501)</f>
        <v>0</v>
      </c>
      <c r="F39" s="231">
        <f>SUMIF('Unos rashoda i izdataka'!$R$3:$R$501,'A.3 RASHODI FUNK'!$A39,'Unos rashoda i izdataka'!K$3:K$501)+SUMIF('Unos rashoda P4'!$T$3:$T$501,'A.3 RASHODI FUNK'!$A39,'Unos rashoda P4'!I$3:I$501)</f>
        <v>0</v>
      </c>
      <c r="G39" s="231">
        <f>SUMIF('Unos rashoda i izdataka'!$R$3:$R$501,'A.3 RASHODI FUNK'!$A39,'Unos rashoda i izdataka'!L$3:L$501)+SUMIF('Unos rashoda P4'!$T$3:$T$501,'A.3 RASHODI FUNK'!$A39,'Unos rashoda P4'!J$3:J$501)</f>
        <v>0</v>
      </c>
      <c r="H39" s="207" t="str">
        <f>'OPĆI DIO'!$C$1</f>
        <v>42024 SVEUČILIŠTE JURJA DOBRILE U PULI</v>
      </c>
    </row>
    <row r="40" spans="1:8">
      <c r="A40" s="136">
        <v>52</v>
      </c>
      <c r="B40" s="23" t="s">
        <v>2972</v>
      </c>
      <c r="C40" s="231"/>
      <c r="D40" s="231"/>
      <c r="E40" s="231">
        <f>SUMIF('Unos rashoda i izdataka'!$R$3:$R$501,'A.3 RASHODI FUNK'!$A40,'Unos rashoda i izdataka'!J$3:J$501)+SUMIF('Unos rashoda P4'!$T$3:$T$501,'A.3 RASHODI FUNK'!$A40,'Unos rashoda P4'!H$3:H$501)</f>
        <v>0</v>
      </c>
      <c r="F40" s="231">
        <f>SUMIF('Unos rashoda i izdataka'!$R$3:$R$501,'A.3 RASHODI FUNK'!$A40,'Unos rashoda i izdataka'!K$3:K$501)+SUMIF('Unos rashoda P4'!$T$3:$T$501,'A.3 RASHODI FUNK'!$A40,'Unos rashoda P4'!I$3:I$501)</f>
        <v>0</v>
      </c>
      <c r="G40" s="231">
        <f>SUMIF('Unos rashoda i izdataka'!$R$3:$R$501,'A.3 RASHODI FUNK'!$A40,'Unos rashoda i izdataka'!L$3:L$501)+SUMIF('Unos rashoda P4'!$T$3:$T$501,'A.3 RASHODI FUNK'!$A40,'Unos rashoda P4'!J$3:J$501)</f>
        <v>0</v>
      </c>
      <c r="H40" s="207" t="str">
        <f>'OPĆI DIO'!$C$1</f>
        <v>42024 SVEUČILIŠTE JURJA DOBRILE U PULI</v>
      </c>
    </row>
    <row r="41" spans="1:8">
      <c r="A41" s="136">
        <v>53</v>
      </c>
      <c r="B41" s="23" t="s">
        <v>2973</v>
      </c>
      <c r="C41" s="231"/>
      <c r="D41" s="231"/>
      <c r="E41" s="231">
        <f>SUMIF('Unos rashoda i izdataka'!$R$3:$R$501,'A.3 RASHODI FUNK'!$A41,'Unos rashoda i izdataka'!J$3:J$501)+SUMIF('Unos rashoda P4'!$T$3:$T$501,'A.3 RASHODI FUNK'!$A41,'Unos rashoda P4'!H$3:H$501)</f>
        <v>0</v>
      </c>
      <c r="F41" s="231">
        <f>SUMIF('Unos rashoda i izdataka'!$R$3:$R$501,'A.3 RASHODI FUNK'!$A41,'Unos rashoda i izdataka'!K$3:K$501)+SUMIF('Unos rashoda P4'!$T$3:$T$501,'A.3 RASHODI FUNK'!$A41,'Unos rashoda P4'!I$3:I$501)</f>
        <v>0</v>
      </c>
      <c r="G41" s="231">
        <f>SUMIF('Unos rashoda i izdataka'!$R$3:$R$501,'A.3 RASHODI FUNK'!$A41,'Unos rashoda i izdataka'!L$3:L$501)+SUMIF('Unos rashoda P4'!$T$3:$T$501,'A.3 RASHODI FUNK'!$A41,'Unos rashoda P4'!J$3:J$501)</f>
        <v>0</v>
      </c>
      <c r="H41" s="207" t="str">
        <f>'OPĆI DIO'!$C$1</f>
        <v>42024 SVEUČILIŠTE JURJA DOBRILE U PULI</v>
      </c>
    </row>
    <row r="42" spans="1:8">
      <c r="A42" s="136">
        <v>54</v>
      </c>
      <c r="B42" s="23" t="s">
        <v>2974</v>
      </c>
      <c r="C42" s="231"/>
      <c r="D42" s="231"/>
      <c r="E42" s="231">
        <f>SUMIF('Unos rashoda i izdataka'!$R$3:$R$501,'A.3 RASHODI FUNK'!$A42,'Unos rashoda i izdataka'!J$3:J$501)+SUMIF('Unos rashoda P4'!$T$3:$T$501,'A.3 RASHODI FUNK'!$A42,'Unos rashoda P4'!H$3:H$501)</f>
        <v>0</v>
      </c>
      <c r="F42" s="231">
        <f>SUMIF('Unos rashoda i izdataka'!$R$3:$R$501,'A.3 RASHODI FUNK'!$A42,'Unos rashoda i izdataka'!K$3:K$501)+SUMIF('Unos rashoda P4'!$T$3:$T$501,'A.3 RASHODI FUNK'!$A42,'Unos rashoda P4'!I$3:I$501)</f>
        <v>0</v>
      </c>
      <c r="G42" s="231">
        <f>SUMIF('Unos rashoda i izdataka'!$R$3:$R$501,'A.3 RASHODI FUNK'!$A42,'Unos rashoda i izdataka'!L$3:L$501)+SUMIF('Unos rashoda P4'!$T$3:$T$501,'A.3 RASHODI FUNK'!$A42,'Unos rashoda P4'!J$3:J$501)</f>
        <v>0</v>
      </c>
      <c r="H42" s="207" t="str">
        <f>'OPĆI DIO'!$C$1</f>
        <v>42024 SVEUČILIŠTE JURJA DOBRILE U PULI</v>
      </c>
    </row>
    <row r="43" spans="1:8">
      <c r="A43" s="136">
        <v>55</v>
      </c>
      <c r="B43" s="23" t="s">
        <v>2975</v>
      </c>
      <c r="C43" s="231"/>
      <c r="D43" s="231"/>
      <c r="E43" s="231">
        <f>SUMIF('Unos rashoda i izdataka'!$R$3:$R$501,'A.3 RASHODI FUNK'!$A43,'Unos rashoda i izdataka'!J$3:J$501)+SUMIF('Unos rashoda P4'!$T$3:$T$501,'A.3 RASHODI FUNK'!$A43,'Unos rashoda P4'!H$3:H$501)</f>
        <v>0</v>
      </c>
      <c r="F43" s="231">
        <f>SUMIF('Unos rashoda i izdataka'!$R$3:$R$501,'A.3 RASHODI FUNK'!$A43,'Unos rashoda i izdataka'!K$3:K$501)+SUMIF('Unos rashoda P4'!$T$3:$T$501,'A.3 RASHODI FUNK'!$A43,'Unos rashoda P4'!I$3:I$501)</f>
        <v>0</v>
      </c>
      <c r="G43" s="231">
        <f>SUMIF('Unos rashoda i izdataka'!$R$3:$R$501,'A.3 RASHODI FUNK'!$A43,'Unos rashoda i izdataka'!L$3:L$501)+SUMIF('Unos rashoda P4'!$T$3:$T$501,'A.3 RASHODI FUNK'!$A43,'Unos rashoda P4'!J$3:J$501)</f>
        <v>0</v>
      </c>
      <c r="H43" s="207" t="str">
        <f>'OPĆI DIO'!$C$1</f>
        <v>42024 SVEUČILIŠTE JURJA DOBRILE U PULI</v>
      </c>
    </row>
    <row r="44" spans="1:8" ht="25.5">
      <c r="A44" s="136">
        <v>56</v>
      </c>
      <c r="B44" s="23" t="s">
        <v>2976</v>
      </c>
      <c r="C44" s="231"/>
      <c r="D44" s="231"/>
      <c r="E44" s="231">
        <f>SUMIF('Unos rashoda i izdataka'!$R$3:$R$501,'A.3 RASHODI FUNK'!$A44,'Unos rashoda i izdataka'!J$3:J$501)+SUMIF('Unos rashoda P4'!$T$3:$T$501,'A.3 RASHODI FUNK'!$A44,'Unos rashoda P4'!H$3:H$501)</f>
        <v>0</v>
      </c>
      <c r="F44" s="231">
        <f>SUMIF('Unos rashoda i izdataka'!$R$3:$R$501,'A.3 RASHODI FUNK'!$A44,'Unos rashoda i izdataka'!K$3:K$501)+SUMIF('Unos rashoda P4'!$T$3:$T$501,'A.3 RASHODI FUNK'!$A44,'Unos rashoda P4'!I$3:I$501)</f>
        <v>0</v>
      </c>
      <c r="G44" s="231">
        <f>SUMIF('Unos rashoda i izdataka'!$R$3:$R$501,'A.3 RASHODI FUNK'!$A44,'Unos rashoda i izdataka'!L$3:L$501)+SUMIF('Unos rashoda P4'!$T$3:$T$501,'A.3 RASHODI FUNK'!$A44,'Unos rashoda P4'!J$3:J$501)</f>
        <v>0</v>
      </c>
      <c r="H44" s="207" t="str">
        <f>'OPĆI DIO'!$C$1</f>
        <v>42024 SVEUČILIŠTE JURJA DOBRILE U PULI</v>
      </c>
    </row>
    <row r="45" spans="1:8">
      <c r="A45" s="129">
        <v>6</v>
      </c>
      <c r="B45" s="34" t="s">
        <v>2977</v>
      </c>
      <c r="C45" s="142">
        <f>SUM(C46:C51)</f>
        <v>0</v>
      </c>
      <c r="D45" s="142">
        <f>SUM(D46:D51)</f>
        <v>0</v>
      </c>
      <c r="E45" s="142">
        <f>SUM(E46:E51)</f>
        <v>0</v>
      </c>
      <c r="F45" s="142">
        <f>SUM(F46:F51)</f>
        <v>0</v>
      </c>
      <c r="G45" s="142">
        <f>SUM(G46:G51)</f>
        <v>0</v>
      </c>
      <c r="H45" s="207" t="str">
        <f>'OPĆI DIO'!$C$1</f>
        <v>42024 SVEUČILIŠTE JURJA DOBRILE U PULI</v>
      </c>
    </row>
    <row r="46" spans="1:8">
      <c r="A46" s="136">
        <v>61</v>
      </c>
      <c r="B46" s="23" t="s">
        <v>2978</v>
      </c>
      <c r="C46" s="231"/>
      <c r="D46" s="231"/>
      <c r="E46" s="231">
        <f>SUMIF('Unos rashoda i izdataka'!$R$3:$R$501,'A.3 RASHODI FUNK'!$A46,'Unos rashoda i izdataka'!J$3:J$501)+SUMIF('Unos rashoda P4'!$T$3:$T$501,'A.3 RASHODI FUNK'!$A46,'Unos rashoda P4'!H$3:H$501)</f>
        <v>0</v>
      </c>
      <c r="F46" s="231">
        <f>SUMIF('Unos rashoda i izdataka'!$R$3:$R$501,'A.3 RASHODI FUNK'!$A46,'Unos rashoda i izdataka'!K$3:K$501)+SUMIF('Unos rashoda P4'!$T$3:$T$501,'A.3 RASHODI FUNK'!$A46,'Unos rashoda P4'!I$3:I$501)</f>
        <v>0</v>
      </c>
      <c r="G46" s="231">
        <f>SUMIF('Unos rashoda i izdataka'!$R$3:$R$501,'A.3 RASHODI FUNK'!$A46,'Unos rashoda i izdataka'!L$3:L$501)+SUMIF('Unos rashoda P4'!$T$3:$T$501,'A.3 RASHODI FUNK'!$A46,'Unos rashoda P4'!J$3:J$501)</f>
        <v>0</v>
      </c>
      <c r="H46" s="207" t="str">
        <f>'OPĆI DIO'!$C$1</f>
        <v>42024 SVEUČILIŠTE JURJA DOBRILE U PULI</v>
      </c>
    </row>
    <row r="47" spans="1:8">
      <c r="A47" s="136">
        <v>62</v>
      </c>
      <c r="B47" s="23" t="s">
        <v>2979</v>
      </c>
      <c r="C47" s="231"/>
      <c r="D47" s="231"/>
      <c r="E47" s="231">
        <f>SUMIF('Unos rashoda i izdataka'!$R$3:$R$501,'A.3 RASHODI FUNK'!$A47,'Unos rashoda i izdataka'!J$3:J$501)+SUMIF('Unos rashoda P4'!$T$3:$T$501,'A.3 RASHODI FUNK'!$A47,'Unos rashoda P4'!H$3:H$501)</f>
        <v>0</v>
      </c>
      <c r="F47" s="231">
        <f>SUMIF('Unos rashoda i izdataka'!$R$3:$R$501,'A.3 RASHODI FUNK'!$A47,'Unos rashoda i izdataka'!K$3:K$501)+SUMIF('Unos rashoda P4'!$T$3:$T$501,'A.3 RASHODI FUNK'!$A47,'Unos rashoda P4'!I$3:I$501)</f>
        <v>0</v>
      </c>
      <c r="G47" s="231">
        <f>SUMIF('Unos rashoda i izdataka'!$R$3:$R$501,'A.3 RASHODI FUNK'!$A47,'Unos rashoda i izdataka'!L$3:L$501)+SUMIF('Unos rashoda P4'!$T$3:$T$501,'A.3 RASHODI FUNK'!$A47,'Unos rashoda P4'!J$3:J$501)</f>
        <v>0</v>
      </c>
      <c r="H47" s="207" t="str">
        <f>'OPĆI DIO'!$C$1</f>
        <v>42024 SVEUČILIŠTE JURJA DOBRILE U PULI</v>
      </c>
    </row>
    <row r="48" spans="1:8">
      <c r="A48" s="136">
        <v>63</v>
      </c>
      <c r="B48" s="23" t="s">
        <v>2980</v>
      </c>
      <c r="C48" s="231"/>
      <c r="D48" s="231"/>
      <c r="E48" s="231">
        <f>SUMIF('Unos rashoda i izdataka'!$R$3:$R$501,'A.3 RASHODI FUNK'!$A48,'Unos rashoda i izdataka'!J$3:J$501)+SUMIF('Unos rashoda P4'!$T$3:$T$501,'A.3 RASHODI FUNK'!$A48,'Unos rashoda P4'!H$3:H$501)</f>
        <v>0</v>
      </c>
      <c r="F48" s="231">
        <f>SUMIF('Unos rashoda i izdataka'!$R$3:$R$501,'A.3 RASHODI FUNK'!$A48,'Unos rashoda i izdataka'!K$3:K$501)+SUMIF('Unos rashoda P4'!$T$3:$T$501,'A.3 RASHODI FUNK'!$A48,'Unos rashoda P4'!I$3:I$501)</f>
        <v>0</v>
      </c>
      <c r="G48" s="231">
        <f>SUMIF('Unos rashoda i izdataka'!$R$3:$R$501,'A.3 RASHODI FUNK'!$A48,'Unos rashoda i izdataka'!L$3:L$501)+SUMIF('Unos rashoda P4'!$T$3:$T$501,'A.3 RASHODI FUNK'!$A48,'Unos rashoda P4'!J$3:J$501)</f>
        <v>0</v>
      </c>
      <c r="H48" s="207" t="str">
        <f>'OPĆI DIO'!$C$1</f>
        <v>42024 SVEUČILIŠTE JURJA DOBRILE U PULI</v>
      </c>
    </row>
    <row r="49" spans="1:8">
      <c r="A49" s="136">
        <v>64</v>
      </c>
      <c r="B49" s="23" t="s">
        <v>2981</v>
      </c>
      <c r="C49" s="231"/>
      <c r="D49" s="231"/>
      <c r="E49" s="231">
        <f>SUMIF('Unos rashoda i izdataka'!$R$3:$R$501,'A.3 RASHODI FUNK'!$A49,'Unos rashoda i izdataka'!J$3:J$501)+SUMIF('Unos rashoda P4'!$T$3:$T$501,'A.3 RASHODI FUNK'!$A49,'Unos rashoda P4'!H$3:H$501)</f>
        <v>0</v>
      </c>
      <c r="F49" s="231">
        <f>SUMIF('Unos rashoda i izdataka'!$R$3:$R$501,'A.3 RASHODI FUNK'!$A49,'Unos rashoda i izdataka'!K$3:K$501)+SUMIF('Unos rashoda P4'!$T$3:$T$501,'A.3 RASHODI FUNK'!$A49,'Unos rashoda P4'!I$3:I$501)</f>
        <v>0</v>
      </c>
      <c r="G49" s="231">
        <f>SUMIF('Unos rashoda i izdataka'!$R$3:$R$501,'A.3 RASHODI FUNK'!$A49,'Unos rashoda i izdataka'!L$3:L$501)+SUMIF('Unos rashoda P4'!$T$3:$T$501,'A.3 RASHODI FUNK'!$A49,'Unos rashoda P4'!J$3:J$501)</f>
        <v>0</v>
      </c>
      <c r="H49" s="207" t="str">
        <f>'OPĆI DIO'!$C$1</f>
        <v>42024 SVEUČILIŠTE JURJA DOBRILE U PULI</v>
      </c>
    </row>
    <row r="50" spans="1:8" ht="25.5">
      <c r="A50" s="136">
        <v>65</v>
      </c>
      <c r="B50" s="23" t="s">
        <v>2982</v>
      </c>
      <c r="C50" s="231"/>
      <c r="D50" s="231"/>
      <c r="E50" s="231">
        <f>SUMIF('Unos rashoda i izdataka'!$R$3:$R$501,'A.3 RASHODI FUNK'!$A50,'Unos rashoda i izdataka'!J$3:J$501)+SUMIF('Unos rashoda P4'!$T$3:$T$501,'A.3 RASHODI FUNK'!$A50,'Unos rashoda P4'!H$3:H$501)</f>
        <v>0</v>
      </c>
      <c r="F50" s="231">
        <f>SUMIF('Unos rashoda i izdataka'!$R$3:$R$501,'A.3 RASHODI FUNK'!$A50,'Unos rashoda i izdataka'!K$3:K$501)+SUMIF('Unos rashoda P4'!$T$3:$T$501,'A.3 RASHODI FUNK'!$A50,'Unos rashoda P4'!I$3:I$501)</f>
        <v>0</v>
      </c>
      <c r="G50" s="231">
        <f>SUMIF('Unos rashoda i izdataka'!$R$3:$R$501,'A.3 RASHODI FUNK'!$A50,'Unos rashoda i izdataka'!L$3:L$501)+SUMIF('Unos rashoda P4'!$T$3:$T$501,'A.3 RASHODI FUNK'!$A50,'Unos rashoda P4'!J$3:J$501)</f>
        <v>0</v>
      </c>
      <c r="H50" s="207" t="str">
        <f>'OPĆI DIO'!$C$1</f>
        <v>42024 SVEUČILIŠTE JURJA DOBRILE U PULI</v>
      </c>
    </row>
    <row r="51" spans="1:8" ht="25.5">
      <c r="A51" s="136">
        <v>66</v>
      </c>
      <c r="B51" s="23" t="s">
        <v>2983</v>
      </c>
      <c r="C51" s="231"/>
      <c r="D51" s="231"/>
      <c r="E51" s="231">
        <f>SUMIF('Unos rashoda i izdataka'!$R$3:$R$501,'A.3 RASHODI FUNK'!$A51,'Unos rashoda i izdataka'!J$3:J$501)+SUMIF('Unos rashoda P4'!$T$3:$T$501,'A.3 RASHODI FUNK'!$A51,'Unos rashoda P4'!H$3:H$501)</f>
        <v>0</v>
      </c>
      <c r="F51" s="231">
        <f>SUMIF('Unos rashoda i izdataka'!$R$3:$R$501,'A.3 RASHODI FUNK'!$A51,'Unos rashoda i izdataka'!K$3:K$501)+SUMIF('Unos rashoda P4'!$T$3:$T$501,'A.3 RASHODI FUNK'!$A51,'Unos rashoda P4'!I$3:I$501)</f>
        <v>0</v>
      </c>
      <c r="G51" s="231">
        <f>SUMIF('Unos rashoda i izdataka'!$R$3:$R$501,'A.3 RASHODI FUNK'!$A51,'Unos rashoda i izdataka'!L$3:L$501)+SUMIF('Unos rashoda P4'!$T$3:$T$501,'A.3 RASHODI FUNK'!$A51,'Unos rashoda P4'!J$3:J$501)</f>
        <v>0</v>
      </c>
      <c r="H51" s="207" t="str">
        <f>'OPĆI DIO'!$C$1</f>
        <v>42024 SVEUČILIŠTE JURJA DOBRILE U PULI</v>
      </c>
    </row>
    <row r="52" spans="1:8">
      <c r="A52" s="129">
        <v>7</v>
      </c>
      <c r="B52" s="34" t="s">
        <v>2984</v>
      </c>
      <c r="C52" s="142">
        <f>SUM(C53:C58)</f>
        <v>0</v>
      </c>
      <c r="D52" s="142">
        <f>SUM(D53:D58)</f>
        <v>0</v>
      </c>
      <c r="E52" s="142">
        <f>SUM(E53:E58)</f>
        <v>0</v>
      </c>
      <c r="F52" s="142">
        <f>SUM(F53:F58)</f>
        <v>0</v>
      </c>
      <c r="G52" s="142">
        <f>SUM(G53:G58)</f>
        <v>0</v>
      </c>
      <c r="H52" s="207" t="str">
        <f>'OPĆI DIO'!$C$1</f>
        <v>42024 SVEUČILIŠTE JURJA DOBRILE U PULI</v>
      </c>
    </row>
    <row r="53" spans="1:8">
      <c r="A53" s="136">
        <v>71</v>
      </c>
      <c r="B53" s="23" t="s">
        <v>2985</v>
      </c>
      <c r="C53" s="231"/>
      <c r="D53" s="231"/>
      <c r="E53" s="231">
        <f>SUMIF('Unos rashoda i izdataka'!$R$3:$R$501,'A.3 RASHODI FUNK'!$A53,'Unos rashoda i izdataka'!J$3:J$501)+SUMIF('Unos rashoda P4'!$T$3:$T$501,'A.3 RASHODI FUNK'!$A53,'Unos rashoda P4'!H$3:H$501)</f>
        <v>0</v>
      </c>
      <c r="F53" s="231">
        <f>SUMIF('Unos rashoda i izdataka'!$R$3:$R$501,'A.3 RASHODI FUNK'!$A53,'Unos rashoda i izdataka'!K$3:K$501)+SUMIF('Unos rashoda P4'!$T$3:$T$501,'A.3 RASHODI FUNK'!$A53,'Unos rashoda P4'!I$3:I$501)</f>
        <v>0</v>
      </c>
      <c r="G53" s="231">
        <f>SUMIF('Unos rashoda i izdataka'!$R$3:$R$501,'A.3 RASHODI FUNK'!$A53,'Unos rashoda i izdataka'!L$3:L$501)+SUMIF('Unos rashoda P4'!$T$3:$T$501,'A.3 RASHODI FUNK'!$A53,'Unos rashoda P4'!J$3:J$501)</f>
        <v>0</v>
      </c>
      <c r="H53" s="207" t="str">
        <f>'OPĆI DIO'!$C$1</f>
        <v>42024 SVEUČILIŠTE JURJA DOBRILE U PULI</v>
      </c>
    </row>
    <row r="54" spans="1:8">
      <c r="A54" s="136">
        <v>72</v>
      </c>
      <c r="B54" s="23" t="s">
        <v>2986</v>
      </c>
      <c r="C54" s="231"/>
      <c r="D54" s="231"/>
      <c r="E54" s="231">
        <f>SUMIF('Unos rashoda i izdataka'!$R$3:$R$501,'A.3 RASHODI FUNK'!$A54,'Unos rashoda i izdataka'!J$3:J$501)+SUMIF('Unos rashoda P4'!$T$3:$T$501,'A.3 RASHODI FUNK'!$A54,'Unos rashoda P4'!H$3:H$501)</f>
        <v>0</v>
      </c>
      <c r="F54" s="231">
        <f>SUMIF('Unos rashoda i izdataka'!$R$3:$R$501,'A.3 RASHODI FUNK'!$A54,'Unos rashoda i izdataka'!K$3:K$501)+SUMIF('Unos rashoda P4'!$T$3:$T$501,'A.3 RASHODI FUNK'!$A54,'Unos rashoda P4'!I$3:I$501)</f>
        <v>0</v>
      </c>
      <c r="G54" s="231">
        <f>SUMIF('Unos rashoda i izdataka'!$R$3:$R$501,'A.3 RASHODI FUNK'!$A54,'Unos rashoda i izdataka'!L$3:L$501)+SUMIF('Unos rashoda P4'!$T$3:$T$501,'A.3 RASHODI FUNK'!$A54,'Unos rashoda P4'!J$3:J$501)</f>
        <v>0</v>
      </c>
      <c r="H54" s="207" t="str">
        <f>'OPĆI DIO'!$C$1</f>
        <v>42024 SVEUČILIŠTE JURJA DOBRILE U PULI</v>
      </c>
    </row>
    <row r="55" spans="1:8">
      <c r="A55" s="136">
        <v>73</v>
      </c>
      <c r="B55" s="23" t="s">
        <v>2987</v>
      </c>
      <c r="C55" s="231"/>
      <c r="D55" s="231"/>
      <c r="E55" s="231">
        <f>SUMIF('Unos rashoda i izdataka'!$R$3:$R$501,'A.3 RASHODI FUNK'!$A55,'Unos rashoda i izdataka'!J$3:J$501)+SUMIF('Unos rashoda P4'!$T$3:$T$501,'A.3 RASHODI FUNK'!$A55,'Unos rashoda P4'!H$3:H$501)</f>
        <v>0</v>
      </c>
      <c r="F55" s="231">
        <f>SUMIF('Unos rashoda i izdataka'!$R$3:$R$501,'A.3 RASHODI FUNK'!$A55,'Unos rashoda i izdataka'!K$3:K$501)+SUMIF('Unos rashoda P4'!$T$3:$T$501,'A.3 RASHODI FUNK'!$A55,'Unos rashoda P4'!I$3:I$501)</f>
        <v>0</v>
      </c>
      <c r="G55" s="231">
        <f>SUMIF('Unos rashoda i izdataka'!$R$3:$R$501,'A.3 RASHODI FUNK'!$A55,'Unos rashoda i izdataka'!L$3:L$501)+SUMIF('Unos rashoda P4'!$T$3:$T$501,'A.3 RASHODI FUNK'!$A55,'Unos rashoda P4'!J$3:J$501)</f>
        <v>0</v>
      </c>
      <c r="H55" s="207" t="str">
        <f>'OPĆI DIO'!$C$1</f>
        <v>42024 SVEUČILIŠTE JURJA DOBRILE U PULI</v>
      </c>
    </row>
    <row r="56" spans="1:8">
      <c r="A56" s="136">
        <v>74</v>
      </c>
      <c r="B56" s="23" t="s">
        <v>2988</v>
      </c>
      <c r="C56" s="231"/>
      <c r="D56" s="231"/>
      <c r="E56" s="231">
        <f>SUMIF('Unos rashoda i izdataka'!$R$3:$R$501,'A.3 RASHODI FUNK'!$A56,'Unos rashoda i izdataka'!J$3:J$501)+SUMIF('Unos rashoda P4'!$T$3:$T$501,'A.3 RASHODI FUNK'!$A56,'Unos rashoda P4'!H$3:H$501)</f>
        <v>0</v>
      </c>
      <c r="F56" s="231">
        <f>SUMIF('Unos rashoda i izdataka'!$R$3:$R$501,'A.3 RASHODI FUNK'!$A56,'Unos rashoda i izdataka'!K$3:K$501)+SUMIF('Unos rashoda P4'!$T$3:$T$501,'A.3 RASHODI FUNK'!$A56,'Unos rashoda P4'!I$3:I$501)</f>
        <v>0</v>
      </c>
      <c r="G56" s="231">
        <f>SUMIF('Unos rashoda i izdataka'!$R$3:$R$501,'A.3 RASHODI FUNK'!$A56,'Unos rashoda i izdataka'!L$3:L$501)+SUMIF('Unos rashoda P4'!$T$3:$T$501,'A.3 RASHODI FUNK'!$A56,'Unos rashoda P4'!J$3:J$501)</f>
        <v>0</v>
      </c>
      <c r="H56" s="207" t="str">
        <f>'OPĆI DIO'!$C$1</f>
        <v>42024 SVEUČILIŠTE JURJA DOBRILE U PULI</v>
      </c>
    </row>
    <row r="57" spans="1:8">
      <c r="A57" s="136">
        <v>75</v>
      </c>
      <c r="B57" s="23" t="s">
        <v>2989</v>
      </c>
      <c r="C57" s="231"/>
      <c r="D57" s="231"/>
      <c r="E57" s="231">
        <f>SUMIF('Unos rashoda i izdataka'!$R$3:$R$501,'A.3 RASHODI FUNK'!$A57,'Unos rashoda i izdataka'!J$3:J$501)+SUMIF('Unos rashoda P4'!$T$3:$T$501,'A.3 RASHODI FUNK'!$A57,'Unos rashoda P4'!H$3:H$501)</f>
        <v>0</v>
      </c>
      <c r="F57" s="231">
        <f>SUMIF('Unos rashoda i izdataka'!$R$3:$R$501,'A.3 RASHODI FUNK'!$A57,'Unos rashoda i izdataka'!K$3:K$501)+SUMIF('Unos rashoda P4'!$T$3:$T$501,'A.3 RASHODI FUNK'!$A57,'Unos rashoda P4'!I$3:I$501)</f>
        <v>0</v>
      </c>
      <c r="G57" s="231">
        <f>SUMIF('Unos rashoda i izdataka'!$R$3:$R$501,'A.3 RASHODI FUNK'!$A57,'Unos rashoda i izdataka'!L$3:L$501)+SUMIF('Unos rashoda P4'!$T$3:$T$501,'A.3 RASHODI FUNK'!$A57,'Unos rashoda P4'!J$3:J$501)</f>
        <v>0</v>
      </c>
      <c r="H57" s="207" t="str">
        <f>'OPĆI DIO'!$C$1</f>
        <v>42024 SVEUČILIŠTE JURJA DOBRILE U PULI</v>
      </c>
    </row>
    <row r="58" spans="1:8" ht="25.5">
      <c r="A58" s="136">
        <v>76</v>
      </c>
      <c r="B58" s="23" t="s">
        <v>2990</v>
      </c>
      <c r="C58" s="231"/>
      <c r="D58" s="231"/>
      <c r="E58" s="231">
        <f>SUMIF('Unos rashoda i izdataka'!$R$3:$R$501,'A.3 RASHODI FUNK'!$A58,'Unos rashoda i izdataka'!J$3:J$501)+SUMIF('Unos rashoda P4'!$T$3:$T$501,'A.3 RASHODI FUNK'!$A58,'Unos rashoda P4'!H$3:H$501)</f>
        <v>0</v>
      </c>
      <c r="F58" s="231">
        <f>SUMIF('Unos rashoda i izdataka'!$R$3:$R$501,'A.3 RASHODI FUNK'!$A58,'Unos rashoda i izdataka'!K$3:K$501)+SUMIF('Unos rashoda P4'!$T$3:$T$501,'A.3 RASHODI FUNK'!$A58,'Unos rashoda P4'!I$3:I$501)</f>
        <v>0</v>
      </c>
      <c r="G58" s="231">
        <f>SUMIF('Unos rashoda i izdataka'!$R$3:$R$501,'A.3 RASHODI FUNK'!$A58,'Unos rashoda i izdataka'!L$3:L$501)+SUMIF('Unos rashoda P4'!$T$3:$T$501,'A.3 RASHODI FUNK'!$A58,'Unos rashoda P4'!J$3:J$501)</f>
        <v>0</v>
      </c>
      <c r="H58" s="207" t="str">
        <f>'OPĆI DIO'!$C$1</f>
        <v>42024 SVEUČILIŠTE JURJA DOBRILE U PULI</v>
      </c>
    </row>
    <row r="59" spans="1:8">
      <c r="A59" s="129">
        <v>8</v>
      </c>
      <c r="B59" s="34" t="s">
        <v>2991</v>
      </c>
      <c r="C59" s="142">
        <f>SUM(C60:C65)</f>
        <v>0</v>
      </c>
      <c r="D59" s="142">
        <f>SUM(D60:D65)</f>
        <v>0</v>
      </c>
      <c r="E59" s="142">
        <f>SUM(E60:E65)</f>
        <v>0</v>
      </c>
      <c r="F59" s="142">
        <f>SUM(F60:F65)</f>
        <v>0</v>
      </c>
      <c r="G59" s="142">
        <f>SUM(G60:G65)</f>
        <v>0</v>
      </c>
      <c r="H59" s="207" t="str">
        <f>'OPĆI DIO'!$C$1</f>
        <v>42024 SVEUČILIŠTE JURJA DOBRILE U PULI</v>
      </c>
    </row>
    <row r="60" spans="1:8">
      <c r="A60" s="136">
        <v>81</v>
      </c>
      <c r="B60" s="23" t="s">
        <v>2992</v>
      </c>
      <c r="C60" s="231"/>
      <c r="D60" s="231"/>
      <c r="E60" s="231">
        <f>SUMIF('Unos rashoda i izdataka'!$R$3:$R$501,'A.3 RASHODI FUNK'!$A60,'Unos rashoda i izdataka'!J$3:J$501)+SUMIF('Unos rashoda P4'!$T$3:$T$501,'A.3 RASHODI FUNK'!$A60,'Unos rashoda P4'!H$3:H$501)</f>
        <v>0</v>
      </c>
      <c r="F60" s="231">
        <f>SUMIF('Unos rashoda i izdataka'!$R$3:$R$501,'A.3 RASHODI FUNK'!$A60,'Unos rashoda i izdataka'!K$3:K$501)+SUMIF('Unos rashoda P4'!$T$3:$T$501,'A.3 RASHODI FUNK'!$A60,'Unos rashoda P4'!I$3:I$501)</f>
        <v>0</v>
      </c>
      <c r="G60" s="231">
        <f>SUMIF('Unos rashoda i izdataka'!$R$3:$R$501,'A.3 RASHODI FUNK'!$A60,'Unos rashoda i izdataka'!L$3:L$501)+SUMIF('Unos rashoda P4'!$T$3:$T$501,'A.3 RASHODI FUNK'!$A60,'Unos rashoda P4'!J$3:J$501)</f>
        <v>0</v>
      </c>
      <c r="H60" s="207" t="str">
        <f>'OPĆI DIO'!$C$1</f>
        <v>42024 SVEUČILIŠTE JURJA DOBRILE U PULI</v>
      </c>
    </row>
    <row r="61" spans="1:8">
      <c r="A61" s="136">
        <v>82</v>
      </c>
      <c r="B61" s="23" t="s">
        <v>2910</v>
      </c>
      <c r="C61" s="231"/>
      <c r="D61" s="231"/>
      <c r="E61" s="231">
        <f>SUMIF('Unos rashoda i izdataka'!$R$3:$R$501,'A.3 RASHODI FUNK'!$A61,'Unos rashoda i izdataka'!J$3:J$501)+SUMIF('Unos rashoda P4'!$T$3:$T$501,'A.3 RASHODI FUNK'!$A61,'Unos rashoda P4'!H$3:H$501)</f>
        <v>0</v>
      </c>
      <c r="F61" s="231">
        <f>SUMIF('Unos rashoda i izdataka'!$R$3:$R$501,'A.3 RASHODI FUNK'!$A61,'Unos rashoda i izdataka'!K$3:K$501)+SUMIF('Unos rashoda P4'!$T$3:$T$501,'A.3 RASHODI FUNK'!$A61,'Unos rashoda P4'!I$3:I$501)</f>
        <v>0</v>
      </c>
      <c r="G61" s="231">
        <f>SUMIF('Unos rashoda i izdataka'!$R$3:$R$501,'A.3 RASHODI FUNK'!$A61,'Unos rashoda i izdataka'!L$3:L$501)+SUMIF('Unos rashoda P4'!$T$3:$T$501,'A.3 RASHODI FUNK'!$A61,'Unos rashoda P4'!J$3:J$501)</f>
        <v>0</v>
      </c>
      <c r="H61" s="207" t="str">
        <f>'OPĆI DIO'!$C$1</f>
        <v>42024 SVEUČILIŠTE JURJA DOBRILE U PULI</v>
      </c>
    </row>
    <row r="62" spans="1:8">
      <c r="A62" s="136">
        <v>83</v>
      </c>
      <c r="B62" s="23" t="s">
        <v>2993</v>
      </c>
      <c r="C62" s="231"/>
      <c r="D62" s="231"/>
      <c r="E62" s="231">
        <f>SUMIF('Unos rashoda i izdataka'!$R$3:$R$501,'A.3 RASHODI FUNK'!$A62,'Unos rashoda i izdataka'!J$3:J$501)+SUMIF('Unos rashoda P4'!$T$3:$T$501,'A.3 RASHODI FUNK'!$A62,'Unos rashoda P4'!H$3:H$501)</f>
        <v>0</v>
      </c>
      <c r="F62" s="231">
        <f>SUMIF('Unos rashoda i izdataka'!$R$3:$R$501,'A.3 RASHODI FUNK'!$A62,'Unos rashoda i izdataka'!K$3:K$501)+SUMIF('Unos rashoda P4'!$T$3:$T$501,'A.3 RASHODI FUNK'!$A62,'Unos rashoda P4'!I$3:I$501)</f>
        <v>0</v>
      </c>
      <c r="G62" s="231">
        <f>SUMIF('Unos rashoda i izdataka'!$R$3:$R$501,'A.3 RASHODI FUNK'!$A62,'Unos rashoda i izdataka'!L$3:L$501)+SUMIF('Unos rashoda P4'!$T$3:$T$501,'A.3 RASHODI FUNK'!$A62,'Unos rashoda P4'!J$3:J$501)</f>
        <v>0</v>
      </c>
      <c r="H62" s="207" t="str">
        <f>'OPĆI DIO'!$C$1</f>
        <v>42024 SVEUČILIŠTE JURJA DOBRILE U PULI</v>
      </c>
    </row>
    <row r="63" spans="1:8">
      <c r="A63" s="136">
        <v>84</v>
      </c>
      <c r="B63" s="23" t="s">
        <v>2994</v>
      </c>
      <c r="C63" s="231"/>
      <c r="D63" s="231"/>
      <c r="E63" s="231">
        <f>SUMIF('Unos rashoda i izdataka'!$R$3:$R$501,'A.3 RASHODI FUNK'!$A63,'Unos rashoda i izdataka'!J$3:J$501)+SUMIF('Unos rashoda P4'!$T$3:$T$501,'A.3 RASHODI FUNK'!$A63,'Unos rashoda P4'!H$3:H$501)</f>
        <v>0</v>
      </c>
      <c r="F63" s="231">
        <f>SUMIF('Unos rashoda i izdataka'!$R$3:$R$501,'A.3 RASHODI FUNK'!$A63,'Unos rashoda i izdataka'!K$3:K$501)+SUMIF('Unos rashoda P4'!$T$3:$T$501,'A.3 RASHODI FUNK'!$A63,'Unos rashoda P4'!I$3:I$501)</f>
        <v>0</v>
      </c>
      <c r="G63" s="231">
        <f>SUMIF('Unos rashoda i izdataka'!$R$3:$R$501,'A.3 RASHODI FUNK'!$A63,'Unos rashoda i izdataka'!L$3:L$501)+SUMIF('Unos rashoda P4'!$T$3:$T$501,'A.3 RASHODI FUNK'!$A63,'Unos rashoda P4'!J$3:J$501)</f>
        <v>0</v>
      </c>
      <c r="H63" s="207" t="str">
        <f>'OPĆI DIO'!$C$1</f>
        <v>42024 SVEUČILIŠTE JURJA DOBRILE U PULI</v>
      </c>
    </row>
    <row r="64" spans="1:8">
      <c r="A64" s="136">
        <v>85</v>
      </c>
      <c r="B64" s="23" t="s">
        <v>2995</v>
      </c>
      <c r="C64" s="231"/>
      <c r="D64" s="231"/>
      <c r="E64" s="231">
        <f>SUMIF('Unos rashoda i izdataka'!$R$3:$R$501,'A.3 RASHODI FUNK'!$A64,'Unos rashoda i izdataka'!J$3:J$501)+SUMIF('Unos rashoda P4'!$T$3:$T$501,'A.3 RASHODI FUNK'!$A64,'Unos rashoda P4'!H$3:H$501)</f>
        <v>0</v>
      </c>
      <c r="F64" s="231">
        <f>SUMIF('Unos rashoda i izdataka'!$R$3:$R$501,'A.3 RASHODI FUNK'!$A64,'Unos rashoda i izdataka'!K$3:K$501)+SUMIF('Unos rashoda P4'!$T$3:$T$501,'A.3 RASHODI FUNK'!$A64,'Unos rashoda P4'!I$3:I$501)</f>
        <v>0</v>
      </c>
      <c r="G64" s="231">
        <f>SUMIF('Unos rashoda i izdataka'!$R$3:$R$501,'A.3 RASHODI FUNK'!$A64,'Unos rashoda i izdataka'!L$3:L$501)+SUMIF('Unos rashoda P4'!$T$3:$T$501,'A.3 RASHODI FUNK'!$A64,'Unos rashoda P4'!J$3:J$501)</f>
        <v>0</v>
      </c>
      <c r="H64" s="207" t="str">
        <f>'OPĆI DIO'!$C$1</f>
        <v>42024 SVEUČILIŠTE JURJA DOBRILE U PULI</v>
      </c>
    </row>
    <row r="65" spans="1:8" ht="25.5">
      <c r="A65" s="136">
        <v>86</v>
      </c>
      <c r="B65" s="23" t="s">
        <v>2996</v>
      </c>
      <c r="C65" s="231"/>
      <c r="D65" s="231"/>
      <c r="E65" s="231">
        <f>SUMIF('Unos rashoda i izdataka'!$R$3:$R$501,'A.3 RASHODI FUNK'!$A65,'Unos rashoda i izdataka'!J$3:J$501)+SUMIF('Unos rashoda P4'!$T$3:$T$501,'A.3 RASHODI FUNK'!$A65,'Unos rashoda P4'!H$3:H$501)</f>
        <v>0</v>
      </c>
      <c r="F65" s="231">
        <f>SUMIF('Unos rashoda i izdataka'!$R$3:$R$501,'A.3 RASHODI FUNK'!$A65,'Unos rashoda i izdataka'!K$3:K$501)+SUMIF('Unos rashoda P4'!$T$3:$T$501,'A.3 RASHODI FUNK'!$A65,'Unos rashoda P4'!I$3:I$501)</f>
        <v>0</v>
      </c>
      <c r="G65" s="231">
        <f>SUMIF('Unos rashoda i izdataka'!$R$3:$R$501,'A.3 RASHODI FUNK'!$A65,'Unos rashoda i izdataka'!L$3:L$501)+SUMIF('Unos rashoda P4'!$T$3:$T$501,'A.3 RASHODI FUNK'!$A65,'Unos rashoda P4'!J$3:J$501)</f>
        <v>0</v>
      </c>
      <c r="H65" s="207" t="str">
        <f>'OPĆI DIO'!$C$1</f>
        <v>42024 SVEUČILIŠTE JURJA DOBRILE U PULI</v>
      </c>
    </row>
    <row r="66" spans="1:8">
      <c r="A66" s="129">
        <v>9</v>
      </c>
      <c r="B66" s="34" t="s">
        <v>2997</v>
      </c>
      <c r="C66" s="142">
        <f>SUM(C67:C74)</f>
        <v>21604477</v>
      </c>
      <c r="D66" s="142">
        <f>SUM(D67:D74)</f>
        <v>16425700</v>
      </c>
      <c r="E66" s="142">
        <f>SUM(E67:E74)</f>
        <v>19176021</v>
      </c>
      <c r="F66" s="142">
        <f>SUM(F67:F74)</f>
        <v>15438235</v>
      </c>
      <c r="G66" s="142">
        <f>SUM(G67:G74)</f>
        <v>14902389</v>
      </c>
      <c r="H66" s="207" t="str">
        <f>'OPĆI DIO'!$C$1</f>
        <v>42024 SVEUČILIŠTE JURJA DOBRILE U PULI</v>
      </c>
    </row>
    <row r="67" spans="1:8">
      <c r="A67" s="136">
        <v>91</v>
      </c>
      <c r="B67" s="23" t="s">
        <v>2998</v>
      </c>
      <c r="C67" s="231"/>
      <c r="D67" s="231"/>
      <c r="E67" s="231">
        <f>SUMIF('Unos rashoda i izdataka'!$R$3:$R$501,'A.3 RASHODI FUNK'!$A67,'Unos rashoda i izdataka'!J$3:J$501)+SUMIF('Unos rashoda P4'!$T$3:$T$501,'A.3 RASHODI FUNK'!$A67,'Unos rashoda P4'!H$3:H$501)</f>
        <v>0</v>
      </c>
      <c r="F67" s="231">
        <f>SUMIF('Unos rashoda i izdataka'!$R$3:$R$501,'A.3 RASHODI FUNK'!$A67,'Unos rashoda i izdataka'!K$3:K$501)+SUMIF('Unos rashoda P4'!$T$3:$T$501,'A.3 RASHODI FUNK'!$A67,'Unos rashoda P4'!I$3:I$501)</f>
        <v>0</v>
      </c>
      <c r="G67" s="231">
        <f>SUMIF('Unos rashoda i izdataka'!$R$3:$R$501,'A.3 RASHODI FUNK'!$A67,'Unos rashoda i izdataka'!L$3:L$501)+SUMIF('Unos rashoda P4'!$T$3:$T$501,'A.3 RASHODI FUNK'!$A67,'Unos rashoda P4'!J$3:J$501)</f>
        <v>0</v>
      </c>
      <c r="H67" s="207" t="str">
        <f>'OPĆI DIO'!$C$1</f>
        <v>42024 SVEUČILIŠTE JURJA DOBRILE U PULI</v>
      </c>
    </row>
    <row r="68" spans="1:8">
      <c r="A68" s="136">
        <v>92</v>
      </c>
      <c r="B68" s="23" t="s">
        <v>2999</v>
      </c>
      <c r="C68" s="231"/>
      <c r="D68" s="231"/>
      <c r="E68" s="231">
        <f>SUMIF('Unos rashoda i izdataka'!$R$3:$R$501,'A.3 RASHODI FUNK'!$A68,'Unos rashoda i izdataka'!J$3:J$501)+SUMIF('Unos rashoda P4'!$T$3:$T$501,'A.3 RASHODI FUNK'!$A68,'Unos rashoda P4'!H$3:H$501)</f>
        <v>0</v>
      </c>
      <c r="F68" s="231">
        <f>SUMIF('Unos rashoda i izdataka'!$R$3:$R$501,'A.3 RASHODI FUNK'!$A68,'Unos rashoda i izdataka'!K$3:K$501)+SUMIF('Unos rashoda P4'!$T$3:$T$501,'A.3 RASHODI FUNK'!$A68,'Unos rashoda P4'!I$3:I$501)</f>
        <v>0</v>
      </c>
      <c r="G68" s="231">
        <f>SUMIF('Unos rashoda i izdataka'!$R$3:$R$501,'A.3 RASHODI FUNK'!$A68,'Unos rashoda i izdataka'!L$3:L$501)+SUMIF('Unos rashoda P4'!$T$3:$T$501,'A.3 RASHODI FUNK'!$A68,'Unos rashoda P4'!J$3:J$501)</f>
        <v>0</v>
      </c>
      <c r="H68" s="207" t="str">
        <f>'OPĆI DIO'!$C$1</f>
        <v>42024 SVEUČILIŠTE JURJA DOBRILE U PULI</v>
      </c>
    </row>
    <row r="69" spans="1:8" ht="26.25" customHeight="1">
      <c r="A69" s="136">
        <v>93</v>
      </c>
      <c r="B69" s="23" t="s">
        <v>3000</v>
      </c>
      <c r="C69" s="231"/>
      <c r="D69" s="231"/>
      <c r="E69" s="231">
        <f>SUMIF('Unos rashoda i izdataka'!$R$3:$R$501,'A.3 RASHODI FUNK'!$A69,'Unos rashoda i izdataka'!J$3:J$501)+SUMIF('Unos rashoda P4'!$T$3:$T$501,'A.3 RASHODI FUNK'!$A69,'Unos rashoda P4'!H$3:H$501)</f>
        <v>0</v>
      </c>
      <c r="F69" s="231">
        <f>SUMIF('Unos rashoda i izdataka'!$R$3:$R$501,'A.3 RASHODI FUNK'!$A69,'Unos rashoda i izdataka'!K$3:K$501)+SUMIF('Unos rashoda P4'!$T$3:$T$501,'A.3 RASHODI FUNK'!$A69,'Unos rashoda P4'!I$3:I$501)</f>
        <v>0</v>
      </c>
      <c r="G69" s="231">
        <f>SUMIF('Unos rashoda i izdataka'!$R$3:$R$501,'A.3 RASHODI FUNK'!$A69,'Unos rashoda i izdataka'!L$3:L$501)+SUMIF('Unos rashoda P4'!$T$3:$T$501,'A.3 RASHODI FUNK'!$A69,'Unos rashoda P4'!J$3:J$501)</f>
        <v>0</v>
      </c>
      <c r="H69" s="207" t="str">
        <f>'OPĆI DIO'!$C$1</f>
        <v>42024 SVEUČILIŠTE JURJA DOBRILE U PULI</v>
      </c>
    </row>
    <row r="70" spans="1:8">
      <c r="A70" s="136">
        <v>94</v>
      </c>
      <c r="B70" s="23" t="s">
        <v>3001</v>
      </c>
      <c r="C70" s="231">
        <v>21604477</v>
      </c>
      <c r="D70" s="231">
        <v>16425700</v>
      </c>
      <c r="E70" s="231">
        <v>19176021</v>
      </c>
      <c r="F70" s="231">
        <v>15438235</v>
      </c>
      <c r="G70" s="231">
        <v>14902389</v>
      </c>
      <c r="H70" s="207" t="str">
        <f>'OPĆI DIO'!$C$1</f>
        <v>42024 SVEUČILIŠTE JURJA DOBRILE U PULI</v>
      </c>
    </row>
    <row r="71" spans="1:8">
      <c r="A71" s="136">
        <v>95</v>
      </c>
      <c r="B71" s="23" t="s">
        <v>2920</v>
      </c>
      <c r="C71" s="231"/>
      <c r="D71" s="231"/>
      <c r="E71" s="231">
        <f>SUMIF('Unos rashoda i izdataka'!$R$3:$R$501,'A.3 RASHODI FUNK'!$A71,'Unos rashoda i izdataka'!J$3:J$501)+SUMIF('Unos rashoda P4'!$T$3:$T$501,'A.3 RASHODI FUNK'!$A71,'Unos rashoda P4'!H$3:H$501)</f>
        <v>0</v>
      </c>
      <c r="F71" s="231">
        <f>SUMIF('Unos rashoda i izdataka'!$R$3:$R$501,'A.3 RASHODI FUNK'!$A71,'Unos rashoda i izdataka'!K$3:K$501)+SUMIF('Unos rashoda P4'!$T$3:$T$501,'A.3 RASHODI FUNK'!$A71,'Unos rashoda P4'!I$3:I$501)</f>
        <v>0</v>
      </c>
      <c r="G71" s="231">
        <f>SUMIF('Unos rashoda i izdataka'!$R$3:$R$501,'A.3 RASHODI FUNK'!$A71,'Unos rashoda i izdataka'!L$3:L$501)+SUMIF('Unos rashoda P4'!$T$3:$T$501,'A.3 RASHODI FUNK'!$A71,'Unos rashoda P4'!J$3:J$501)</f>
        <v>0</v>
      </c>
      <c r="H71" s="207" t="str">
        <f>'OPĆI DIO'!$C$1</f>
        <v>42024 SVEUČILIŠTE JURJA DOBRILE U PULI</v>
      </c>
    </row>
    <row r="72" spans="1:8">
      <c r="A72" s="136">
        <v>96</v>
      </c>
      <c r="B72" s="23" t="s">
        <v>2918</v>
      </c>
      <c r="C72" s="231"/>
      <c r="D72" s="231"/>
      <c r="E72" s="231">
        <f>SUMIF('Unos rashoda i izdataka'!$R$3:$R$501,'A.3 RASHODI FUNK'!$A72,'Unos rashoda i izdataka'!J$3:J$501)+SUMIF('Unos rashoda P4'!$T$3:$T$501,'A.3 RASHODI FUNK'!$A72,'Unos rashoda P4'!H$3:H$501)</f>
        <v>0</v>
      </c>
      <c r="F72" s="231">
        <f>SUMIF('Unos rashoda i izdataka'!$R$3:$R$501,'A.3 RASHODI FUNK'!$A72,'Unos rashoda i izdataka'!K$3:K$501)+SUMIF('Unos rashoda P4'!$T$3:$T$501,'A.3 RASHODI FUNK'!$A72,'Unos rashoda P4'!I$3:I$501)</f>
        <v>0</v>
      </c>
      <c r="G72" s="231">
        <f>SUMIF('Unos rashoda i izdataka'!$R$3:$R$501,'A.3 RASHODI FUNK'!$A72,'Unos rashoda i izdataka'!L$3:L$501)+SUMIF('Unos rashoda P4'!$T$3:$T$501,'A.3 RASHODI FUNK'!$A72,'Unos rashoda P4'!J$3:J$501)</f>
        <v>0</v>
      </c>
      <c r="H72" s="207" t="str">
        <f>'OPĆI DIO'!$C$1</f>
        <v>42024 SVEUČILIŠTE JURJA DOBRILE U PULI</v>
      </c>
    </row>
    <row r="73" spans="1:8">
      <c r="A73" s="136">
        <v>97</v>
      </c>
      <c r="B73" s="23" t="s">
        <v>2904</v>
      </c>
      <c r="C73" s="231"/>
      <c r="D73" s="231"/>
      <c r="E73" s="231">
        <f>SUMIF('Unos rashoda i izdataka'!$R$3:$R$501,'A.3 RASHODI FUNK'!$A73,'Unos rashoda i izdataka'!J$3:J$501)+SUMIF('Unos rashoda P4'!$T$3:$T$501,'A.3 RASHODI FUNK'!$A73,'Unos rashoda P4'!H$3:H$501)</f>
        <v>0</v>
      </c>
      <c r="F73" s="231">
        <f>SUMIF('Unos rashoda i izdataka'!$R$3:$R$501,'A.3 RASHODI FUNK'!$A73,'Unos rashoda i izdataka'!K$3:K$501)+SUMIF('Unos rashoda P4'!$T$3:$T$501,'A.3 RASHODI FUNK'!$A73,'Unos rashoda P4'!I$3:I$501)</f>
        <v>0</v>
      </c>
      <c r="G73" s="231">
        <f>SUMIF('Unos rashoda i izdataka'!$R$3:$R$501,'A.3 RASHODI FUNK'!$A73,'Unos rashoda i izdataka'!L$3:L$501)+SUMIF('Unos rashoda P4'!$T$3:$T$501,'A.3 RASHODI FUNK'!$A73,'Unos rashoda P4'!J$3:J$501)</f>
        <v>0</v>
      </c>
      <c r="H73" s="207" t="str">
        <f>'OPĆI DIO'!$C$1</f>
        <v>42024 SVEUČILIŠTE JURJA DOBRILE U PULI</v>
      </c>
    </row>
    <row r="74" spans="1:8">
      <c r="A74" s="136">
        <v>98</v>
      </c>
      <c r="B74" s="23" t="s">
        <v>2906</v>
      </c>
      <c r="C74" s="231"/>
      <c r="D74" s="231"/>
      <c r="E74" s="231">
        <f>SUMIF('Unos rashoda i izdataka'!$R$3:$R$501,'A.3 RASHODI FUNK'!$A74,'Unos rashoda i izdataka'!J$3:J$501)+SUMIF('Unos rashoda P4'!$T$3:$T$501,'A.3 RASHODI FUNK'!$A74,'Unos rashoda P4'!H$3:H$501)</f>
        <v>0</v>
      </c>
      <c r="F74" s="231">
        <f>SUMIF('Unos rashoda i izdataka'!$R$3:$R$501,'A.3 RASHODI FUNK'!$A74,'Unos rashoda i izdataka'!K$3:K$501)+SUMIF('Unos rashoda P4'!$T$3:$T$501,'A.3 RASHODI FUNK'!$A74,'Unos rashoda P4'!I$3:I$501)</f>
        <v>0</v>
      </c>
      <c r="G74" s="231">
        <f>SUMIF('Unos rashoda i izdataka'!$R$3:$R$501,'A.3 RASHODI FUNK'!$A74,'Unos rashoda i izdataka'!L$3:L$501)+SUMIF('Unos rashoda P4'!$T$3:$T$501,'A.3 RASHODI FUNK'!$A74,'Unos rashoda P4'!J$3:J$501)</f>
        <v>0</v>
      </c>
      <c r="H74" s="207" t="str">
        <f>'OPĆI DIO'!$C$1</f>
        <v>42024 SVEUČILIŠTE JURJA DOBRILE U PULI</v>
      </c>
    </row>
    <row r="75" spans="1:8">
      <c r="A75" s="129">
        <v>10</v>
      </c>
      <c r="B75" s="34" t="s">
        <v>3002</v>
      </c>
      <c r="C75" s="142">
        <f>SUM(C76:C84)</f>
        <v>0</v>
      </c>
      <c r="D75" s="142">
        <f>SUM(D76:D84)</f>
        <v>0</v>
      </c>
      <c r="E75" s="142">
        <f>SUM(E76:E84)</f>
        <v>0</v>
      </c>
      <c r="F75" s="142">
        <f>SUM(F76:F84)</f>
        <v>0</v>
      </c>
      <c r="G75" s="142">
        <f>SUM(G76:G84)</f>
        <v>0</v>
      </c>
      <c r="H75" s="207" t="str">
        <f>'OPĆI DIO'!$C$1</f>
        <v>42024 SVEUČILIŠTE JURJA DOBRILE U PULI</v>
      </c>
    </row>
    <row r="76" spans="1:8">
      <c r="A76" s="136">
        <v>101</v>
      </c>
      <c r="B76" s="23" t="s">
        <v>3003</v>
      </c>
      <c r="C76" s="231"/>
      <c r="D76" s="231"/>
      <c r="E76" s="231">
        <f>SUMIF('Unos rashoda i izdataka'!$R$3:$R$501,'A.3 RASHODI FUNK'!$A76,'Unos rashoda i izdataka'!J$3:J$501)+SUMIF('Unos rashoda P4'!$T$3:$T$501,'A.3 RASHODI FUNK'!$A76,'Unos rashoda P4'!H$3:H$501)</f>
        <v>0</v>
      </c>
      <c r="F76" s="231">
        <f>SUMIF('Unos rashoda i izdataka'!$R$3:$R$501,'A.3 RASHODI FUNK'!$A76,'Unos rashoda i izdataka'!K$3:K$501)+SUMIF('Unos rashoda P4'!$T$3:$T$501,'A.3 RASHODI FUNK'!$A76,'Unos rashoda P4'!I$3:I$501)</f>
        <v>0</v>
      </c>
      <c r="G76" s="231">
        <f>SUMIF('Unos rashoda i izdataka'!$R$3:$R$501,'A.3 RASHODI FUNK'!$A76,'Unos rashoda i izdataka'!L$3:L$501)+SUMIF('Unos rashoda P4'!$T$3:$T$501,'A.3 RASHODI FUNK'!$A76,'Unos rashoda P4'!J$3:J$501)</f>
        <v>0</v>
      </c>
      <c r="H76" s="207" t="str">
        <f>'OPĆI DIO'!$C$1</f>
        <v>42024 SVEUČILIŠTE JURJA DOBRILE U PULI</v>
      </c>
    </row>
    <row r="77" spans="1:8">
      <c r="A77" s="136">
        <v>102</v>
      </c>
      <c r="B77" s="23" t="s">
        <v>3004</v>
      </c>
      <c r="C77" s="231"/>
      <c r="D77" s="231"/>
      <c r="E77" s="231">
        <f>SUMIF('Unos rashoda i izdataka'!$R$3:$R$501,'A.3 RASHODI FUNK'!$A77,'Unos rashoda i izdataka'!J$3:J$501)+SUMIF('Unos rashoda P4'!$T$3:$T$501,'A.3 RASHODI FUNK'!$A77,'Unos rashoda P4'!H$3:H$501)</f>
        <v>0</v>
      </c>
      <c r="F77" s="231">
        <f>SUMIF('Unos rashoda i izdataka'!$R$3:$R$501,'A.3 RASHODI FUNK'!$A77,'Unos rashoda i izdataka'!K$3:K$501)+SUMIF('Unos rashoda P4'!$T$3:$T$501,'A.3 RASHODI FUNK'!$A77,'Unos rashoda P4'!I$3:I$501)</f>
        <v>0</v>
      </c>
      <c r="G77" s="231">
        <f>SUMIF('Unos rashoda i izdataka'!$R$3:$R$501,'A.3 RASHODI FUNK'!$A77,'Unos rashoda i izdataka'!L$3:L$501)+SUMIF('Unos rashoda P4'!$T$3:$T$501,'A.3 RASHODI FUNK'!$A77,'Unos rashoda P4'!J$3:J$501)</f>
        <v>0</v>
      </c>
      <c r="H77" s="207" t="str">
        <f>'OPĆI DIO'!$C$1</f>
        <v>42024 SVEUČILIŠTE JURJA DOBRILE U PULI</v>
      </c>
    </row>
    <row r="78" spans="1:8">
      <c r="A78" s="136">
        <v>103</v>
      </c>
      <c r="B78" s="23" t="s">
        <v>3005</v>
      </c>
      <c r="C78" s="231"/>
      <c r="D78" s="231"/>
      <c r="E78" s="231">
        <f>SUMIF('Unos rashoda i izdataka'!$R$3:$R$501,'A.3 RASHODI FUNK'!$A78,'Unos rashoda i izdataka'!J$3:J$501)+SUMIF('Unos rashoda P4'!$T$3:$T$501,'A.3 RASHODI FUNK'!$A78,'Unos rashoda P4'!H$3:H$501)</f>
        <v>0</v>
      </c>
      <c r="F78" s="231">
        <f>SUMIF('Unos rashoda i izdataka'!$R$3:$R$501,'A.3 RASHODI FUNK'!$A78,'Unos rashoda i izdataka'!K$3:K$501)+SUMIF('Unos rashoda P4'!$T$3:$T$501,'A.3 RASHODI FUNK'!$A78,'Unos rashoda P4'!I$3:I$501)</f>
        <v>0</v>
      </c>
      <c r="G78" s="231">
        <f>SUMIF('Unos rashoda i izdataka'!$R$3:$R$501,'A.3 RASHODI FUNK'!$A78,'Unos rashoda i izdataka'!L$3:L$501)+SUMIF('Unos rashoda P4'!$T$3:$T$501,'A.3 RASHODI FUNK'!$A78,'Unos rashoda P4'!J$3:J$501)</f>
        <v>0</v>
      </c>
      <c r="H78" s="207" t="str">
        <f>'OPĆI DIO'!$C$1</f>
        <v>42024 SVEUČILIŠTE JURJA DOBRILE U PULI</v>
      </c>
    </row>
    <row r="79" spans="1:8">
      <c r="A79" s="136">
        <v>104</v>
      </c>
      <c r="B79" s="23" t="s">
        <v>3006</v>
      </c>
      <c r="C79" s="231"/>
      <c r="D79" s="231"/>
      <c r="E79" s="231">
        <f>SUMIF('Unos rashoda i izdataka'!$R$3:$R$501,'A.3 RASHODI FUNK'!$A79,'Unos rashoda i izdataka'!J$3:J$501)+SUMIF('Unos rashoda P4'!$T$3:$T$501,'A.3 RASHODI FUNK'!$A79,'Unos rashoda P4'!H$3:H$501)</f>
        <v>0</v>
      </c>
      <c r="F79" s="231">
        <f>SUMIF('Unos rashoda i izdataka'!$R$3:$R$501,'A.3 RASHODI FUNK'!$A79,'Unos rashoda i izdataka'!K$3:K$501)+SUMIF('Unos rashoda P4'!$T$3:$T$501,'A.3 RASHODI FUNK'!$A79,'Unos rashoda P4'!I$3:I$501)</f>
        <v>0</v>
      </c>
      <c r="G79" s="231">
        <f>SUMIF('Unos rashoda i izdataka'!$R$3:$R$501,'A.3 RASHODI FUNK'!$A79,'Unos rashoda i izdataka'!L$3:L$501)+SUMIF('Unos rashoda P4'!$T$3:$T$501,'A.3 RASHODI FUNK'!$A79,'Unos rashoda P4'!J$3:J$501)</f>
        <v>0</v>
      </c>
      <c r="H79" s="207" t="str">
        <f>'OPĆI DIO'!$C$1</f>
        <v>42024 SVEUČILIŠTE JURJA DOBRILE U PULI</v>
      </c>
    </row>
    <row r="80" spans="1:8">
      <c r="A80" s="136">
        <v>105</v>
      </c>
      <c r="B80" s="23" t="s">
        <v>3007</v>
      </c>
      <c r="C80" s="231"/>
      <c r="D80" s="231"/>
      <c r="E80" s="231">
        <f>SUMIF('Unos rashoda i izdataka'!$R$3:$R$501,'A.3 RASHODI FUNK'!$A80,'Unos rashoda i izdataka'!J$3:J$501)+SUMIF('Unos rashoda P4'!$T$3:$T$501,'A.3 RASHODI FUNK'!$A80,'Unos rashoda P4'!H$3:H$501)</f>
        <v>0</v>
      </c>
      <c r="F80" s="231">
        <f>SUMIF('Unos rashoda i izdataka'!$R$3:$R$501,'A.3 RASHODI FUNK'!$A80,'Unos rashoda i izdataka'!K$3:K$501)+SUMIF('Unos rashoda P4'!$T$3:$T$501,'A.3 RASHODI FUNK'!$A80,'Unos rashoda P4'!I$3:I$501)</f>
        <v>0</v>
      </c>
      <c r="G80" s="231">
        <f>SUMIF('Unos rashoda i izdataka'!$R$3:$R$501,'A.3 RASHODI FUNK'!$A80,'Unos rashoda i izdataka'!L$3:L$501)+SUMIF('Unos rashoda P4'!$T$3:$T$501,'A.3 RASHODI FUNK'!$A80,'Unos rashoda P4'!J$3:J$501)</f>
        <v>0</v>
      </c>
      <c r="H80" s="207" t="str">
        <f>'OPĆI DIO'!$C$1</f>
        <v>42024 SVEUČILIŠTE JURJA DOBRILE U PULI</v>
      </c>
    </row>
    <row r="81" spans="1:8">
      <c r="A81" s="136">
        <v>106</v>
      </c>
      <c r="B81" s="23" t="s">
        <v>3008</v>
      </c>
      <c r="C81" s="231"/>
      <c r="D81" s="231"/>
      <c r="E81" s="231">
        <f>SUMIF('Unos rashoda i izdataka'!$R$3:$R$501,'A.3 RASHODI FUNK'!$A81,'Unos rashoda i izdataka'!J$3:J$501)+SUMIF('Unos rashoda P4'!$T$3:$T$501,'A.3 RASHODI FUNK'!$A81,'Unos rashoda P4'!H$3:H$501)</f>
        <v>0</v>
      </c>
      <c r="F81" s="231">
        <f>SUMIF('Unos rashoda i izdataka'!$R$3:$R$501,'A.3 RASHODI FUNK'!$A81,'Unos rashoda i izdataka'!K$3:K$501)+SUMIF('Unos rashoda P4'!$T$3:$T$501,'A.3 RASHODI FUNK'!$A81,'Unos rashoda P4'!I$3:I$501)</f>
        <v>0</v>
      </c>
      <c r="G81" s="231">
        <f>SUMIF('Unos rashoda i izdataka'!$R$3:$R$501,'A.3 RASHODI FUNK'!$A81,'Unos rashoda i izdataka'!L$3:L$501)+SUMIF('Unos rashoda P4'!$T$3:$T$501,'A.3 RASHODI FUNK'!$A81,'Unos rashoda P4'!J$3:J$501)</f>
        <v>0</v>
      </c>
      <c r="H81" s="207" t="str">
        <f>'OPĆI DIO'!$C$1</f>
        <v>42024 SVEUČILIŠTE JURJA DOBRILE U PULI</v>
      </c>
    </row>
    <row r="82" spans="1:8" ht="25.5">
      <c r="A82" s="136">
        <v>107</v>
      </c>
      <c r="B82" s="23" t="s">
        <v>3009</v>
      </c>
      <c r="C82" s="231"/>
      <c r="D82" s="231"/>
      <c r="E82" s="231">
        <f>SUMIF('Unos rashoda i izdataka'!$R$3:$R$501,'A.3 RASHODI FUNK'!$A82,'Unos rashoda i izdataka'!J$3:J$501)+SUMIF('Unos rashoda P4'!$T$3:$T$501,'A.3 RASHODI FUNK'!$A82,'Unos rashoda P4'!H$3:H$501)</f>
        <v>0</v>
      </c>
      <c r="F82" s="231">
        <f>SUMIF('Unos rashoda i izdataka'!$R$3:$R$501,'A.3 RASHODI FUNK'!$A82,'Unos rashoda i izdataka'!K$3:K$501)+SUMIF('Unos rashoda P4'!$T$3:$T$501,'A.3 RASHODI FUNK'!$A82,'Unos rashoda P4'!I$3:I$501)</f>
        <v>0</v>
      </c>
      <c r="G82" s="231">
        <f>SUMIF('Unos rashoda i izdataka'!$R$3:$R$501,'A.3 RASHODI FUNK'!$A82,'Unos rashoda i izdataka'!L$3:L$501)+SUMIF('Unos rashoda P4'!$T$3:$T$501,'A.3 RASHODI FUNK'!$A82,'Unos rashoda P4'!J$3:J$501)</f>
        <v>0</v>
      </c>
      <c r="H82" s="207" t="str">
        <f>'OPĆI DIO'!$C$1</f>
        <v>42024 SVEUČILIŠTE JURJA DOBRILE U PULI</v>
      </c>
    </row>
    <row r="83" spans="1:8">
      <c r="A83" s="136">
        <v>108</v>
      </c>
      <c r="B83" s="23" t="s">
        <v>3010</v>
      </c>
      <c r="C83" s="231"/>
      <c r="D83" s="231"/>
      <c r="E83" s="231">
        <f>SUMIF('Unos rashoda i izdataka'!$R$3:$R$501,'A.3 RASHODI FUNK'!$A83,'Unos rashoda i izdataka'!J$3:J$501)+SUMIF('Unos rashoda P4'!$T$3:$T$501,'A.3 RASHODI FUNK'!$A83,'Unos rashoda P4'!H$3:H$501)</f>
        <v>0</v>
      </c>
      <c r="F83" s="231">
        <f>SUMIF('Unos rashoda i izdataka'!$R$3:$R$501,'A.3 RASHODI FUNK'!$A83,'Unos rashoda i izdataka'!K$3:K$501)+SUMIF('Unos rashoda P4'!$T$3:$T$501,'A.3 RASHODI FUNK'!$A83,'Unos rashoda P4'!I$3:I$501)</f>
        <v>0</v>
      </c>
      <c r="G83" s="231">
        <f>SUMIF('Unos rashoda i izdataka'!$R$3:$R$501,'A.3 RASHODI FUNK'!$A83,'Unos rashoda i izdataka'!L$3:L$501)+SUMIF('Unos rashoda P4'!$T$3:$T$501,'A.3 RASHODI FUNK'!$A83,'Unos rashoda P4'!J$3:J$501)</f>
        <v>0</v>
      </c>
      <c r="H83" s="207" t="str">
        <f>'OPĆI DIO'!$C$1</f>
        <v>42024 SVEUČILIŠTE JURJA DOBRILE U PULI</v>
      </c>
    </row>
    <row r="84" spans="1:8" ht="25.5">
      <c r="A84" s="136">
        <v>109</v>
      </c>
      <c r="B84" s="23" t="s">
        <v>3011</v>
      </c>
      <c r="C84" s="231"/>
      <c r="D84" s="231"/>
      <c r="E84" s="231">
        <f>SUMIF('Unos rashoda i izdataka'!$R$3:$R$501,'A.3 RASHODI FUNK'!$A84,'Unos rashoda i izdataka'!J$3:J$501)+SUMIF('Unos rashoda P4'!$T$3:$T$501,'A.3 RASHODI FUNK'!$A84,'Unos rashoda P4'!H$3:H$501)</f>
        <v>0</v>
      </c>
      <c r="F84" s="231">
        <f>SUMIF('Unos rashoda i izdataka'!$R$3:$R$501,'A.3 RASHODI FUNK'!$A84,'Unos rashoda i izdataka'!K$3:K$501)+SUMIF('Unos rashoda P4'!$T$3:$T$501,'A.3 RASHODI FUNK'!$A84,'Unos rashoda P4'!I$3:I$501)</f>
        <v>0</v>
      </c>
      <c r="G84" s="231">
        <f>SUMIF('Unos rashoda i izdataka'!$R$3:$R$501,'A.3 RASHODI FUNK'!$A84,'Unos rashoda i izdataka'!L$3:L$501)+SUMIF('Unos rashoda P4'!$T$3:$T$501,'A.3 RASHODI FUNK'!$A84,'Unos rashoda P4'!J$3:J$501)</f>
        <v>0</v>
      </c>
      <c r="H84" s="207" t="str">
        <f>'OPĆI DIO'!$C$1</f>
        <v>42024 SVEUČILIŠTE JURJA DOBRILE U PULI</v>
      </c>
    </row>
    <row r="85" spans="1:8"/>
    <row r="86" spans="1:8"/>
    <row r="87" spans="1:8"/>
  </sheetData>
  <sheetProtection algorithmName="SHA-512" hashValue="irwyVylHgMm04yVH43GOR6/4sVO3jVMObsRfClD3+8SLcQLEJ8mqac6R5IesBT4xjow/tcTClrmksPRjItgNeA==" saltValue="wzHErZeMCBly/qKOxnCdxw==" spinCount="100000" sheet="1"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J23"/>
  <sheetViews>
    <sheetView showGridLines="0" topLeftCell="A8" workbookViewId="0">
      <selection activeCell="D11" sqref="D11"/>
    </sheetView>
  </sheetViews>
  <sheetFormatPr defaultColWidth="0" defaultRowHeight="15" zeroHeight="1"/>
  <cols>
    <col min="1" max="1" width="4.42578125" customWidth="1"/>
    <col min="2" max="2" width="5.7109375" customWidth="1"/>
    <col min="3" max="3" width="44.7109375" customWidth="1"/>
    <col min="4" max="8" width="15.28515625" customWidth="1"/>
    <col min="9" max="10" width="25.28515625" hidden="1" customWidth="1"/>
    <col min="11" max="16384" width="9.140625" hidden="1"/>
  </cols>
  <sheetData>
    <row r="1" spans="1:10" ht="18">
      <c r="A1" s="155"/>
      <c r="B1" s="155"/>
      <c r="C1" s="155"/>
      <c r="D1" s="155"/>
      <c r="E1" s="155"/>
      <c r="F1" s="155"/>
      <c r="G1" s="155"/>
      <c r="H1" s="155"/>
      <c r="I1" s="155"/>
      <c r="J1" s="155"/>
    </row>
    <row r="2" spans="1:10" ht="15.75">
      <c r="A2" s="302" t="s">
        <v>2864</v>
      </c>
      <c r="B2" s="302"/>
      <c r="C2" s="302"/>
      <c r="D2" s="302"/>
      <c r="E2" s="302"/>
      <c r="F2" s="302"/>
      <c r="G2" s="302"/>
      <c r="H2" s="302"/>
      <c r="I2" s="156"/>
      <c r="J2" s="156"/>
    </row>
    <row r="3" spans="1:10" ht="18">
      <c r="A3" s="155"/>
      <c r="B3" s="155"/>
      <c r="C3" s="155"/>
      <c r="D3" s="155"/>
      <c r="E3" s="155"/>
      <c r="F3" s="155"/>
      <c r="G3" s="155"/>
      <c r="H3" s="155"/>
      <c r="I3" s="157"/>
      <c r="J3" s="157"/>
    </row>
    <row r="4" spans="1:10" ht="15.75">
      <c r="A4" s="302" t="s">
        <v>2887</v>
      </c>
      <c r="B4" s="302"/>
      <c r="C4" s="302"/>
      <c r="D4" s="302"/>
      <c r="E4" s="302"/>
      <c r="F4" s="302"/>
      <c r="G4" s="302"/>
      <c r="H4" s="302"/>
      <c r="I4" s="158"/>
      <c r="J4" s="158"/>
    </row>
    <row r="5" spans="1:10" ht="18">
      <c r="A5" s="155"/>
      <c r="B5" s="155"/>
      <c r="C5" s="155"/>
      <c r="D5" s="155"/>
      <c r="E5" s="155"/>
      <c r="F5" s="155"/>
      <c r="G5" s="155"/>
      <c r="H5" s="155"/>
      <c r="I5" s="157"/>
      <c r="J5" s="157"/>
    </row>
    <row r="6" spans="1:10" ht="15.75">
      <c r="A6" s="302" t="s">
        <v>3682</v>
      </c>
      <c r="B6" s="302"/>
      <c r="C6" s="302"/>
      <c r="D6" s="302"/>
      <c r="E6" s="302"/>
      <c r="F6" s="302"/>
      <c r="G6" s="302"/>
      <c r="H6" s="302"/>
      <c r="I6" s="159"/>
      <c r="J6" s="159"/>
    </row>
    <row r="7" spans="1:10" ht="18">
      <c r="A7" s="155"/>
      <c r="B7" s="155"/>
      <c r="C7" s="155"/>
      <c r="D7" s="155"/>
      <c r="E7" s="155"/>
      <c r="F7" s="155"/>
      <c r="G7" s="155"/>
      <c r="H7" s="155"/>
      <c r="I7" s="157"/>
      <c r="J7" s="157"/>
    </row>
    <row r="8" spans="1:10" ht="25.5">
      <c r="A8" s="303" t="s">
        <v>3654</v>
      </c>
      <c r="B8" s="304"/>
      <c r="C8" s="305"/>
      <c r="D8" s="160" t="s">
        <v>3702</v>
      </c>
      <c r="E8" s="160" t="s">
        <v>3703</v>
      </c>
      <c r="F8" s="161" t="s">
        <v>3706</v>
      </c>
      <c r="G8" s="161" t="s">
        <v>3707</v>
      </c>
      <c r="H8" s="161" t="s">
        <v>3708</v>
      </c>
    </row>
    <row r="9" spans="1:10" s="164" customFormat="1" ht="11.25">
      <c r="A9" s="306">
        <v>1</v>
      </c>
      <c r="B9" s="307"/>
      <c r="C9" s="308"/>
      <c r="D9" s="162">
        <v>2</v>
      </c>
      <c r="E9" s="162">
        <v>3</v>
      </c>
      <c r="F9" s="163">
        <v>4</v>
      </c>
      <c r="G9" s="163">
        <v>5</v>
      </c>
      <c r="H9" s="163">
        <v>6</v>
      </c>
    </row>
    <row r="10" spans="1:10" s="207" customFormat="1">
      <c r="A10" s="165">
        <v>8</v>
      </c>
      <c r="B10" s="165"/>
      <c r="C10" s="165" t="s">
        <v>3683</v>
      </c>
      <c r="D10" s="226">
        <f>SUM(D11:D14)</f>
        <v>1327228</v>
      </c>
      <c r="E10" s="226">
        <f>SUM(E11:E14)</f>
        <v>0</v>
      </c>
      <c r="F10" s="226">
        <f>SUM(F11:F14)</f>
        <v>0</v>
      </c>
      <c r="G10" s="226">
        <f>SUM(G11:G14)</f>
        <v>0</v>
      </c>
      <c r="H10" s="226">
        <f>SUM(H11:H14)</f>
        <v>0</v>
      </c>
      <c r="I10" s="207" t="str">
        <f>'OPĆI DIO'!$C$1</f>
        <v>42024 SVEUČILIŠTE JURJA DOBRILE U PULI</v>
      </c>
    </row>
    <row r="11" spans="1:10">
      <c r="A11" s="165"/>
      <c r="B11" s="166">
        <v>81</v>
      </c>
      <c r="C11" s="277" t="s">
        <v>6628</v>
      </c>
      <c r="D11" s="224">
        <v>0</v>
      </c>
      <c r="E11" s="224">
        <v>0</v>
      </c>
      <c r="F11" s="223">
        <f>SUMIF('Unos prihoda i primitaka'!$L$3:$L$501,$B11,'Unos prihoda i primitaka'!G$3:G$501)</f>
        <v>0</v>
      </c>
      <c r="G11" s="223">
        <f>SUMIF('Unos prihoda i primitaka'!$L$3:$L$501,$B11,'Unos prihoda i primitaka'!H$3:H$501)</f>
        <v>0</v>
      </c>
      <c r="H11" s="223">
        <f>SUMIF('Unos prihoda i primitaka'!$L$3:$L$501,$B11,'Unos prihoda i primitaka'!I$3:I$501)</f>
        <v>0</v>
      </c>
      <c r="I11" s="207" t="str">
        <f>'OPĆI DIO'!$C$1</f>
        <v>42024 SVEUČILIŠTE JURJA DOBRILE U PULI</v>
      </c>
    </row>
    <row r="12" spans="1:10" ht="25.5">
      <c r="A12" s="165"/>
      <c r="B12" s="166">
        <v>82</v>
      </c>
      <c r="C12" s="277" t="s">
        <v>6629</v>
      </c>
      <c r="D12" s="224">
        <v>0</v>
      </c>
      <c r="E12" s="224">
        <v>0</v>
      </c>
      <c r="F12" s="223">
        <f>SUMIF('Unos prihoda i primitaka'!$L$3:$L$501,$B12,'Unos prihoda i primitaka'!G$3:G$501)</f>
        <v>0</v>
      </c>
      <c r="G12" s="223">
        <f>SUMIF('Unos prihoda i primitaka'!$L$3:$L$501,$B12,'Unos prihoda i primitaka'!H$3:H$501)</f>
        <v>0</v>
      </c>
      <c r="H12" s="223">
        <f>SUMIF('Unos prihoda i primitaka'!$L$3:$L$501,$B12,'Unos prihoda i primitaka'!I$3:I$501)</f>
        <v>0</v>
      </c>
      <c r="I12" s="207" t="str">
        <f>'OPĆI DIO'!$C$1</f>
        <v>42024 SVEUČILIŠTE JURJA DOBRILE U PULI</v>
      </c>
    </row>
    <row r="13" spans="1:10" ht="25.5">
      <c r="A13" s="165"/>
      <c r="B13" s="166">
        <v>83</v>
      </c>
      <c r="C13" s="277" t="s">
        <v>6630</v>
      </c>
      <c r="D13" s="224">
        <v>0</v>
      </c>
      <c r="E13" s="224">
        <v>0</v>
      </c>
      <c r="F13" s="223">
        <f>SUMIF('Unos prihoda i primitaka'!$L$3:$L$501,$B13,'Unos prihoda i primitaka'!G$3:G$501)</f>
        <v>0</v>
      </c>
      <c r="G13" s="223">
        <f>SUMIF('Unos prihoda i primitaka'!$L$3:$L$501,$B13,'Unos prihoda i primitaka'!H$3:H$501)</f>
        <v>0</v>
      </c>
      <c r="H13" s="223">
        <f>SUMIF('Unos prihoda i primitaka'!$L$3:$L$501,$B13,'Unos prihoda i primitaka'!I$3:I$501)</f>
        <v>0</v>
      </c>
      <c r="I13" s="207" t="str">
        <f>'OPĆI DIO'!$C$1</f>
        <v>42024 SVEUČILIŠTE JURJA DOBRILE U PULI</v>
      </c>
    </row>
    <row r="14" spans="1:10">
      <c r="A14" s="165"/>
      <c r="B14" s="166">
        <v>84</v>
      </c>
      <c r="C14" s="166" t="s">
        <v>2884</v>
      </c>
      <c r="D14" s="224">
        <v>1327228</v>
      </c>
      <c r="E14" s="224">
        <v>0</v>
      </c>
      <c r="F14" s="223">
        <f>SUMIF('Unos prihoda i primitaka'!$L$3:$L$501,$B14,'Unos prihoda i primitaka'!G$3:G$501)</f>
        <v>0</v>
      </c>
      <c r="G14" s="223">
        <f>SUMIF('Unos prihoda i primitaka'!$L$3:$L$501,$B14,'Unos prihoda i primitaka'!H$3:H$501)</f>
        <v>0</v>
      </c>
      <c r="H14" s="223">
        <f>SUMIF('Unos prihoda i primitaka'!$L$3:$L$501,$B14,'Unos prihoda i primitaka'!I$3:I$501)</f>
        <v>0</v>
      </c>
      <c r="I14" s="207" t="str">
        <f>'OPĆI DIO'!$C$1</f>
        <v>42024 SVEUČILIŠTE JURJA DOBRILE U PULI</v>
      </c>
    </row>
    <row r="15" spans="1:10" s="207" customFormat="1">
      <c r="A15" s="167">
        <v>5</v>
      </c>
      <c r="B15" s="167"/>
      <c r="C15" s="168" t="s">
        <v>3684</v>
      </c>
      <c r="D15" s="226">
        <f>SUM(D16:D21)</f>
        <v>2500</v>
      </c>
      <c r="E15" s="226">
        <f>SUM(E16:E21)</f>
        <v>1327228</v>
      </c>
      <c r="F15" s="226">
        <f>SUM(F16:F21)</f>
        <v>0</v>
      </c>
      <c r="G15" s="226">
        <f>SUM(G16:G21)</f>
        <v>0</v>
      </c>
      <c r="H15" s="226">
        <f>SUM(H16:H21)</f>
        <v>0</v>
      </c>
      <c r="I15" s="207" t="str">
        <f>'OPĆI DIO'!$C$1</f>
        <v>42024 SVEUČILIŠTE JURJA DOBRILE U PULI</v>
      </c>
    </row>
    <row r="16" spans="1:10">
      <c r="A16" s="166"/>
      <c r="B16" s="166">
        <v>51</v>
      </c>
      <c r="C16" s="275" t="s">
        <v>6616</v>
      </c>
      <c r="D16" s="224">
        <v>0</v>
      </c>
      <c r="E16" s="224">
        <v>0</v>
      </c>
      <c r="F16" s="225">
        <f>SUMIF('Unos rashoda i izdataka'!$P$3:$P$501,$B16,'Unos rashoda i izdataka'!J$3:J$501)+SUMIF('Unos rashoda P4'!$S$3:$S$501,$B16,'Unos rashoda P4'!H$3:H$501)</f>
        <v>0</v>
      </c>
      <c r="G16" s="225">
        <f>SUMIF('Unos rashoda i izdataka'!$P$3:$P$501,$B16,'Unos rashoda i izdataka'!K$3:K$501)+SUMIF('Unos rashoda P4'!$S$3:$S$501,$B16,'Unos rashoda P4'!I$3:I$501)</f>
        <v>0</v>
      </c>
      <c r="H16" s="225">
        <f>SUMIF('Unos rashoda i izdataka'!$P$3:$P$501,$B16,'Unos rashoda i izdataka'!L$3:L$501)+SUMIF('Unos rashoda P4'!$S$3:$S$501,$B16,'Unos rashoda P4'!J$3:J$501)</f>
        <v>0</v>
      </c>
      <c r="I16" s="207" t="str">
        <f>'OPĆI DIO'!$C$1</f>
        <v>42024 SVEUČILIŠTE JURJA DOBRILE U PULI</v>
      </c>
    </row>
    <row r="17" spans="1:9" ht="25.5">
      <c r="A17" s="166"/>
      <c r="B17" s="166">
        <v>52</v>
      </c>
      <c r="C17" s="275" t="s">
        <v>6617</v>
      </c>
      <c r="D17" s="224">
        <v>0</v>
      </c>
      <c r="E17" s="224">
        <v>0</v>
      </c>
      <c r="F17" s="225"/>
      <c r="G17" s="225"/>
      <c r="H17" s="225"/>
      <c r="I17" s="207"/>
    </row>
    <row r="18" spans="1:9" ht="25.5">
      <c r="A18" s="166"/>
      <c r="B18" s="166">
        <v>53</v>
      </c>
      <c r="C18" s="275" t="s">
        <v>6618</v>
      </c>
      <c r="D18" s="224">
        <v>2500</v>
      </c>
      <c r="E18" s="224">
        <v>0</v>
      </c>
      <c r="F18" s="225"/>
      <c r="G18" s="225"/>
      <c r="H18" s="225"/>
      <c r="I18" s="207"/>
    </row>
    <row r="19" spans="1:9" ht="25.5">
      <c r="A19" s="166"/>
      <c r="B19" s="166">
        <v>54</v>
      </c>
      <c r="C19" s="169" t="s">
        <v>251</v>
      </c>
      <c r="D19" s="224">
        <v>0</v>
      </c>
      <c r="E19" s="224">
        <v>1327228</v>
      </c>
      <c r="F19" s="225">
        <f>SUMIF('Unos rashoda i izdataka'!$P$3:$P$501,$B19,'Unos rashoda i izdataka'!J$3:J$501)+SUMIF('Unos rashoda P4'!$S$3:$S$501,$B19,'Unos rashoda P4'!H$3:H$501)</f>
        <v>0</v>
      </c>
      <c r="G19" s="225">
        <f>SUMIF('Unos rashoda i izdataka'!$P$3:$P$501,$B19,'Unos rashoda i izdataka'!K$3:K$501)+SUMIF('Unos rashoda P4'!$S$3:$S$501,$B19,'Unos rashoda P4'!I$3:I$501)</f>
        <v>0</v>
      </c>
      <c r="H19" s="225">
        <f>SUMIF('Unos rashoda i izdataka'!$P$3:$P$501,$B19,'Unos rashoda i izdataka'!L$3:L$501)+SUMIF('Unos rashoda P4'!$S$3:$S$501,$B19,'Unos rashoda P4'!J$3:J$501)</f>
        <v>0</v>
      </c>
      <c r="I19" s="207" t="str">
        <f>'OPĆI DIO'!$C$1</f>
        <v>42024 SVEUČILIŠTE JURJA DOBRILE U PULI</v>
      </c>
    </row>
    <row r="20" spans="1:9" ht="25.5">
      <c r="A20" s="166"/>
      <c r="B20" s="166">
        <v>55</v>
      </c>
      <c r="C20" s="169" t="s">
        <v>6619</v>
      </c>
      <c r="D20" s="224">
        <v>0</v>
      </c>
      <c r="E20" s="224">
        <v>0</v>
      </c>
      <c r="F20" s="225"/>
      <c r="G20" s="225"/>
      <c r="H20" s="225"/>
      <c r="I20" s="207"/>
    </row>
    <row r="21" spans="1:9"/>
    <row r="22" spans="1:9"/>
    <row r="23" spans="1:9"/>
  </sheetData>
  <sheetProtection algorithmName="SHA-512" hashValue="onX1FStFYhi4qoJaMf8liwPHqnkA3S/BCuEuGKlZg8tjIDjO2ox3QaMd6wzn2Y8rd4RO4K6Jllg/bRseF/nNug==" saltValue="Pnr3z7GYR55hHeP/SVL8QA==" spinCount="100000" sheet="1"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p4</vt:lpstr>
      <vt:lpstr>prihodi</vt:lpstr>
      <vt:lpstr>KORISNICI DP</vt:lpstr>
      <vt:lpstr>Excel_BuiltIn_Print_Titles_3</vt:lpstr>
      <vt:lpstr>Excel_BuiltIn_Print_Titles_3_1</vt:lpstr>
      <vt:lpstr>'KORISNICI DP'!Print_Area</vt:lpstr>
      <vt:lpstr>'OPĆI DIO'!Print_Area</vt:lpstr>
      <vt:lpstr>'Unos prihoda i primitaka'!Print_Area</vt:lpstr>
      <vt:lpstr>'Unos rashoda i izdataka'!Print_Area</vt:lpstr>
      <vt:lpstr>'Unos rashoda P4'!Print_Area</vt:lpstr>
      <vt:lpstr>'A.2 PRIHODI I RASHODI IF'!Print_Titles</vt:lpstr>
      <vt:lpstr>'A.3 RASHODI FUNK'!Print_Titles</vt:lpstr>
      <vt:lpstr>'KORISNICI DP'!Print_Titles</vt:lpstr>
      <vt:lpstr>'Unos prihoda i primitaka'!Print_Titles</vt:lpstr>
      <vt:lpstr>'Unos rashoda i izdataka'!Print_Titles</vt:lpstr>
      <vt:lpstr>'Unos rashoda P4'!Print_Titles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Ines</cp:lastModifiedBy>
  <cp:lastPrinted>2024-10-19T21:04:06Z</cp:lastPrinted>
  <dcterms:created xsi:type="dcterms:W3CDTF">2018-09-10T07:36:17Z</dcterms:created>
  <dcterms:modified xsi:type="dcterms:W3CDTF">2024-12-20T14:31:56Z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