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82"/>
  <workbookPr/>
  <mc:AlternateContent xmlns:mc="http://schemas.openxmlformats.org/markup-compatibility/2006">
    <mc:Choice Requires="x15">
      <x15ac:absPath xmlns:x15ac="http://schemas.microsoft.com/office/spreadsheetml/2010/11/ac" url="C:\Users\imirkovic\Desktop\2023-finizvj\"/>
    </mc:Choice>
  </mc:AlternateContent>
  <xr:revisionPtr revIDLastSave="0" documentId="13_ncr:1_{88107F23-7B67-45D2-AE39-0579A7E86922}"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E271" i="5" l="1"/>
  <c r="H285" i="9" s="1"/>
  <c r="E285" i="9" s="1"/>
  <c r="B285" i="9" s="1"/>
  <c r="D253" i="5"/>
  <c r="D249" i="5"/>
  <c r="G283" i="9" s="1"/>
  <c r="E635" i="4"/>
  <c r="E638" i="4"/>
  <c r="E637" i="4"/>
  <c r="E643" i="4"/>
  <c r="D637" i="1" s="1"/>
  <c r="H637" i="1" s="1"/>
  <c r="D55" i="8"/>
  <c r="C1530" i="1" s="1"/>
  <c r="L1447" i="9"/>
  <c r="J1447" i="9"/>
  <c r="F317" i="9"/>
  <c r="F316" i="9" s="1"/>
  <c r="F315" i="9"/>
  <c r="F314" i="9" s="1"/>
  <c r="F313" i="9"/>
  <c r="F312" i="9"/>
  <c r="F311" i="9" s="1"/>
  <c r="F310" i="9"/>
  <c r="F309" i="9"/>
  <c r="H308" i="9"/>
  <c r="E308" i="9" s="1"/>
  <c r="B308" i="9" s="1"/>
  <c r="G308" i="9"/>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F301" i="9"/>
  <c r="E301" i="9"/>
  <c r="B301" i="9" s="1"/>
  <c r="H300" i="9"/>
  <c r="E300" i="9" s="1"/>
  <c r="B300" i="9" s="1"/>
  <c r="G300" i="9"/>
  <c r="F300" i="9"/>
  <c r="H299" i="9"/>
  <c r="G299" i="9"/>
  <c r="E299" i="9" s="1"/>
  <c r="B299" i="9" s="1"/>
  <c r="F299" i="9"/>
  <c r="H298" i="9"/>
  <c r="G298" i="9"/>
  <c r="E298" i="9" s="1"/>
  <c r="B298" i="9" s="1"/>
  <c r="F298" i="9"/>
  <c r="H297" i="9"/>
  <c r="G297" i="9"/>
  <c r="E297" i="9" s="1"/>
  <c r="B297" i="9" s="1"/>
  <c r="F297" i="9"/>
  <c r="H296" i="9"/>
  <c r="E296" i="9" s="1"/>
  <c r="B296" i="9" s="1"/>
  <c r="G296" i="9"/>
  <c r="F296" i="9"/>
  <c r="H295" i="9"/>
  <c r="G295" i="9"/>
  <c r="E295" i="9" s="1"/>
  <c r="B295" i="9" s="1"/>
  <c r="F295" i="9"/>
  <c r="H294" i="9"/>
  <c r="G294" i="9"/>
  <c r="E294" i="9" s="1"/>
  <c r="B294" i="9" s="1"/>
  <c r="F294" i="9"/>
  <c r="H293" i="9"/>
  <c r="G293" i="9"/>
  <c r="E293" i="9" s="1"/>
  <c r="B293" i="9" s="1"/>
  <c r="F293" i="9"/>
  <c r="H292" i="9"/>
  <c r="E292" i="9" s="1"/>
  <c r="B292" i="9" s="1"/>
  <c r="G292" i="9"/>
  <c r="F292" i="9"/>
  <c r="H291" i="9"/>
  <c r="G291" i="9"/>
  <c r="E291" i="9" s="1"/>
  <c r="B291" i="9" s="1"/>
  <c r="F291" i="9"/>
  <c r="F290" i="9"/>
  <c r="F289" i="9"/>
  <c r="H288" i="9"/>
  <c r="E288" i="9" s="1"/>
  <c r="G288" i="9"/>
  <c r="F288" i="9"/>
  <c r="B288" i="9"/>
  <c r="H287" i="9"/>
  <c r="G287" i="9"/>
  <c r="F287" i="9"/>
  <c r="E287" i="9"/>
  <c r="B287" i="9" s="1"/>
  <c r="H286" i="9"/>
  <c r="G286" i="9"/>
  <c r="E286" i="9" s="1"/>
  <c r="F286" i="9"/>
  <c r="B286" i="9"/>
  <c r="G285" i="9"/>
  <c r="F285" i="9"/>
  <c r="F284" i="9"/>
  <c r="H283" i="9"/>
  <c r="F283" i="9"/>
  <c r="H282" i="9"/>
  <c r="G282" i="9"/>
  <c r="F282" i="9"/>
  <c r="E282" i="9"/>
  <c r="B282" i="9" s="1"/>
  <c r="H281" i="9"/>
  <c r="G281" i="9"/>
  <c r="F281" i="9"/>
  <c r="F280" i="9"/>
  <c r="F279" i="9"/>
  <c r="F278" i="9"/>
  <c r="F276" i="9"/>
  <c r="L275" i="9"/>
  <c r="F275" i="9" s="1"/>
  <c r="H275" i="9"/>
  <c r="F274" i="9"/>
  <c r="H273" i="9"/>
  <c r="F273" i="9"/>
  <c r="E272" i="9"/>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B267" i="9" s="1"/>
  <c r="M266" i="9"/>
  <c r="L266" i="9"/>
  <c r="F266" i="9"/>
  <c r="B266" i="9" s="1"/>
  <c r="E266" i="9"/>
  <c r="M265" i="9"/>
  <c r="L265" i="9"/>
  <c r="F265" i="9" s="1"/>
  <c r="E265" i="9"/>
  <c r="B265" i="9" s="1"/>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B259" i="9" s="1"/>
  <c r="M258" i="9"/>
  <c r="L258" i="9"/>
  <c r="F258" i="9"/>
  <c r="B258" i="9" s="1"/>
  <c r="E258" i="9"/>
  <c r="M257" i="9"/>
  <c r="L257" i="9"/>
  <c r="F257" i="9" s="1"/>
  <c r="E257" i="9"/>
  <c r="B257" i="9" s="1"/>
  <c r="M256" i="9"/>
  <c r="L256" i="9"/>
  <c r="F256" i="9"/>
  <c r="B256" i="9" s="1"/>
  <c r="E256" i="9"/>
  <c r="M255" i="9"/>
  <c r="L255" i="9"/>
  <c r="F255" i="9" s="1"/>
  <c r="E255" i="9"/>
  <c r="B255" i="9" s="1"/>
  <c r="M254" i="9"/>
  <c r="L254" i="9"/>
  <c r="F254" i="9"/>
  <c r="B254" i="9" s="1"/>
  <c r="E254" i="9"/>
  <c r="M253" i="9"/>
  <c r="L253" i="9"/>
  <c r="F253" i="9" s="1"/>
  <c r="E253" i="9"/>
  <c r="B253" i="9" s="1"/>
  <c r="M252" i="9"/>
  <c r="L252" i="9"/>
  <c r="F252" i="9"/>
  <c r="B252" i="9" s="1"/>
  <c r="E252" i="9"/>
  <c r="M251" i="9"/>
  <c r="L251" i="9"/>
  <c r="F251" i="9" s="1"/>
  <c r="E251" i="9"/>
  <c r="B251" i="9" s="1"/>
  <c r="M250" i="9"/>
  <c r="L250" i="9"/>
  <c r="F250" i="9"/>
  <c r="B250" i="9" s="1"/>
  <c r="E250" i="9"/>
  <c r="M249" i="9"/>
  <c r="L249" i="9"/>
  <c r="F249" i="9" s="1"/>
  <c r="E249" i="9"/>
  <c r="B249" i="9" s="1"/>
  <c r="M248" i="9"/>
  <c r="L248" i="9"/>
  <c r="F248" i="9"/>
  <c r="B248" i="9" s="1"/>
  <c r="E248" i="9"/>
  <c r="M247" i="9"/>
  <c r="L247" i="9"/>
  <c r="F247" i="9" s="1"/>
  <c r="E247" i="9"/>
  <c r="B247" i="9" s="1"/>
  <c r="M246" i="9"/>
  <c r="L246" i="9"/>
  <c r="F246" i="9"/>
  <c r="B246" i="9" s="1"/>
  <c r="E246" i="9"/>
  <c r="M245" i="9"/>
  <c r="L245" i="9"/>
  <c r="F245" i="9" s="1"/>
  <c r="E245" i="9"/>
  <c r="B245" i="9" s="1"/>
  <c r="M244" i="9"/>
  <c r="L244" i="9"/>
  <c r="F244" i="9"/>
  <c r="B244" i="9" s="1"/>
  <c r="E244" i="9"/>
  <c r="M243" i="9"/>
  <c r="L243" i="9"/>
  <c r="F243" i="9" s="1"/>
  <c r="E243" i="9"/>
  <c r="B243" i="9" s="1"/>
  <c r="M242" i="9"/>
  <c r="L242" i="9"/>
  <c r="F242" i="9"/>
  <c r="B242" i="9" s="1"/>
  <c r="E242" i="9"/>
  <c r="M241" i="9"/>
  <c r="L241" i="9"/>
  <c r="F241" i="9" s="1"/>
  <c r="E241" i="9"/>
  <c r="B241" i="9" s="1"/>
  <c r="M240" i="9"/>
  <c r="L240" i="9"/>
  <c r="F240" i="9"/>
  <c r="B240" i="9" s="1"/>
  <c r="E240" i="9"/>
  <c r="M239" i="9"/>
  <c r="L239" i="9"/>
  <c r="F239" i="9" s="1"/>
  <c r="E239" i="9"/>
  <c r="B239" i="9" s="1"/>
  <c r="M238" i="9"/>
  <c r="L238" i="9"/>
  <c r="F238" i="9"/>
  <c r="B238" i="9" s="1"/>
  <c r="E238" i="9"/>
  <c r="M237" i="9"/>
  <c r="L237" i="9"/>
  <c r="F237" i="9" s="1"/>
  <c r="E237" i="9"/>
  <c r="B237" i="9" s="1"/>
  <c r="M236" i="9"/>
  <c r="L236" i="9"/>
  <c r="F236" i="9"/>
  <c r="B236" i="9" s="1"/>
  <c r="E236" i="9"/>
  <c r="M235" i="9"/>
  <c r="L235" i="9"/>
  <c r="F235" i="9" s="1"/>
  <c r="E235" i="9"/>
  <c r="B235" i="9" s="1"/>
  <c r="M234" i="9"/>
  <c r="F234" i="9" s="1"/>
  <c r="B234" i="9" s="1"/>
  <c r="L234" i="9"/>
  <c r="E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M228" i="9"/>
  <c r="L228" i="9"/>
  <c r="F228" i="9"/>
  <c r="B228" i="9" s="1"/>
  <c r="E228" i="9"/>
  <c r="M227" i="9"/>
  <c r="L227" i="9"/>
  <c r="F227" i="9" s="1"/>
  <c r="E227" i="9"/>
  <c r="B227" i="9" s="1"/>
  <c r="M226" i="9"/>
  <c r="F226" i="9" s="1"/>
  <c r="B226" i="9" s="1"/>
  <c r="L226" i="9"/>
  <c r="E226" i="9"/>
  <c r="M225" i="9"/>
  <c r="L225" i="9"/>
  <c r="F225" i="9" s="1"/>
  <c r="E225" i="9"/>
  <c r="B225" i="9" s="1"/>
  <c r="M224" i="9"/>
  <c r="F224" i="9" s="1"/>
  <c r="B224" i="9" s="1"/>
  <c r="L224" i="9"/>
  <c r="E224" i="9"/>
  <c r="M223" i="9"/>
  <c r="L223" i="9"/>
  <c r="F223" i="9" s="1"/>
  <c r="E223" i="9"/>
  <c r="B223" i="9" s="1"/>
  <c r="M222" i="9"/>
  <c r="L222" i="9"/>
  <c r="F222" i="9"/>
  <c r="B222" i="9" s="1"/>
  <c r="E222" i="9"/>
  <c r="M221" i="9"/>
  <c r="L221" i="9"/>
  <c r="F221" i="9" s="1"/>
  <c r="E221" i="9"/>
  <c r="B221" i="9" s="1"/>
  <c r="M220" i="9"/>
  <c r="L220" i="9"/>
  <c r="F220" i="9"/>
  <c r="B220" i="9" s="1"/>
  <c r="E220" i="9"/>
  <c r="M219" i="9"/>
  <c r="L219" i="9"/>
  <c r="F219" i="9" s="1"/>
  <c r="E219" i="9"/>
  <c r="B219" i="9" s="1"/>
  <c r="M218" i="9"/>
  <c r="L218" i="9"/>
  <c r="F218" i="9"/>
  <c r="B218" i="9" s="1"/>
  <c r="E218" i="9"/>
  <c r="M217" i="9"/>
  <c r="L217" i="9"/>
  <c r="F217" i="9" s="1"/>
  <c r="E217" i="9"/>
  <c r="B217" i="9" s="1"/>
  <c r="M216" i="9"/>
  <c r="L216" i="9"/>
  <c r="F216" i="9"/>
  <c r="B216" i="9" s="1"/>
  <c r="E216" i="9"/>
  <c r="M215" i="9"/>
  <c r="L215" i="9"/>
  <c r="F215" i="9" s="1"/>
  <c r="E215" i="9"/>
  <c r="B215" i="9" s="1"/>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G156" i="9"/>
  <c r="F156" i="9"/>
  <c r="H155" i="9"/>
  <c r="G155" i="9"/>
  <c r="F155" i="9"/>
  <c r="E155" i="9"/>
  <c r="B155" i="9" s="1"/>
  <c r="H154" i="9"/>
  <c r="G154" i="9"/>
  <c r="F154" i="9"/>
  <c r="E154" i="9"/>
  <c r="H153" i="9"/>
  <c r="G153" i="9"/>
  <c r="E153" i="9" s="1"/>
  <c r="B153" i="9" s="1"/>
  <c r="F153" i="9"/>
  <c r="H152" i="9"/>
  <c r="G152" i="9"/>
  <c r="E152" i="9" s="1"/>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F143" i="9"/>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F122" i="9"/>
  <c r="E122" i="9"/>
  <c r="H121" i="9"/>
  <c r="G121" i="9"/>
  <c r="F121" i="9"/>
  <c r="H120" i="9"/>
  <c r="E120" i="9" s="1"/>
  <c r="G120" i="9"/>
  <c r="F120" i="9"/>
  <c r="B120" i="9"/>
  <c r="H119" i="9"/>
  <c r="G119" i="9"/>
  <c r="F119" i="9"/>
  <c r="E119" i="9"/>
  <c r="B119" i="9" s="1"/>
  <c r="H118" i="9"/>
  <c r="G118" i="9"/>
  <c r="E118" i="9" s="1"/>
  <c r="B118" i="9" s="1"/>
  <c r="F118" i="9"/>
  <c r="H117" i="9"/>
  <c r="G117" i="9"/>
  <c r="F117" i="9"/>
  <c r="H116" i="9"/>
  <c r="G116" i="9"/>
  <c r="E116" i="9" s="1"/>
  <c r="B116" i="9" s="1"/>
  <c r="F116" i="9"/>
  <c r="H115" i="9"/>
  <c r="G115" i="9"/>
  <c r="F115" i="9"/>
  <c r="E115" i="9"/>
  <c r="B115" i="9" s="1"/>
  <c r="H114" i="9"/>
  <c r="G114" i="9"/>
  <c r="F114" i="9"/>
  <c r="E114" i="9"/>
  <c r="H113" i="9"/>
  <c r="G113" i="9"/>
  <c r="F113" i="9"/>
  <c r="H112" i="9"/>
  <c r="E112" i="9" s="1"/>
  <c r="G112" i="9"/>
  <c r="F112" i="9"/>
  <c r="B112" i="9"/>
  <c r="H111" i="9"/>
  <c r="G111" i="9"/>
  <c r="F111" i="9"/>
  <c r="E111" i="9"/>
  <c r="B111" i="9" s="1"/>
  <c r="H110" i="9"/>
  <c r="G110" i="9"/>
  <c r="E110" i="9" s="1"/>
  <c r="B110" i="9" s="1"/>
  <c r="F110" i="9"/>
  <c r="H109" i="9"/>
  <c r="G109" i="9"/>
  <c r="F109" i="9"/>
  <c r="H108" i="9"/>
  <c r="G108" i="9"/>
  <c r="E108" i="9" s="1"/>
  <c r="B108" i="9" s="1"/>
  <c r="F108" i="9"/>
  <c r="H107" i="9"/>
  <c r="G107" i="9"/>
  <c r="F107" i="9"/>
  <c r="E107" i="9"/>
  <c r="B107" i="9" s="1"/>
  <c r="H106" i="9"/>
  <c r="G106" i="9"/>
  <c r="F106" i="9"/>
  <c r="E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E68" i="9" s="1"/>
  <c r="B68" i="9" s="1"/>
  <c r="F68" i="9"/>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F35" i="9"/>
  <c r="H34" i="9"/>
  <c r="G34" i="9"/>
  <c r="E34" i="9" s="1"/>
  <c r="B34" i="9" s="1"/>
  <c r="F34" i="9"/>
  <c r="H33" i="9"/>
  <c r="E33" i="9" s="1"/>
  <c r="B33" i="9" s="1"/>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F27" i="9"/>
  <c r="H26" i="9"/>
  <c r="G26" i="9"/>
  <c r="E26" i="9" s="1"/>
  <c r="B26" i="9" s="1"/>
  <c r="F26" i="9"/>
  <c r="H25" i="9"/>
  <c r="E25" i="9" s="1"/>
  <c r="B25" i="9" s="1"/>
  <c r="G25" i="9"/>
  <c r="F25" i="9"/>
  <c r="H24" i="9"/>
  <c r="G24" i="9"/>
  <c r="F24" i="9"/>
  <c r="E24" i="9"/>
  <c r="B24" i="9" s="1"/>
  <c r="H23" i="9"/>
  <c r="G23" i="9"/>
  <c r="F23" i="9"/>
  <c r="H22" i="9"/>
  <c r="G22" i="9"/>
  <c r="E22" i="9" s="1"/>
  <c r="B22" i="9" s="1"/>
  <c r="F22" i="9"/>
  <c r="F21" i="9"/>
  <c r="F4" i="9"/>
  <c r="O3" i="9"/>
  <c r="G275" i="9" s="1"/>
  <c r="I3" i="9"/>
  <c r="H3" i="9"/>
  <c r="G3" i="9"/>
  <c r="D101" i="8"/>
  <c r="D95" i="8"/>
  <c r="D90" i="8"/>
  <c r="D85" i="8"/>
  <c r="D80" i="8"/>
  <c r="D75" i="8"/>
  <c r="D70" i="8"/>
  <c r="D65" i="8"/>
  <c r="D60" i="8"/>
  <c r="D50" i="8"/>
  <c r="D44" i="8"/>
  <c r="D36" i="8"/>
  <c r="D26" i="8"/>
  <c r="D24" i="8" s="1"/>
  <c r="D18" i="8"/>
  <c r="D8" i="8"/>
  <c r="E44" i="7"/>
  <c r="D44" i="7"/>
  <c r="H32" i="3" s="1"/>
  <c r="E39" i="7"/>
  <c r="E38" i="7" s="1"/>
  <c r="I31" i="3" s="1"/>
  <c r="D39" i="7"/>
  <c r="E30" i="7"/>
  <c r="D30" i="7"/>
  <c r="E23" i="7"/>
  <c r="D23" i="7"/>
  <c r="D22" i="7" s="1"/>
  <c r="H30" i="3" s="1"/>
  <c r="E22" i="7"/>
  <c r="I30" i="3" s="1"/>
  <c r="E14" i="7"/>
  <c r="D14" i="7"/>
  <c r="E7" i="7"/>
  <c r="E6" i="7" s="1"/>
  <c r="D7" i="7"/>
  <c r="E5" i="7"/>
  <c r="I29" i="3" s="1"/>
  <c r="F140" i="6"/>
  <c r="F139" i="6"/>
  <c r="F138" i="6"/>
  <c r="F137" i="6"/>
  <c r="F136" i="6"/>
  <c r="F135" i="6"/>
  <c r="F134" i="6"/>
  <c r="F133" i="6"/>
  <c r="F132" i="6"/>
  <c r="F131" i="6"/>
  <c r="F130" i="6"/>
  <c r="E130" i="6"/>
  <c r="D130" i="6"/>
  <c r="E129" i="6"/>
  <c r="D1423" i="1" s="1"/>
  <c r="H1423" i="1" s="1"/>
  <c r="D129" i="6"/>
  <c r="F129" i="6" s="1"/>
  <c r="F128" i="6"/>
  <c r="F127" i="6"/>
  <c r="F126" i="6"/>
  <c r="F125" i="6"/>
  <c r="F124" i="6"/>
  <c r="F123" i="6"/>
  <c r="E122" i="6"/>
  <c r="D122" i="6"/>
  <c r="F121" i="6"/>
  <c r="F120" i="6"/>
  <c r="F119" i="6"/>
  <c r="E118" i="6"/>
  <c r="D118" i="6"/>
  <c r="F118" i="6" s="1"/>
  <c r="F117" i="6"/>
  <c r="F116" i="6"/>
  <c r="E115" i="6"/>
  <c r="D115" i="6"/>
  <c r="F115" i="6" s="1"/>
  <c r="D114" i="6"/>
  <c r="F113" i="6"/>
  <c r="F112" i="6"/>
  <c r="F111" i="6"/>
  <c r="F110" i="6"/>
  <c r="F109" i="6"/>
  <c r="F108" i="6"/>
  <c r="E107" i="6"/>
  <c r="D107" i="6"/>
  <c r="F106" i="6"/>
  <c r="F105" i="6"/>
  <c r="F104" i="6"/>
  <c r="F103" i="6"/>
  <c r="F102" i="6"/>
  <c r="F101" i="6"/>
  <c r="F100" i="6"/>
  <c r="F99" i="6"/>
  <c r="E99" i="6"/>
  <c r="D99" i="6"/>
  <c r="F98" i="6"/>
  <c r="F97" i="6"/>
  <c r="F96" i="6"/>
  <c r="F95" i="6"/>
  <c r="F94" i="6"/>
  <c r="E94" i="6"/>
  <c r="E89" i="6" s="1"/>
  <c r="D1383"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8" i="6"/>
  <c r="F37" i="6"/>
  <c r="F36"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E245" i="5"/>
  <c r="F244" i="5"/>
  <c r="F243" i="5"/>
  <c r="E242" i="5"/>
  <c r="E238" i="5" s="1"/>
  <c r="D1215" i="1" s="1"/>
  <c r="D242" i="5"/>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E70" i="5"/>
  <c r="F70" i="5" s="1"/>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D593" i="4"/>
  <c r="F593" i="4" s="1"/>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F417" i="4"/>
  <c r="E417" i="4"/>
  <c r="D417" i="4"/>
  <c r="D644" i="4" s="1"/>
  <c r="F644" i="4" s="1"/>
  <c r="F416" i="4"/>
  <c r="E416" i="4"/>
  <c r="D416" i="4"/>
  <c r="F411" i="4"/>
  <c r="F410" i="4"/>
  <c r="F409" i="4"/>
  <c r="F406" i="4"/>
  <c r="F405" i="4"/>
  <c r="F404" i="4"/>
  <c r="F403" i="4"/>
  <c r="E402" i="4"/>
  <c r="F402" i="4" s="1"/>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D363" i="4"/>
  <c r="F362" i="4"/>
  <c r="F361" i="4"/>
  <c r="F360" i="4"/>
  <c r="F359" i="4"/>
  <c r="F358" i="4"/>
  <c r="F357"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E216" i="4"/>
  <c r="E215" i="4" s="1"/>
  <c r="D216" i="4"/>
  <c r="F216" i="4" s="1"/>
  <c r="D215" i="4"/>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E153" i="4"/>
  <c r="E152" i="4" s="1"/>
  <c r="E151" i="4" s="1"/>
  <c r="D153" i="4"/>
  <c r="F150" i="4"/>
  <c r="F149" i="4"/>
  <c r="F148" i="4"/>
  <c r="F147" i="4"/>
  <c r="F146" i="4"/>
  <c r="F145" i="4"/>
  <c r="F144" i="4"/>
  <c r="F143" i="4"/>
  <c r="F142" i="4"/>
  <c r="F141" i="4"/>
  <c r="F140" i="4"/>
  <c r="E140" i="4"/>
  <c r="D140" i="4"/>
  <c r="D139" i="4" s="1"/>
  <c r="F139" i="4"/>
  <c r="E139" i="4"/>
  <c r="F138" i="4"/>
  <c r="F137" i="4"/>
  <c r="F136" i="4"/>
  <c r="F135" i="4"/>
  <c r="E134" i="4"/>
  <c r="E133" i="4" s="1"/>
  <c r="D134" i="4"/>
  <c r="D133"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H1576" i="1"/>
  <c r="G1576" i="1"/>
  <c r="C1576" i="1"/>
  <c r="H1575" i="1"/>
  <c r="G1575" i="1"/>
  <c r="C1575" i="1"/>
  <c r="C1574" i="1"/>
  <c r="C1573" i="1"/>
  <c r="H1572" i="1"/>
  <c r="C1572" i="1"/>
  <c r="G1572" i="1" s="1"/>
  <c r="H1571" i="1"/>
  <c r="G1571" i="1"/>
  <c r="C1571" i="1"/>
  <c r="C1570" i="1"/>
  <c r="C1569" i="1"/>
  <c r="H1568" i="1"/>
  <c r="G1568" i="1"/>
  <c r="C1568" i="1"/>
  <c r="H1567" i="1"/>
  <c r="G1567" i="1"/>
  <c r="C1567" i="1"/>
  <c r="G1566" i="1"/>
  <c r="C1566" i="1"/>
  <c r="H1566" i="1" s="1"/>
  <c r="C1565" i="1"/>
  <c r="H1564" i="1"/>
  <c r="C1564" i="1"/>
  <c r="G1564" i="1" s="1"/>
  <c r="H1563" i="1"/>
  <c r="G1563" i="1"/>
  <c r="C1563" i="1"/>
  <c r="G1562" i="1"/>
  <c r="C1562" i="1"/>
  <c r="H1562" i="1" s="1"/>
  <c r="C1561" i="1"/>
  <c r="H1560" i="1"/>
  <c r="C1560" i="1"/>
  <c r="G1560" i="1" s="1"/>
  <c r="H1559" i="1"/>
  <c r="G1559" i="1"/>
  <c r="C1559" i="1"/>
  <c r="G1558" i="1"/>
  <c r="C1558" i="1"/>
  <c r="H1558" i="1" s="1"/>
  <c r="C1557" i="1"/>
  <c r="C1556" i="1"/>
  <c r="C1555" i="1"/>
  <c r="H1554" i="1"/>
  <c r="C1554" i="1"/>
  <c r="G1554" i="1" s="1"/>
  <c r="H1553" i="1"/>
  <c r="G1553" i="1"/>
  <c r="C1553" i="1"/>
  <c r="C1552" i="1"/>
  <c r="C1551" i="1"/>
  <c r="H1550" i="1"/>
  <c r="C1550" i="1"/>
  <c r="G1550" i="1" s="1"/>
  <c r="H1549" i="1"/>
  <c r="G1549" i="1"/>
  <c r="C1549" i="1"/>
  <c r="C1548" i="1"/>
  <c r="C1547" i="1"/>
  <c r="H1546" i="1"/>
  <c r="C1546" i="1"/>
  <c r="G1546" i="1" s="1"/>
  <c r="H1545" i="1"/>
  <c r="G1545" i="1"/>
  <c r="C1545" i="1"/>
  <c r="C1544" i="1"/>
  <c r="C1543" i="1"/>
  <c r="H1542" i="1"/>
  <c r="C1542" i="1"/>
  <c r="G1542" i="1" s="1"/>
  <c r="H1541" i="1"/>
  <c r="G1541" i="1"/>
  <c r="C1541" i="1"/>
  <c r="C1540" i="1"/>
  <c r="C1539" i="1"/>
  <c r="H1538" i="1"/>
  <c r="C1538" i="1"/>
  <c r="G1538" i="1" s="1"/>
  <c r="H1537" i="1"/>
  <c r="G1537" i="1"/>
  <c r="C1537" i="1"/>
  <c r="C1536" i="1"/>
  <c r="C1535" i="1"/>
  <c r="H1534" i="1"/>
  <c r="C1534" i="1"/>
  <c r="G1534" i="1" s="1"/>
  <c r="H1533" i="1"/>
  <c r="C1533" i="1"/>
  <c r="G1533" i="1" s="1"/>
  <c r="C1532" i="1"/>
  <c r="C1531" i="1"/>
  <c r="H1529" i="1"/>
  <c r="G1529" i="1"/>
  <c r="C1529" i="1"/>
  <c r="C1528" i="1"/>
  <c r="C1527" i="1"/>
  <c r="H1526" i="1"/>
  <c r="C1526" i="1"/>
  <c r="G1526" i="1" s="1"/>
  <c r="H1525" i="1"/>
  <c r="G1525" i="1"/>
  <c r="C1525" i="1"/>
  <c r="C1523" i="1"/>
  <c r="H1522" i="1"/>
  <c r="C1522" i="1"/>
  <c r="G1522" i="1" s="1"/>
  <c r="H1521" i="1"/>
  <c r="G1521" i="1"/>
  <c r="C1521" i="1"/>
  <c r="C1520" i="1"/>
  <c r="C1519" i="1"/>
  <c r="C1516" i="1"/>
  <c r="H1516" i="1" s="1"/>
  <c r="C1515" i="1"/>
  <c r="H1514" i="1"/>
  <c r="C1514" i="1"/>
  <c r="G1514" i="1" s="1"/>
  <c r="H1513" i="1"/>
  <c r="G1513" i="1"/>
  <c r="C1513" i="1"/>
  <c r="C1512" i="1"/>
  <c r="H1512" i="1" s="1"/>
  <c r="C1511" i="1"/>
  <c r="H1510" i="1"/>
  <c r="C1510" i="1"/>
  <c r="G1510" i="1" s="1"/>
  <c r="H1509" i="1"/>
  <c r="G1509" i="1"/>
  <c r="C1509" i="1"/>
  <c r="C1508" i="1"/>
  <c r="H1508" i="1" s="1"/>
  <c r="C1507" i="1"/>
  <c r="H1506" i="1"/>
  <c r="C1506" i="1"/>
  <c r="G1506" i="1" s="1"/>
  <c r="H1505" i="1"/>
  <c r="G1505" i="1"/>
  <c r="C1505" i="1"/>
  <c r="C1504" i="1"/>
  <c r="H1504" i="1" s="1"/>
  <c r="C1503" i="1"/>
  <c r="H1502" i="1"/>
  <c r="C1502" i="1"/>
  <c r="G1502" i="1" s="1"/>
  <c r="H1501" i="1"/>
  <c r="G1501" i="1"/>
  <c r="C1501" i="1"/>
  <c r="C1500" i="1"/>
  <c r="H1500" i="1" s="1"/>
  <c r="C1499" i="1"/>
  <c r="H1498" i="1"/>
  <c r="C1498" i="1"/>
  <c r="G1498" i="1" s="1"/>
  <c r="H1497" i="1"/>
  <c r="G1497" i="1"/>
  <c r="C1497" i="1"/>
  <c r="C1496" i="1"/>
  <c r="H1496" i="1" s="1"/>
  <c r="C1495" i="1"/>
  <c r="H1494" i="1"/>
  <c r="C1494" i="1"/>
  <c r="G1494" i="1" s="1"/>
  <c r="H1493" i="1"/>
  <c r="G1493" i="1"/>
  <c r="C1493" i="1"/>
  <c r="C1492" i="1"/>
  <c r="H1492" i="1" s="1"/>
  <c r="C1491" i="1"/>
  <c r="H1490" i="1"/>
  <c r="C1490" i="1"/>
  <c r="G1490" i="1" s="1"/>
  <c r="H1489" i="1"/>
  <c r="G1489" i="1"/>
  <c r="C1489" i="1"/>
  <c r="C1488" i="1"/>
  <c r="H1488" i="1" s="1"/>
  <c r="C1487" i="1"/>
  <c r="H1486" i="1"/>
  <c r="C1486" i="1"/>
  <c r="G1486" i="1" s="1"/>
  <c r="H1485" i="1"/>
  <c r="G1485" i="1"/>
  <c r="C1485" i="1"/>
  <c r="C1484" i="1"/>
  <c r="H1484" i="1" s="1"/>
  <c r="H1482" i="1"/>
  <c r="C1482" i="1"/>
  <c r="G1482" i="1" s="1"/>
  <c r="C1480" i="1"/>
  <c r="G1480" i="1" s="1"/>
  <c r="H1479" i="1"/>
  <c r="G1479" i="1"/>
  <c r="D1479" i="1"/>
  <c r="C1479" i="1"/>
  <c r="J1479" i="1" s="1"/>
  <c r="D1478" i="1"/>
  <c r="J1478" i="1" s="1"/>
  <c r="C1478" i="1"/>
  <c r="H1477" i="1"/>
  <c r="G1477" i="1"/>
  <c r="D1477" i="1"/>
  <c r="C1477" i="1"/>
  <c r="J1477" i="1" s="1"/>
  <c r="D1476" i="1"/>
  <c r="J1476" i="1" s="1"/>
  <c r="C1476" i="1"/>
  <c r="D1475" i="1"/>
  <c r="C1475" i="1"/>
  <c r="H1474" i="1"/>
  <c r="G1474" i="1"/>
  <c r="D1474" i="1"/>
  <c r="C1474" i="1"/>
  <c r="J1474" i="1" s="1"/>
  <c r="J1473" i="1"/>
  <c r="D1473" i="1"/>
  <c r="C1473" i="1"/>
  <c r="H1472" i="1"/>
  <c r="G1472" i="1"/>
  <c r="D1472" i="1"/>
  <c r="C1472" i="1"/>
  <c r="J1472" i="1" s="1"/>
  <c r="J1471" i="1"/>
  <c r="D1471" i="1"/>
  <c r="C1471" i="1"/>
  <c r="D1470" i="1"/>
  <c r="C1470" i="1"/>
  <c r="D1469" i="1"/>
  <c r="H1468" i="1"/>
  <c r="G1468" i="1"/>
  <c r="D1468" i="1"/>
  <c r="C1468" i="1"/>
  <c r="J1468" i="1" s="1"/>
  <c r="J1467" i="1"/>
  <c r="D1467" i="1"/>
  <c r="C1467" i="1"/>
  <c r="H1466" i="1"/>
  <c r="G1466" i="1"/>
  <c r="D1466" i="1"/>
  <c r="C1466" i="1"/>
  <c r="J1466" i="1" s="1"/>
  <c r="J1465" i="1"/>
  <c r="D1465" i="1"/>
  <c r="C1465" i="1"/>
  <c r="H1464" i="1"/>
  <c r="G1464" i="1"/>
  <c r="D1464" i="1"/>
  <c r="C1464" i="1"/>
  <c r="J1464" i="1" s="1"/>
  <c r="J1463" i="1"/>
  <c r="D1463" i="1"/>
  <c r="C1463" i="1"/>
  <c r="H1462" i="1"/>
  <c r="G1462" i="1"/>
  <c r="D1462" i="1"/>
  <c r="C1462" i="1"/>
  <c r="J1462" i="1" s="1"/>
  <c r="H1461" i="1"/>
  <c r="G1461" i="1"/>
  <c r="D1461" i="1"/>
  <c r="C1461" i="1"/>
  <c r="J1460" i="1"/>
  <c r="D1460" i="1"/>
  <c r="C1460" i="1"/>
  <c r="H1459" i="1"/>
  <c r="G1459" i="1"/>
  <c r="D1459" i="1"/>
  <c r="C1459" i="1"/>
  <c r="J1459" i="1" s="1"/>
  <c r="J1458" i="1"/>
  <c r="D1458" i="1"/>
  <c r="C1458" i="1"/>
  <c r="H1457" i="1"/>
  <c r="G1457" i="1"/>
  <c r="D1457" i="1"/>
  <c r="C1457" i="1"/>
  <c r="J1457" i="1" s="1"/>
  <c r="J1456" i="1"/>
  <c r="D1456" i="1"/>
  <c r="C1456" i="1"/>
  <c r="H1455" i="1"/>
  <c r="D1455" i="1"/>
  <c r="C1455" i="1"/>
  <c r="J1455" i="1" s="1"/>
  <c r="H1454" i="1"/>
  <c r="D1454" i="1"/>
  <c r="C1454" i="1"/>
  <c r="G1454" i="1" s="1"/>
  <c r="H1453" i="1"/>
  <c r="D1453" i="1"/>
  <c r="C1453" i="1"/>
  <c r="G1453" i="1" s="1"/>
  <c r="J1452" i="1"/>
  <c r="D1452" i="1"/>
  <c r="C1452" i="1"/>
  <c r="H1451" i="1"/>
  <c r="G1451" i="1"/>
  <c r="D1451" i="1"/>
  <c r="C1451" i="1"/>
  <c r="J1451" i="1" s="1"/>
  <c r="J1450" i="1"/>
  <c r="D1450" i="1"/>
  <c r="C1450" i="1"/>
  <c r="H1449" i="1"/>
  <c r="G1449" i="1"/>
  <c r="D1449" i="1"/>
  <c r="C1449" i="1"/>
  <c r="J1449" i="1" s="1"/>
  <c r="J1448" i="1"/>
  <c r="D1448" i="1"/>
  <c r="C1448" i="1"/>
  <c r="H1447" i="1"/>
  <c r="G1447" i="1"/>
  <c r="D1447" i="1"/>
  <c r="C1447" i="1"/>
  <c r="J1447" i="1" s="1"/>
  <c r="J1446" i="1"/>
  <c r="D1446" i="1"/>
  <c r="C1446" i="1"/>
  <c r="D1445" i="1"/>
  <c r="H1444" i="1"/>
  <c r="D1444" i="1"/>
  <c r="C1444" i="1"/>
  <c r="D1443" i="1"/>
  <c r="C1443" i="1"/>
  <c r="H1442" i="1"/>
  <c r="D1442" i="1"/>
  <c r="C1442" i="1"/>
  <c r="D1441" i="1"/>
  <c r="C1441" i="1"/>
  <c r="H1440" i="1"/>
  <c r="D1440" i="1"/>
  <c r="C1440" i="1"/>
  <c r="D1439" i="1"/>
  <c r="C1439" i="1"/>
  <c r="G1438" i="1"/>
  <c r="D1438" i="1"/>
  <c r="H1438" i="1" s="1"/>
  <c r="C1438" i="1"/>
  <c r="D1437" i="1"/>
  <c r="D1436" i="1"/>
  <c r="D1434" i="1"/>
  <c r="C1434" i="1"/>
  <c r="G1433" i="1"/>
  <c r="D1433" i="1"/>
  <c r="H1433" i="1" s="1"/>
  <c r="C1433" i="1"/>
  <c r="D1432" i="1"/>
  <c r="H1432" i="1" s="1"/>
  <c r="C1432" i="1"/>
  <c r="G1431" i="1"/>
  <c r="D1431" i="1"/>
  <c r="H1431" i="1" s="1"/>
  <c r="C1431" i="1"/>
  <c r="D1430" i="1"/>
  <c r="C1430" i="1"/>
  <c r="G1429" i="1"/>
  <c r="D1429" i="1"/>
  <c r="H1429" i="1" s="1"/>
  <c r="C1429" i="1"/>
  <c r="D1428" i="1"/>
  <c r="H1428" i="1" s="1"/>
  <c r="C1428" i="1"/>
  <c r="G1427" i="1"/>
  <c r="D1427" i="1"/>
  <c r="H1427" i="1" s="1"/>
  <c r="C1427" i="1"/>
  <c r="D1426" i="1"/>
  <c r="C1426" i="1"/>
  <c r="G1425" i="1"/>
  <c r="D1425" i="1"/>
  <c r="H1425" i="1" s="1"/>
  <c r="C1425" i="1"/>
  <c r="D1424" i="1"/>
  <c r="H1424" i="1" s="1"/>
  <c r="C1424" i="1"/>
  <c r="C1423" i="1"/>
  <c r="D1422" i="1"/>
  <c r="C1422" i="1"/>
  <c r="G1421" i="1"/>
  <c r="D1421" i="1"/>
  <c r="H1421" i="1" s="1"/>
  <c r="C1421" i="1"/>
  <c r="D1420" i="1"/>
  <c r="H1420" i="1" s="1"/>
  <c r="C1420" i="1"/>
  <c r="G1419" i="1"/>
  <c r="D1419" i="1"/>
  <c r="H1419" i="1" s="1"/>
  <c r="C1419" i="1"/>
  <c r="D1418" i="1"/>
  <c r="C1418" i="1"/>
  <c r="G1417" i="1"/>
  <c r="D1417" i="1"/>
  <c r="H1417" i="1" s="1"/>
  <c r="C1417" i="1"/>
  <c r="D1416" i="1"/>
  <c r="H1416" i="1" s="1"/>
  <c r="C1416" i="1"/>
  <c r="G1415" i="1"/>
  <c r="D1415" i="1"/>
  <c r="H1415" i="1" s="1"/>
  <c r="C1415" i="1"/>
  <c r="D1414" i="1"/>
  <c r="C1414" i="1"/>
  <c r="G1413" i="1"/>
  <c r="D1413" i="1"/>
  <c r="H1413" i="1" s="1"/>
  <c r="C1413" i="1"/>
  <c r="D1412" i="1"/>
  <c r="H1412" i="1" s="1"/>
  <c r="C1412" i="1"/>
  <c r="G1411" i="1"/>
  <c r="D1411" i="1"/>
  <c r="H1411" i="1" s="1"/>
  <c r="C1411" i="1"/>
  <c r="D1410" i="1"/>
  <c r="C1410" i="1"/>
  <c r="G1409" i="1"/>
  <c r="D1409" i="1"/>
  <c r="H1409" i="1" s="1"/>
  <c r="C1409" i="1"/>
  <c r="D1407" i="1"/>
  <c r="C1407" i="1"/>
  <c r="G1406" i="1"/>
  <c r="D1406" i="1"/>
  <c r="H1406" i="1" s="1"/>
  <c r="C1406" i="1"/>
  <c r="D1405" i="1"/>
  <c r="H1405" i="1" s="1"/>
  <c r="C1405" i="1"/>
  <c r="G1404" i="1"/>
  <c r="D1404" i="1"/>
  <c r="H1404" i="1" s="1"/>
  <c r="C1404" i="1"/>
  <c r="D1403" i="1"/>
  <c r="C1403" i="1"/>
  <c r="G1402" i="1"/>
  <c r="D1402" i="1"/>
  <c r="H1402" i="1" s="1"/>
  <c r="C1402" i="1"/>
  <c r="D1401" i="1"/>
  <c r="D1400" i="1"/>
  <c r="C1400" i="1"/>
  <c r="G1399" i="1"/>
  <c r="D1399" i="1"/>
  <c r="H1399" i="1" s="1"/>
  <c r="C1399" i="1"/>
  <c r="D1398" i="1"/>
  <c r="H1398" i="1" s="1"/>
  <c r="C1398" i="1"/>
  <c r="G1397" i="1"/>
  <c r="D1397" i="1"/>
  <c r="H1397" i="1" s="1"/>
  <c r="C1397" i="1"/>
  <c r="D1396" i="1"/>
  <c r="C1396" i="1"/>
  <c r="G1395" i="1"/>
  <c r="D1395" i="1"/>
  <c r="H1395" i="1" s="1"/>
  <c r="C1395" i="1"/>
  <c r="D1394" i="1"/>
  <c r="H1394" i="1" s="1"/>
  <c r="C1394" i="1"/>
  <c r="G1393" i="1"/>
  <c r="D1393" i="1"/>
  <c r="H1393" i="1" s="1"/>
  <c r="C1393" i="1"/>
  <c r="D1392" i="1"/>
  <c r="C1392" i="1"/>
  <c r="G1391" i="1"/>
  <c r="D1391" i="1"/>
  <c r="H1391" i="1" s="1"/>
  <c r="C1391" i="1"/>
  <c r="D1390" i="1"/>
  <c r="H1390" i="1" s="1"/>
  <c r="C1390" i="1"/>
  <c r="G1389" i="1"/>
  <c r="D1389" i="1"/>
  <c r="H1389" i="1" s="1"/>
  <c r="C1389" i="1"/>
  <c r="C1388" i="1"/>
  <c r="G1387" i="1"/>
  <c r="D1387" i="1"/>
  <c r="H1387" i="1" s="1"/>
  <c r="C1387" i="1"/>
  <c r="D1386" i="1"/>
  <c r="H1386" i="1" s="1"/>
  <c r="C1386" i="1"/>
  <c r="G1385" i="1"/>
  <c r="D1385" i="1"/>
  <c r="H1385" i="1" s="1"/>
  <c r="C1385" i="1"/>
  <c r="D1384" i="1"/>
  <c r="C1384" i="1"/>
  <c r="G1382" i="1"/>
  <c r="D1382" i="1"/>
  <c r="H1382" i="1" s="1"/>
  <c r="C1382" i="1"/>
  <c r="D1381" i="1"/>
  <c r="C1381" i="1"/>
  <c r="G1380" i="1"/>
  <c r="D1380" i="1"/>
  <c r="H1380" i="1" s="1"/>
  <c r="C1380" i="1"/>
  <c r="D1379" i="1"/>
  <c r="H1379" i="1" s="1"/>
  <c r="C1379" i="1"/>
  <c r="G1378" i="1"/>
  <c r="D1378" i="1"/>
  <c r="H1378" i="1" s="1"/>
  <c r="C1378" i="1"/>
  <c r="D1377" i="1"/>
  <c r="C1377" i="1"/>
  <c r="G1376" i="1"/>
  <c r="D1376" i="1"/>
  <c r="H1376" i="1" s="1"/>
  <c r="C1376" i="1"/>
  <c r="D1375" i="1"/>
  <c r="H1375" i="1" s="1"/>
  <c r="C1375" i="1"/>
  <c r="G1374" i="1"/>
  <c r="D1374" i="1"/>
  <c r="H1374" i="1" s="1"/>
  <c r="C1374" i="1"/>
  <c r="D1373" i="1"/>
  <c r="C1373" i="1"/>
  <c r="G1372" i="1"/>
  <c r="D1372" i="1"/>
  <c r="H1372" i="1" s="1"/>
  <c r="C1372" i="1"/>
  <c r="D1371" i="1"/>
  <c r="H1371" i="1" s="1"/>
  <c r="C1371" i="1"/>
  <c r="G1370" i="1"/>
  <c r="D1370" i="1"/>
  <c r="H1370" i="1" s="1"/>
  <c r="C1370" i="1"/>
  <c r="D1369" i="1"/>
  <c r="C1369" i="1"/>
  <c r="G1368" i="1"/>
  <c r="D1368" i="1"/>
  <c r="H1368" i="1" s="1"/>
  <c r="C1368" i="1"/>
  <c r="D1367" i="1"/>
  <c r="C1367" i="1"/>
  <c r="G1366" i="1"/>
  <c r="D1366" i="1"/>
  <c r="H1366" i="1" s="1"/>
  <c r="C1366" i="1"/>
  <c r="D1365" i="1"/>
  <c r="C1365" i="1"/>
  <c r="G1364" i="1"/>
  <c r="D1364" i="1"/>
  <c r="H1364" i="1" s="1"/>
  <c r="C1364" i="1"/>
  <c r="D1363" i="1"/>
  <c r="C1363" i="1"/>
  <c r="G1362" i="1"/>
  <c r="D1362" i="1"/>
  <c r="H1362" i="1" s="1"/>
  <c r="C1362" i="1"/>
  <c r="D1361" i="1"/>
  <c r="C1361" i="1"/>
  <c r="G1360" i="1"/>
  <c r="D1360" i="1"/>
  <c r="H1360" i="1" s="1"/>
  <c r="C1360" i="1"/>
  <c r="D1359" i="1"/>
  <c r="C1359" i="1"/>
  <c r="G1358" i="1"/>
  <c r="D1358" i="1"/>
  <c r="H1358" i="1" s="1"/>
  <c r="C1358" i="1"/>
  <c r="D1357" i="1"/>
  <c r="C1357" i="1"/>
  <c r="G1356" i="1"/>
  <c r="D1356" i="1"/>
  <c r="H1356" i="1" s="1"/>
  <c r="C1356" i="1"/>
  <c r="D1355" i="1"/>
  <c r="C1355" i="1"/>
  <c r="G1354" i="1"/>
  <c r="D1354" i="1"/>
  <c r="H1354" i="1" s="1"/>
  <c r="C1354" i="1"/>
  <c r="D1353" i="1"/>
  <c r="C1353" i="1"/>
  <c r="G1352" i="1"/>
  <c r="D1352" i="1"/>
  <c r="H1352" i="1" s="1"/>
  <c r="C1352" i="1"/>
  <c r="D1351" i="1"/>
  <c r="C1351" i="1"/>
  <c r="G1350" i="1"/>
  <c r="D1350" i="1"/>
  <c r="H1350" i="1" s="1"/>
  <c r="C1350" i="1"/>
  <c r="D1349" i="1"/>
  <c r="C1349" i="1"/>
  <c r="D1348" i="1"/>
  <c r="G1347" i="1"/>
  <c r="D1347" i="1"/>
  <c r="H1347" i="1" s="1"/>
  <c r="C1347" i="1"/>
  <c r="D1346" i="1"/>
  <c r="C1346" i="1"/>
  <c r="G1345" i="1"/>
  <c r="D1345" i="1"/>
  <c r="H1345" i="1" s="1"/>
  <c r="C1345" i="1"/>
  <c r="D1344" i="1"/>
  <c r="C1344" i="1"/>
  <c r="G1343" i="1"/>
  <c r="D1343" i="1"/>
  <c r="H1343" i="1" s="1"/>
  <c r="C1343" i="1"/>
  <c r="D1342" i="1"/>
  <c r="C1342" i="1"/>
  <c r="G1341" i="1"/>
  <c r="D1341" i="1"/>
  <c r="H1341" i="1" s="1"/>
  <c r="C1341" i="1"/>
  <c r="D1340" i="1"/>
  <c r="C1340" i="1"/>
  <c r="G1339" i="1"/>
  <c r="D1339" i="1"/>
  <c r="H1339" i="1" s="1"/>
  <c r="C1339" i="1"/>
  <c r="D1338" i="1"/>
  <c r="C1338" i="1"/>
  <c r="G1337" i="1"/>
  <c r="D1337" i="1"/>
  <c r="H1337" i="1" s="1"/>
  <c r="C1337" i="1"/>
  <c r="D1336" i="1"/>
  <c r="C1336" i="1"/>
  <c r="G1335" i="1"/>
  <c r="D1335" i="1"/>
  <c r="H1335" i="1" s="1"/>
  <c r="C1335" i="1"/>
  <c r="D1334" i="1"/>
  <c r="C1334" i="1"/>
  <c r="D1333" i="1"/>
  <c r="G1332" i="1"/>
  <c r="D1332" i="1"/>
  <c r="H1332" i="1" s="1"/>
  <c r="C1332" i="1"/>
  <c r="D1331" i="1"/>
  <c r="C1331" i="1"/>
  <c r="G1330" i="1"/>
  <c r="D1330" i="1"/>
  <c r="H1330" i="1" s="1"/>
  <c r="C1330" i="1"/>
  <c r="D1329" i="1"/>
  <c r="D1328" i="1"/>
  <c r="C1328" i="1"/>
  <c r="G1327" i="1"/>
  <c r="D1327" i="1"/>
  <c r="H1327" i="1" s="1"/>
  <c r="C1327" i="1"/>
  <c r="D1326" i="1"/>
  <c r="C1326" i="1"/>
  <c r="G1325" i="1"/>
  <c r="D1325" i="1"/>
  <c r="H1325" i="1" s="1"/>
  <c r="C1325" i="1"/>
  <c r="D1324" i="1"/>
  <c r="C1324" i="1"/>
  <c r="G1323" i="1"/>
  <c r="D1323" i="1"/>
  <c r="H1323" i="1" s="1"/>
  <c r="C1323" i="1"/>
  <c r="D1322" i="1"/>
  <c r="C1322" i="1"/>
  <c r="G1321" i="1"/>
  <c r="D1321" i="1"/>
  <c r="H1321" i="1" s="1"/>
  <c r="C1321" i="1"/>
  <c r="D1320" i="1"/>
  <c r="C1320" i="1"/>
  <c r="G1319" i="1"/>
  <c r="D1319" i="1"/>
  <c r="H1319" i="1" s="1"/>
  <c r="C1319" i="1"/>
  <c r="D1318" i="1"/>
  <c r="C1318" i="1"/>
  <c r="G1317" i="1"/>
  <c r="D1317" i="1"/>
  <c r="H1317" i="1" s="1"/>
  <c r="C1317" i="1"/>
  <c r="D1316" i="1"/>
  <c r="C1316" i="1"/>
  <c r="G1315" i="1"/>
  <c r="D1315" i="1"/>
  <c r="H1315" i="1" s="1"/>
  <c r="C1315" i="1"/>
  <c r="D1314" i="1"/>
  <c r="C1314" i="1"/>
  <c r="G1313" i="1"/>
  <c r="D1313" i="1"/>
  <c r="H1313" i="1" s="1"/>
  <c r="C1313" i="1"/>
  <c r="D1312" i="1"/>
  <c r="C1312" i="1"/>
  <c r="G1311" i="1"/>
  <c r="D1311" i="1"/>
  <c r="H1311" i="1" s="1"/>
  <c r="C1311" i="1"/>
  <c r="D1310" i="1"/>
  <c r="C1310" i="1"/>
  <c r="G1309" i="1"/>
  <c r="D1309" i="1"/>
  <c r="H1309" i="1" s="1"/>
  <c r="C1309" i="1"/>
  <c r="D1308" i="1"/>
  <c r="C1308" i="1"/>
  <c r="G1307" i="1"/>
  <c r="D1307" i="1"/>
  <c r="H1307" i="1" s="1"/>
  <c r="C1307" i="1"/>
  <c r="D1306" i="1"/>
  <c r="C1306" i="1"/>
  <c r="G1305" i="1"/>
  <c r="D1305" i="1"/>
  <c r="H1305" i="1" s="1"/>
  <c r="C1305" i="1"/>
  <c r="D1304" i="1"/>
  <c r="C1304" i="1"/>
  <c r="G1303" i="1"/>
  <c r="D1303" i="1"/>
  <c r="H1303" i="1" s="1"/>
  <c r="C1303" i="1"/>
  <c r="D1302" i="1"/>
  <c r="C1302" i="1"/>
  <c r="G1301" i="1"/>
  <c r="D1301" i="1"/>
  <c r="H1301" i="1" s="1"/>
  <c r="C1301" i="1"/>
  <c r="D1300" i="1"/>
  <c r="D1298" i="1"/>
  <c r="C1298" i="1"/>
  <c r="G1297" i="1"/>
  <c r="D1297" i="1"/>
  <c r="H1297" i="1" s="1"/>
  <c r="C1297" i="1"/>
  <c r="D1296" i="1"/>
  <c r="C1296" i="1"/>
  <c r="G1295" i="1"/>
  <c r="D1295" i="1"/>
  <c r="H1295" i="1" s="1"/>
  <c r="C1295" i="1"/>
  <c r="D1294" i="1"/>
  <c r="C1294" i="1"/>
  <c r="G1293" i="1"/>
  <c r="D1293" i="1"/>
  <c r="H1293" i="1" s="1"/>
  <c r="C1293" i="1"/>
  <c r="D1292" i="1"/>
  <c r="C1292" i="1"/>
  <c r="G1291" i="1"/>
  <c r="D1291" i="1"/>
  <c r="H1291" i="1" s="1"/>
  <c r="C1291" i="1"/>
  <c r="D1290" i="1"/>
  <c r="C1290" i="1"/>
  <c r="G1289" i="1"/>
  <c r="D1289" i="1"/>
  <c r="H1289" i="1" s="1"/>
  <c r="C1289" i="1"/>
  <c r="D1288" i="1"/>
  <c r="C1288" i="1"/>
  <c r="G1287" i="1"/>
  <c r="D1287" i="1"/>
  <c r="H1287" i="1" s="1"/>
  <c r="C1287" i="1"/>
  <c r="D1286" i="1"/>
  <c r="C1286" i="1"/>
  <c r="G1285" i="1"/>
  <c r="D1285" i="1"/>
  <c r="H1285" i="1" s="1"/>
  <c r="C1285" i="1"/>
  <c r="D1284" i="1"/>
  <c r="C1284" i="1"/>
  <c r="G1283" i="1"/>
  <c r="D1283" i="1"/>
  <c r="H1283" i="1" s="1"/>
  <c r="C1283" i="1"/>
  <c r="D1282" i="1"/>
  <c r="C1282" i="1"/>
  <c r="G1281" i="1"/>
  <c r="D1281" i="1"/>
  <c r="H1281" i="1" s="1"/>
  <c r="C1281" i="1"/>
  <c r="D1280" i="1"/>
  <c r="C1280" i="1"/>
  <c r="G1279" i="1"/>
  <c r="D1279" i="1"/>
  <c r="H1279" i="1" s="1"/>
  <c r="C1279" i="1"/>
  <c r="D1278" i="1"/>
  <c r="C1278" i="1"/>
  <c r="G1277" i="1"/>
  <c r="D1277" i="1"/>
  <c r="H1277" i="1" s="1"/>
  <c r="C1277" i="1"/>
  <c r="D1276" i="1"/>
  <c r="C1276" i="1"/>
  <c r="G1275" i="1"/>
  <c r="D1275" i="1"/>
  <c r="H1275" i="1" s="1"/>
  <c r="C1275" i="1"/>
  <c r="D1274" i="1"/>
  <c r="C1274" i="1"/>
  <c r="G1273" i="1"/>
  <c r="D1273" i="1"/>
  <c r="H1273" i="1" s="1"/>
  <c r="C1273" i="1"/>
  <c r="D1272" i="1"/>
  <c r="C1272" i="1"/>
  <c r="G1271" i="1"/>
  <c r="D1271" i="1"/>
  <c r="H1271" i="1" s="1"/>
  <c r="C1271" i="1"/>
  <c r="D1270" i="1"/>
  <c r="C1270" i="1"/>
  <c r="G1269" i="1"/>
  <c r="D1269" i="1"/>
  <c r="H1269" i="1" s="1"/>
  <c r="C1269" i="1"/>
  <c r="D1268" i="1"/>
  <c r="C1268" i="1"/>
  <c r="G1267" i="1"/>
  <c r="D1267" i="1"/>
  <c r="H1267" i="1" s="1"/>
  <c r="C1267" i="1"/>
  <c r="D1266" i="1"/>
  <c r="C1266" i="1"/>
  <c r="G1265" i="1"/>
  <c r="D1265" i="1"/>
  <c r="H1265" i="1" s="1"/>
  <c r="C1265" i="1"/>
  <c r="D1264" i="1"/>
  <c r="C1264" i="1"/>
  <c r="D1263" i="1"/>
  <c r="H1263" i="1" s="1"/>
  <c r="C1263" i="1"/>
  <c r="D1262" i="1"/>
  <c r="C1262" i="1"/>
  <c r="G1261" i="1"/>
  <c r="D1261" i="1"/>
  <c r="H1261" i="1" s="1"/>
  <c r="C1261" i="1"/>
  <c r="D1260" i="1"/>
  <c r="C1260" i="1"/>
  <c r="G1259" i="1"/>
  <c r="D1259" i="1"/>
  <c r="H1259" i="1" s="1"/>
  <c r="C1259" i="1"/>
  <c r="D1258" i="1"/>
  <c r="C1258" i="1"/>
  <c r="G1257" i="1"/>
  <c r="D1257" i="1"/>
  <c r="H1257" i="1" s="1"/>
  <c r="C1257" i="1"/>
  <c r="D1256" i="1"/>
  <c r="C1256" i="1"/>
  <c r="G1255" i="1"/>
  <c r="D1255" i="1"/>
  <c r="H1255" i="1" s="1"/>
  <c r="C1255" i="1"/>
  <c r="D1254" i="1"/>
  <c r="C1254" i="1"/>
  <c r="G1253" i="1"/>
  <c r="D1253" i="1"/>
  <c r="H1253" i="1" s="1"/>
  <c r="C1253" i="1"/>
  <c r="D1252" i="1"/>
  <c r="C1252" i="1"/>
  <c r="G1251" i="1"/>
  <c r="D1251" i="1"/>
  <c r="H1251" i="1" s="1"/>
  <c r="C1251" i="1"/>
  <c r="D1250" i="1"/>
  <c r="C1250" i="1"/>
  <c r="G1249" i="1"/>
  <c r="D1249" i="1"/>
  <c r="H1249" i="1" s="1"/>
  <c r="C1249" i="1"/>
  <c r="D1248" i="1"/>
  <c r="C1248" i="1"/>
  <c r="C1247" i="1"/>
  <c r="D1246" i="1"/>
  <c r="C1246" i="1"/>
  <c r="G1245" i="1"/>
  <c r="D1245" i="1"/>
  <c r="H1245" i="1" s="1"/>
  <c r="C1245" i="1"/>
  <c r="D1244" i="1"/>
  <c r="C1244" i="1"/>
  <c r="G1243" i="1"/>
  <c r="D1243" i="1"/>
  <c r="H1243" i="1" s="1"/>
  <c r="C1243" i="1"/>
  <c r="D1242" i="1"/>
  <c r="C1242" i="1"/>
  <c r="G1241" i="1"/>
  <c r="D1241" i="1"/>
  <c r="H1241" i="1" s="1"/>
  <c r="C1241" i="1"/>
  <c r="D1240" i="1"/>
  <c r="C1240" i="1"/>
  <c r="G1239" i="1"/>
  <c r="D1239" i="1"/>
  <c r="H1239" i="1" s="1"/>
  <c r="C1239" i="1"/>
  <c r="D1238" i="1"/>
  <c r="C1238" i="1"/>
  <c r="G1237" i="1"/>
  <c r="D1237" i="1"/>
  <c r="H1237" i="1" s="1"/>
  <c r="C1237" i="1"/>
  <c r="D1236" i="1"/>
  <c r="C1236" i="1"/>
  <c r="D1235" i="1"/>
  <c r="G1234" i="1"/>
  <c r="D1234" i="1"/>
  <c r="H1234" i="1" s="1"/>
  <c r="C1234" i="1"/>
  <c r="D1233" i="1"/>
  <c r="C1233" i="1"/>
  <c r="G1232" i="1"/>
  <c r="D1232" i="1"/>
  <c r="H1232" i="1" s="1"/>
  <c r="C1232" i="1"/>
  <c r="D1231" i="1"/>
  <c r="C1231" i="1"/>
  <c r="G1230" i="1"/>
  <c r="D1230" i="1"/>
  <c r="H1230" i="1" s="1"/>
  <c r="C1230" i="1"/>
  <c r="D1229" i="1"/>
  <c r="C1229" i="1"/>
  <c r="G1228" i="1"/>
  <c r="D1228" i="1"/>
  <c r="H1228" i="1" s="1"/>
  <c r="C1228" i="1"/>
  <c r="D1227" i="1"/>
  <c r="D1226" i="1"/>
  <c r="G1225" i="1"/>
  <c r="D1225" i="1"/>
  <c r="H1225" i="1" s="1"/>
  <c r="C1225" i="1"/>
  <c r="D1224" i="1"/>
  <c r="C1224" i="1"/>
  <c r="D1223" i="1"/>
  <c r="D1222" i="1"/>
  <c r="D1221" i="1"/>
  <c r="C1221" i="1"/>
  <c r="D1220" i="1"/>
  <c r="C1220" i="1"/>
  <c r="D1219" i="1"/>
  <c r="C1219" i="1"/>
  <c r="G1218" i="1"/>
  <c r="D1218" i="1"/>
  <c r="H1218" i="1" s="1"/>
  <c r="C1218" i="1"/>
  <c r="D1217" i="1"/>
  <c r="C1217" i="1"/>
  <c r="G1216" i="1"/>
  <c r="D1216" i="1"/>
  <c r="H1216" i="1" s="1"/>
  <c r="C1216" i="1"/>
  <c r="D1213" i="1"/>
  <c r="C1213" i="1"/>
  <c r="G1212" i="1"/>
  <c r="D1212" i="1"/>
  <c r="H1212" i="1" s="1"/>
  <c r="C1212" i="1"/>
  <c r="D1211" i="1"/>
  <c r="C1211" i="1"/>
  <c r="G1210" i="1"/>
  <c r="D1210" i="1"/>
  <c r="H1210" i="1" s="1"/>
  <c r="C1210" i="1"/>
  <c r="D1209" i="1"/>
  <c r="C1209" i="1"/>
  <c r="G1208" i="1"/>
  <c r="D1208" i="1"/>
  <c r="H1208" i="1" s="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G1166" i="1" s="1"/>
  <c r="C1166" i="1"/>
  <c r="H1165" i="1"/>
  <c r="D1165" i="1"/>
  <c r="G1165" i="1" s="1"/>
  <c r="C1165" i="1"/>
  <c r="D1164" i="1"/>
  <c r="G1164" i="1" s="1"/>
  <c r="C1164" i="1"/>
  <c r="H1163" i="1"/>
  <c r="D1163" i="1"/>
  <c r="G1163" i="1" s="1"/>
  <c r="C1163" i="1"/>
  <c r="D1162" i="1"/>
  <c r="G1162" i="1" s="1"/>
  <c r="C1162" i="1"/>
  <c r="H1161" i="1"/>
  <c r="D1161" i="1"/>
  <c r="G1161" i="1" s="1"/>
  <c r="C1161" i="1"/>
  <c r="D1160" i="1"/>
  <c r="G1160" i="1" s="1"/>
  <c r="C1160" i="1"/>
  <c r="H1159" i="1"/>
  <c r="D1159" i="1"/>
  <c r="G1159" i="1" s="1"/>
  <c r="C1159" i="1"/>
  <c r="D1158" i="1"/>
  <c r="G1158" i="1" s="1"/>
  <c r="C1158" i="1"/>
  <c r="H1157" i="1"/>
  <c r="D1157" i="1"/>
  <c r="G1157" i="1" s="1"/>
  <c r="C1157" i="1"/>
  <c r="D1156" i="1"/>
  <c r="G1156" i="1" s="1"/>
  <c r="C1156" i="1"/>
  <c r="H1155" i="1"/>
  <c r="D1155" i="1"/>
  <c r="G1155" i="1" s="1"/>
  <c r="C1155" i="1"/>
  <c r="D1154" i="1"/>
  <c r="G1154" i="1" s="1"/>
  <c r="C1154" i="1"/>
  <c r="D1151" i="1"/>
  <c r="G1151" i="1" s="1"/>
  <c r="C1151" i="1"/>
  <c r="H1150" i="1"/>
  <c r="D1150" i="1"/>
  <c r="G1150" i="1" s="1"/>
  <c r="C1150" i="1"/>
  <c r="D1149" i="1"/>
  <c r="G1149" i="1" s="1"/>
  <c r="C1149" i="1"/>
  <c r="H1148" i="1"/>
  <c r="D1148" i="1"/>
  <c r="G1148" i="1" s="1"/>
  <c r="C1148" i="1"/>
  <c r="D1147" i="1"/>
  <c r="G1147" i="1" s="1"/>
  <c r="C1147" i="1"/>
  <c r="H1146" i="1"/>
  <c r="D1146" i="1"/>
  <c r="G1146" i="1" s="1"/>
  <c r="C1146" i="1"/>
  <c r="D1145" i="1"/>
  <c r="G1145" i="1" s="1"/>
  <c r="C1145" i="1"/>
  <c r="H1144" i="1"/>
  <c r="D1144" i="1"/>
  <c r="G1144" i="1" s="1"/>
  <c r="C1144" i="1"/>
  <c r="D1143" i="1"/>
  <c r="G1143" i="1" s="1"/>
  <c r="C1143" i="1"/>
  <c r="H1142" i="1"/>
  <c r="D1142" i="1"/>
  <c r="G1142" i="1" s="1"/>
  <c r="C1142" i="1"/>
  <c r="D1141" i="1"/>
  <c r="G1141" i="1" s="1"/>
  <c r="C1141" i="1"/>
  <c r="H1140" i="1"/>
  <c r="D1140" i="1"/>
  <c r="G1140" i="1" s="1"/>
  <c r="C1140" i="1"/>
  <c r="D1139" i="1"/>
  <c r="G1139" i="1" s="1"/>
  <c r="C1139" i="1"/>
  <c r="H1138" i="1"/>
  <c r="D1138" i="1"/>
  <c r="G1138" i="1" s="1"/>
  <c r="C1138" i="1"/>
  <c r="D1137" i="1"/>
  <c r="G1137" i="1" s="1"/>
  <c r="C1137" i="1"/>
  <c r="H1136" i="1"/>
  <c r="D1136" i="1"/>
  <c r="G1136" i="1" s="1"/>
  <c r="C1136" i="1"/>
  <c r="D1135" i="1"/>
  <c r="G1135" i="1" s="1"/>
  <c r="C1135" i="1"/>
  <c r="H1134" i="1"/>
  <c r="D1134" i="1"/>
  <c r="G1134" i="1" s="1"/>
  <c r="C1134" i="1"/>
  <c r="D1133" i="1"/>
  <c r="G1133" i="1" s="1"/>
  <c r="C1133" i="1"/>
  <c r="H1132" i="1"/>
  <c r="D1132" i="1"/>
  <c r="G1132" i="1" s="1"/>
  <c r="C1132" i="1"/>
  <c r="D1131" i="1"/>
  <c r="G1131" i="1" s="1"/>
  <c r="C1131" i="1"/>
  <c r="H1130" i="1"/>
  <c r="D1130" i="1"/>
  <c r="G1130" i="1" s="1"/>
  <c r="C1130" i="1"/>
  <c r="D1129" i="1"/>
  <c r="G1129" i="1" s="1"/>
  <c r="C1129" i="1"/>
  <c r="H1128" i="1"/>
  <c r="D1128" i="1"/>
  <c r="G1128" i="1" s="1"/>
  <c r="C1128" i="1"/>
  <c r="D1127" i="1"/>
  <c r="G1127" i="1" s="1"/>
  <c r="C1127" i="1"/>
  <c r="H1126" i="1"/>
  <c r="D1126" i="1"/>
  <c r="G1126" i="1" s="1"/>
  <c r="C1126" i="1"/>
  <c r="D1125" i="1"/>
  <c r="G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D1065" i="1"/>
  <c r="G1064" i="1"/>
  <c r="D1064" i="1"/>
  <c r="H1064" i="1" s="1"/>
  <c r="C1064" i="1"/>
  <c r="D1063" i="1"/>
  <c r="H1063" i="1" s="1"/>
  <c r="C1063" i="1"/>
  <c r="G1062" i="1"/>
  <c r="D1062" i="1"/>
  <c r="H1062" i="1" s="1"/>
  <c r="C1062" i="1"/>
  <c r="D1061" i="1"/>
  <c r="H1061" i="1" s="1"/>
  <c r="C1061" i="1"/>
  <c r="G1060" i="1"/>
  <c r="D1060" i="1"/>
  <c r="H1060" i="1" s="1"/>
  <c r="C1060" i="1"/>
  <c r="D1059" i="1"/>
  <c r="H1059" i="1" s="1"/>
  <c r="C1059" i="1"/>
  <c r="G1058" i="1"/>
  <c r="D1058" i="1"/>
  <c r="H1058" i="1" s="1"/>
  <c r="C1058" i="1"/>
  <c r="D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D1013" i="1"/>
  <c r="G1012" i="1"/>
  <c r="D1012" i="1"/>
  <c r="H1012" i="1" s="1"/>
  <c r="C1012" i="1"/>
  <c r="D1011" i="1"/>
  <c r="H1011" i="1" s="1"/>
  <c r="C1011" i="1"/>
  <c r="G1010" i="1"/>
  <c r="D1010" i="1"/>
  <c r="H1010" i="1" s="1"/>
  <c r="C1010" i="1"/>
  <c r="D1009" i="1"/>
  <c r="H1009" i="1" s="1"/>
  <c r="C1009" i="1"/>
  <c r="G1008" i="1"/>
  <c r="D1008" i="1"/>
  <c r="H1008" i="1" s="1"/>
  <c r="C1008" i="1"/>
  <c r="D1007" i="1"/>
  <c r="H1007" i="1" s="1"/>
  <c r="C1007" i="1"/>
  <c r="G1006" i="1"/>
  <c r="D1006" i="1"/>
  <c r="H1006" i="1" s="1"/>
  <c r="C1006" i="1"/>
  <c r="D1005" i="1"/>
  <c r="H1005" i="1" s="1"/>
  <c r="C1005" i="1"/>
  <c r="G1004" i="1"/>
  <c r="D1004" i="1"/>
  <c r="H1004" i="1" s="1"/>
  <c r="C1004" i="1"/>
  <c r="D1003" i="1"/>
  <c r="H1003" i="1" s="1"/>
  <c r="C1003" i="1"/>
  <c r="G1002" i="1"/>
  <c r="D1002" i="1"/>
  <c r="H1002" i="1" s="1"/>
  <c r="C1002" i="1"/>
  <c r="D1001" i="1"/>
  <c r="H1001" i="1" s="1"/>
  <c r="C1001" i="1"/>
  <c r="G1000" i="1"/>
  <c r="D1000" i="1"/>
  <c r="H1000" i="1" s="1"/>
  <c r="C1000" i="1"/>
  <c r="D999" i="1"/>
  <c r="H999" i="1" s="1"/>
  <c r="C999" i="1"/>
  <c r="G998" i="1"/>
  <c r="D998" i="1"/>
  <c r="H998" i="1" s="1"/>
  <c r="C998" i="1"/>
  <c r="D997" i="1"/>
  <c r="H997" i="1" s="1"/>
  <c r="C997" i="1"/>
  <c r="G996" i="1"/>
  <c r="D996" i="1"/>
  <c r="H996" i="1" s="1"/>
  <c r="C996" i="1"/>
  <c r="D995" i="1"/>
  <c r="H995" i="1" s="1"/>
  <c r="C995" i="1"/>
  <c r="G994" i="1"/>
  <c r="D994" i="1"/>
  <c r="H994" i="1" s="1"/>
  <c r="C994" i="1"/>
  <c r="D993" i="1"/>
  <c r="H993" i="1" s="1"/>
  <c r="C993" i="1"/>
  <c r="G992" i="1"/>
  <c r="D992" i="1"/>
  <c r="H992" i="1" s="1"/>
  <c r="C992" i="1"/>
  <c r="D991" i="1"/>
  <c r="H991" i="1" s="1"/>
  <c r="C991" i="1"/>
  <c r="D990" i="1"/>
  <c r="H989" i="1"/>
  <c r="G989" i="1"/>
  <c r="D989" i="1"/>
  <c r="C989" i="1"/>
  <c r="H988" i="1"/>
  <c r="G988" i="1"/>
  <c r="D988" i="1"/>
  <c r="C988" i="1"/>
  <c r="H987" i="1"/>
  <c r="G987" i="1"/>
  <c r="D987" i="1"/>
  <c r="C987" i="1"/>
  <c r="H986" i="1"/>
  <c r="G986" i="1"/>
  <c r="D986" i="1"/>
  <c r="C986" i="1"/>
  <c r="D985"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C812" i="1"/>
  <c r="H812" i="1" s="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H645" i="1"/>
  <c r="D645" i="1"/>
  <c r="C645" i="1"/>
  <c r="G645" i="1" s="1"/>
  <c r="H644" i="1"/>
  <c r="G644" i="1"/>
  <c r="D644" i="1"/>
  <c r="C644" i="1"/>
  <c r="H643" i="1"/>
  <c r="G643" i="1"/>
  <c r="D643" i="1"/>
  <c r="C643" i="1"/>
  <c r="H642" i="1"/>
  <c r="G642" i="1"/>
  <c r="D642" i="1"/>
  <c r="C642" i="1"/>
  <c r="H641" i="1"/>
  <c r="G641" i="1"/>
  <c r="D641" i="1"/>
  <c r="C641" i="1"/>
  <c r="C638" i="1"/>
  <c r="C637" i="1"/>
  <c r="G632" i="1"/>
  <c r="D632" i="1"/>
  <c r="H632" i="1" s="1"/>
  <c r="C632"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D256" i="1"/>
  <c r="C256" i="1"/>
  <c r="H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C248" i="1"/>
  <c r="H248" i="1" s="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D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49" i="1" l="1"/>
  <c r="E23" i="9"/>
  <c r="B23" i="9" s="1"/>
  <c r="G1263" i="1"/>
  <c r="D1247" i="1"/>
  <c r="F271" i="5"/>
  <c r="E283" i="9"/>
  <c r="B283" i="9" s="1"/>
  <c r="C1226" i="1"/>
  <c r="D246" i="5"/>
  <c r="E644" i="4"/>
  <c r="D638" i="1" s="1"/>
  <c r="F637" i="4"/>
  <c r="I273" i="9"/>
  <c r="E273" i="9" s="1"/>
  <c r="B273" i="9" s="1"/>
  <c r="D631" i="1"/>
  <c r="G812" i="1"/>
  <c r="F122" i="6"/>
  <c r="G637" i="1"/>
  <c r="G248" i="1"/>
  <c r="G255" i="1"/>
  <c r="G256" i="1"/>
  <c r="E275" i="9"/>
  <c r="B275" i="9" s="1"/>
  <c r="G1530" i="1"/>
  <c r="H1530" i="1"/>
  <c r="D49" i="8"/>
  <c r="C1524" i="1" s="1"/>
  <c r="H1524" i="1" s="1"/>
  <c r="G1455" i="1"/>
  <c r="G1220" i="1"/>
  <c r="F242" i="5"/>
  <c r="E237" i="5"/>
  <c r="H1220" i="1"/>
  <c r="H1213" i="1"/>
  <c r="G1213" i="1"/>
  <c r="H1226" i="1"/>
  <c r="G1226" i="1"/>
  <c r="H1233" i="1"/>
  <c r="G1233" i="1"/>
  <c r="H1246" i="1"/>
  <c r="G1246" i="1"/>
  <c r="H1270" i="1"/>
  <c r="G1270" i="1"/>
  <c r="H1286" i="1"/>
  <c r="G1286" i="1"/>
  <c r="H1294" i="1"/>
  <c r="G1294" i="1"/>
  <c r="H1308" i="1"/>
  <c r="G1308" i="1"/>
  <c r="H1316" i="1"/>
  <c r="G1316" i="1"/>
  <c r="H1324" i="1"/>
  <c r="G1324" i="1"/>
  <c r="H1331" i="1"/>
  <c r="G1331" i="1"/>
  <c r="H1336" i="1"/>
  <c r="G1336" i="1"/>
  <c r="H1344" i="1"/>
  <c r="G1344" i="1"/>
  <c r="H1349" i="1"/>
  <c r="G1349" i="1"/>
  <c r="H1357" i="1"/>
  <c r="G1357" i="1"/>
  <c r="H1365" i="1"/>
  <c r="G1365" i="1"/>
  <c r="H1373" i="1"/>
  <c r="G1373" i="1"/>
  <c r="H1381" i="1"/>
  <c r="G1381" i="1"/>
  <c r="H1414" i="1"/>
  <c r="G1414" i="1"/>
  <c r="H1422" i="1"/>
  <c r="G1422" i="1"/>
  <c r="H1439" i="1"/>
  <c r="J1439" i="1"/>
  <c r="G1439" i="1"/>
  <c r="I1439" i="1" s="1"/>
  <c r="H1520" i="1"/>
  <c r="G1520" i="1"/>
  <c r="H1536" i="1"/>
  <c r="G1536" i="1"/>
  <c r="H1552" i="1"/>
  <c r="G1552" i="1"/>
  <c r="H1577" i="1"/>
  <c r="G1577" i="1"/>
  <c r="E311" i="4"/>
  <c r="D306" i="1" s="1"/>
  <c r="F312" i="4"/>
  <c r="F107" i="6"/>
  <c r="C1401" i="1"/>
  <c r="H27" i="3"/>
  <c r="C1408" i="1"/>
  <c r="D6" i="8"/>
  <c r="C1483" i="1"/>
  <c r="G993" i="1"/>
  <c r="G997" i="1"/>
  <c r="G1001" i="1"/>
  <c r="G1005" i="1"/>
  <c r="G1009" i="1"/>
  <c r="G1059" i="1"/>
  <c r="G1063" i="1"/>
  <c r="H1127" i="1"/>
  <c r="H1131" i="1"/>
  <c r="H1135" i="1"/>
  <c r="H1139" i="1"/>
  <c r="H1143" i="1"/>
  <c r="H1147" i="1"/>
  <c r="H1151" i="1"/>
  <c r="H1156" i="1"/>
  <c r="H1160" i="1"/>
  <c r="H1164" i="1"/>
  <c r="H1221" i="1"/>
  <c r="G1221" i="1"/>
  <c r="H1240" i="1"/>
  <c r="G1240" i="1"/>
  <c r="H1248" i="1"/>
  <c r="G1248" i="1"/>
  <c r="H1256" i="1"/>
  <c r="G1256" i="1"/>
  <c r="H1264" i="1"/>
  <c r="G1264" i="1"/>
  <c r="H1272" i="1"/>
  <c r="G1272" i="1"/>
  <c r="H1280" i="1"/>
  <c r="G1280" i="1"/>
  <c r="H1288" i="1"/>
  <c r="G1288" i="1"/>
  <c r="H1296" i="1"/>
  <c r="G1296" i="1"/>
  <c r="H1302" i="1"/>
  <c r="G1302" i="1"/>
  <c r="H1310" i="1"/>
  <c r="G1310" i="1"/>
  <c r="H1318" i="1"/>
  <c r="G1318" i="1"/>
  <c r="H1326" i="1"/>
  <c r="G1326" i="1"/>
  <c r="H1338" i="1"/>
  <c r="G1338" i="1"/>
  <c r="H1346" i="1"/>
  <c r="G1346" i="1"/>
  <c r="H1351" i="1"/>
  <c r="G1351" i="1"/>
  <c r="H1359" i="1"/>
  <c r="G1359" i="1"/>
  <c r="H1367" i="1"/>
  <c r="G1367" i="1"/>
  <c r="H1384" i="1"/>
  <c r="G1384" i="1"/>
  <c r="H1392" i="1"/>
  <c r="G1392" i="1"/>
  <c r="H1400" i="1"/>
  <c r="G1400" i="1"/>
  <c r="H1407" i="1"/>
  <c r="G1407" i="1"/>
  <c r="H1426" i="1"/>
  <c r="G1426" i="1"/>
  <c r="H1434" i="1"/>
  <c r="G1434" i="1"/>
  <c r="H1441" i="1"/>
  <c r="J1441" i="1"/>
  <c r="G1441" i="1"/>
  <c r="I1441" i="1" s="1"/>
  <c r="H1532" i="1"/>
  <c r="G1532" i="1"/>
  <c r="H1548" i="1"/>
  <c r="G1548" i="1"/>
  <c r="H1574" i="1"/>
  <c r="G1574" i="1"/>
  <c r="E206" i="5"/>
  <c r="D1184" i="1"/>
  <c r="H1219" i="1"/>
  <c r="G1219" i="1"/>
  <c r="H1238" i="1"/>
  <c r="G1238" i="1"/>
  <c r="H1254" i="1"/>
  <c r="G1254" i="1"/>
  <c r="H1262" i="1"/>
  <c r="G1262" i="1"/>
  <c r="H1278" i="1"/>
  <c r="G1278" i="1"/>
  <c r="D307" i="1"/>
  <c r="H1209" i="1"/>
  <c r="G1209" i="1"/>
  <c r="H1229" i="1"/>
  <c r="G1229" i="1"/>
  <c r="H1242" i="1"/>
  <c r="G1242" i="1"/>
  <c r="H1250" i="1"/>
  <c r="G1250" i="1"/>
  <c r="H1258" i="1"/>
  <c r="G1258" i="1"/>
  <c r="H1266" i="1"/>
  <c r="G1266" i="1"/>
  <c r="H1274" i="1"/>
  <c r="G1274" i="1"/>
  <c r="H1282" i="1"/>
  <c r="G1282" i="1"/>
  <c r="H1290" i="1"/>
  <c r="G1290" i="1"/>
  <c r="H1298" i="1"/>
  <c r="G1298" i="1"/>
  <c r="H1304" i="1"/>
  <c r="G1304" i="1"/>
  <c r="H1312" i="1"/>
  <c r="G1312" i="1"/>
  <c r="H1320" i="1"/>
  <c r="G1320" i="1"/>
  <c r="H1328" i="1"/>
  <c r="G1328" i="1"/>
  <c r="H1340" i="1"/>
  <c r="G1340" i="1"/>
  <c r="H1353" i="1"/>
  <c r="G1353" i="1"/>
  <c r="H1361" i="1"/>
  <c r="G1361" i="1"/>
  <c r="H1369" i="1"/>
  <c r="G1369" i="1"/>
  <c r="H1377" i="1"/>
  <c r="G1377" i="1"/>
  <c r="H1410" i="1"/>
  <c r="G1410" i="1"/>
  <c r="H1418" i="1"/>
  <c r="G1418" i="1"/>
  <c r="G1423" i="1"/>
  <c r="H1443" i="1"/>
  <c r="J1443" i="1"/>
  <c r="G1443" i="1"/>
  <c r="H1528" i="1"/>
  <c r="G1528" i="1"/>
  <c r="H1544" i="1"/>
  <c r="G1544" i="1"/>
  <c r="H1570" i="1"/>
  <c r="G1570" i="1"/>
  <c r="I17" i="3"/>
  <c r="E289" i="4"/>
  <c r="F228" i="4"/>
  <c r="D224" i="4"/>
  <c r="H290" i="9"/>
  <c r="E146" i="5"/>
  <c r="D1124" i="1" s="1"/>
  <c r="G991" i="1"/>
  <c r="G995" i="1"/>
  <c r="G999" i="1"/>
  <c r="G1003" i="1"/>
  <c r="G1007" i="1"/>
  <c r="G1011" i="1"/>
  <c r="G1061" i="1"/>
  <c r="H1125" i="1"/>
  <c r="H1129" i="1"/>
  <c r="H1133" i="1"/>
  <c r="H1137" i="1"/>
  <c r="H1141" i="1"/>
  <c r="H1145" i="1"/>
  <c r="H1149" i="1"/>
  <c r="H1154" i="1"/>
  <c r="H1158" i="1"/>
  <c r="H1162" i="1"/>
  <c r="H1166" i="1"/>
  <c r="H1211" i="1"/>
  <c r="G1211" i="1"/>
  <c r="H1217" i="1"/>
  <c r="G1217" i="1"/>
  <c r="H1224" i="1"/>
  <c r="G1224" i="1"/>
  <c r="H1231" i="1"/>
  <c r="G1231" i="1"/>
  <c r="H1236" i="1"/>
  <c r="G1236" i="1"/>
  <c r="H1244" i="1"/>
  <c r="G1244" i="1"/>
  <c r="H1252" i="1"/>
  <c r="G1252" i="1"/>
  <c r="H1260" i="1"/>
  <c r="G1260" i="1"/>
  <c r="H1268" i="1"/>
  <c r="G1268" i="1"/>
  <c r="H1276" i="1"/>
  <c r="G1276" i="1"/>
  <c r="H1284" i="1"/>
  <c r="G1284" i="1"/>
  <c r="H1292" i="1"/>
  <c r="G1292" i="1"/>
  <c r="H1306" i="1"/>
  <c r="G1306" i="1"/>
  <c r="H1314" i="1"/>
  <c r="G1314" i="1"/>
  <c r="H1322" i="1"/>
  <c r="G1322" i="1"/>
  <c r="H1334" i="1"/>
  <c r="G1334" i="1"/>
  <c r="H1342" i="1"/>
  <c r="G1342" i="1"/>
  <c r="H1355" i="1"/>
  <c r="G1355" i="1"/>
  <c r="H1363" i="1"/>
  <c r="G1363" i="1"/>
  <c r="D1388" i="1"/>
  <c r="H1396" i="1"/>
  <c r="G1396" i="1"/>
  <c r="H1403" i="1"/>
  <c r="G1403" i="1"/>
  <c r="H1430" i="1"/>
  <c r="G1430" i="1"/>
  <c r="H1540" i="1"/>
  <c r="G1540" i="1"/>
  <c r="G1556" i="1"/>
  <c r="H1556" i="1"/>
  <c r="F45" i="4"/>
  <c r="D44" i="4"/>
  <c r="H1446" i="1"/>
  <c r="G1446" i="1"/>
  <c r="I1446" i="1" s="1"/>
  <c r="H1448" i="1"/>
  <c r="G1448" i="1"/>
  <c r="H1450" i="1"/>
  <c r="G1450" i="1"/>
  <c r="I1450" i="1" s="1"/>
  <c r="H1452" i="1"/>
  <c r="G1452" i="1"/>
  <c r="H1456" i="1"/>
  <c r="G1456" i="1"/>
  <c r="I1456" i="1" s="1"/>
  <c r="H1458" i="1"/>
  <c r="G1458" i="1"/>
  <c r="H1460" i="1"/>
  <c r="G1460" i="1"/>
  <c r="I1460" i="1" s="1"/>
  <c r="H1463" i="1"/>
  <c r="G1463" i="1"/>
  <c r="H1465" i="1"/>
  <c r="G1465" i="1"/>
  <c r="I1465" i="1" s="1"/>
  <c r="H1467" i="1"/>
  <c r="G1467" i="1"/>
  <c r="H1471" i="1"/>
  <c r="G1471" i="1"/>
  <c r="I1471" i="1" s="1"/>
  <c r="H1473" i="1"/>
  <c r="G1473" i="1"/>
  <c r="H1475" i="1"/>
  <c r="G1475" i="1"/>
  <c r="I1477" i="1"/>
  <c r="I1479" i="1"/>
  <c r="H1487" i="1"/>
  <c r="G1487" i="1"/>
  <c r="H1491" i="1"/>
  <c r="G1491" i="1"/>
  <c r="H1495" i="1"/>
  <c r="G1495" i="1"/>
  <c r="H1499" i="1"/>
  <c r="G1499" i="1"/>
  <c r="H1503" i="1"/>
  <c r="G1503" i="1"/>
  <c r="H1507" i="1"/>
  <c r="G1507" i="1"/>
  <c r="H1511" i="1"/>
  <c r="G1511" i="1"/>
  <c r="H1515" i="1"/>
  <c r="G1515" i="1"/>
  <c r="H1578" i="1"/>
  <c r="G1578" i="1"/>
  <c r="E68" i="5"/>
  <c r="E6" i="5" s="1"/>
  <c r="D245" i="5"/>
  <c r="F250" i="5"/>
  <c r="C1227" i="1"/>
  <c r="F39" i="6"/>
  <c r="C1333" i="1"/>
  <c r="D35" i="6"/>
  <c r="F54" i="6"/>
  <c r="C1348" i="1"/>
  <c r="C1445" i="1"/>
  <c r="D6" i="7"/>
  <c r="F197" i="4"/>
  <c r="D196" i="4"/>
  <c r="E420" i="4"/>
  <c r="F550" i="4"/>
  <c r="D529" i="4"/>
  <c r="I20" i="3"/>
  <c r="F35" i="5"/>
  <c r="D12" i="5"/>
  <c r="C1013" i="1"/>
  <c r="G1371" i="1"/>
  <c r="G1375" i="1"/>
  <c r="G1379" i="1"/>
  <c r="G1386" i="1"/>
  <c r="G1390" i="1"/>
  <c r="G1394" i="1"/>
  <c r="G1398" i="1"/>
  <c r="G1405" i="1"/>
  <c r="G1412" i="1"/>
  <c r="G1416" i="1"/>
  <c r="G1420" i="1"/>
  <c r="G1424" i="1"/>
  <c r="G1428" i="1"/>
  <c r="G1432" i="1"/>
  <c r="G1440" i="1"/>
  <c r="I1440" i="1" s="1"/>
  <c r="J1440" i="1"/>
  <c r="G1442" i="1"/>
  <c r="I1442" i="1" s="1"/>
  <c r="J1442" i="1"/>
  <c r="G1444" i="1"/>
  <c r="I1444" i="1" s="1"/>
  <c r="J1444" i="1"/>
  <c r="I1447" i="1"/>
  <c r="I1449" i="1"/>
  <c r="I1451" i="1"/>
  <c r="I1455" i="1"/>
  <c r="I1457" i="1"/>
  <c r="I1459" i="1"/>
  <c r="I1462" i="1"/>
  <c r="I1464" i="1"/>
  <c r="I1466" i="1"/>
  <c r="I1468" i="1"/>
  <c r="H1470" i="1"/>
  <c r="G1470" i="1"/>
  <c r="I1472" i="1"/>
  <c r="I1474" i="1"/>
  <c r="H1476" i="1"/>
  <c r="G1476" i="1"/>
  <c r="H1478" i="1"/>
  <c r="G1478" i="1"/>
  <c r="I1478" i="1" s="1"/>
  <c r="H1480" i="1"/>
  <c r="G1484" i="1"/>
  <c r="G1488" i="1"/>
  <c r="G1492" i="1"/>
  <c r="G1496" i="1"/>
  <c r="G1500" i="1"/>
  <c r="G1504" i="1"/>
  <c r="G1508" i="1"/>
  <c r="G1512" i="1"/>
  <c r="G1516" i="1"/>
  <c r="H1519" i="1"/>
  <c r="G1519" i="1"/>
  <c r="H1523" i="1"/>
  <c r="G1523" i="1"/>
  <c r="H1527" i="1"/>
  <c r="G1527" i="1"/>
  <c r="H1531" i="1"/>
  <c r="G1531" i="1"/>
  <c r="H1535" i="1"/>
  <c r="G1535" i="1"/>
  <c r="H1539" i="1"/>
  <c r="G1539" i="1"/>
  <c r="H1543" i="1"/>
  <c r="G1543" i="1"/>
  <c r="H1547" i="1"/>
  <c r="G1547" i="1"/>
  <c r="H1551" i="1"/>
  <c r="G1551" i="1"/>
  <c r="H1555" i="1"/>
  <c r="G1555" i="1"/>
  <c r="E50" i="4"/>
  <c r="D46" i="1" s="1"/>
  <c r="F264" i="4"/>
  <c r="D263" i="4"/>
  <c r="E363" i="4"/>
  <c r="F364" i="4"/>
  <c r="D515" i="4"/>
  <c r="F522" i="4"/>
  <c r="F79" i="5"/>
  <c r="D78" i="5"/>
  <c r="C1057" i="1"/>
  <c r="F6" i="6"/>
  <c r="D5" i="6"/>
  <c r="C1300" i="1"/>
  <c r="H1557" i="1"/>
  <c r="G1557" i="1"/>
  <c r="H1561" i="1"/>
  <c r="G1561" i="1"/>
  <c r="H1565" i="1"/>
  <c r="G1565" i="1"/>
  <c r="F17" i="4"/>
  <c r="D7" i="4"/>
  <c r="D163" i="4"/>
  <c r="F363" i="4"/>
  <c r="F427" i="4"/>
  <c r="D421" i="4"/>
  <c r="D567" i="4"/>
  <c r="F574" i="4"/>
  <c r="G200" i="9"/>
  <c r="E200" i="9" s="1"/>
  <c r="B200" i="9" s="1"/>
  <c r="F626" i="4"/>
  <c r="D625" i="4"/>
  <c r="G208" i="9"/>
  <c r="E208" i="9" s="1"/>
  <c r="B208" i="9" s="1"/>
  <c r="D134" i="5"/>
  <c r="G310" i="9"/>
  <c r="F206" i="5"/>
  <c r="D43" i="8"/>
  <c r="H1569" i="1"/>
  <c r="G1569" i="1"/>
  <c r="H1573" i="1"/>
  <c r="G1573" i="1"/>
  <c r="D50" i="4"/>
  <c r="F51" i="4"/>
  <c r="D106" i="4"/>
  <c r="F133" i="4"/>
  <c r="F215" i="4"/>
  <c r="F356" i="4"/>
  <c r="F581" i="4"/>
  <c r="D580" i="4"/>
  <c r="G143" i="9"/>
  <c r="E143" i="9" s="1"/>
  <c r="B143" i="9" s="1"/>
  <c r="F603" i="4"/>
  <c r="G307" i="9"/>
  <c r="F177" i="5"/>
  <c r="H307" i="9"/>
  <c r="E5" i="6"/>
  <c r="F90" i="6"/>
  <c r="D89" i="6"/>
  <c r="E114" i="6"/>
  <c r="F114" i="6" s="1"/>
  <c r="F125" i="4"/>
  <c r="D124" i="4"/>
  <c r="F134" i="4"/>
  <c r="F153" i="4"/>
  <c r="D152" i="4"/>
  <c r="F252" i="4"/>
  <c r="F300" i="4"/>
  <c r="D299" i="4"/>
  <c r="F352" i="4"/>
  <c r="D351" i="4"/>
  <c r="F383" i="4"/>
  <c r="E529" i="4"/>
  <c r="F643" i="4"/>
  <c r="F13" i="5"/>
  <c r="F69" i="5"/>
  <c r="G289" i="9"/>
  <c r="E289" i="9" s="1"/>
  <c r="B289" i="9" s="1"/>
  <c r="F88" i="5"/>
  <c r="D87" i="5"/>
  <c r="G290" i="9"/>
  <c r="E290" i="9" s="1"/>
  <c r="B290" i="9" s="1"/>
  <c r="D146" i="5"/>
  <c r="F149" i="5"/>
  <c r="F191" i="5"/>
  <c r="D190" i="5"/>
  <c r="D176" i="5" s="1"/>
  <c r="F239" i="5"/>
  <c r="D238" i="5"/>
  <c r="F259" i="5"/>
  <c r="D258" i="5"/>
  <c r="D38" i="7"/>
  <c r="G212" i="9"/>
  <c r="E212" i="9" s="1"/>
  <c r="B212" i="9" s="1"/>
  <c r="B31" i="9"/>
  <c r="B39" i="9"/>
  <c r="B47" i="9"/>
  <c r="B55" i="9"/>
  <c r="B63" i="9"/>
  <c r="B71" i="9"/>
  <c r="B79" i="9"/>
  <c r="B87" i="9"/>
  <c r="B95" i="9"/>
  <c r="B103" i="9"/>
  <c r="B27" i="9"/>
  <c r="B35" i="9"/>
  <c r="B43" i="9"/>
  <c r="B51" i="9"/>
  <c r="B59" i="9"/>
  <c r="B67" i="9"/>
  <c r="B75" i="9"/>
  <c r="B83" i="9"/>
  <c r="B91" i="9"/>
  <c r="B99" i="9"/>
  <c r="B106" i="9"/>
  <c r="E109" i="9"/>
  <c r="B109" i="9" s="1"/>
  <c r="B114" i="9"/>
  <c r="E117" i="9"/>
  <c r="B117" i="9" s="1"/>
  <c r="B122" i="9"/>
  <c r="E156" i="9"/>
  <c r="B156" i="9" s="1"/>
  <c r="G162" i="9"/>
  <c r="E162" i="9" s="1"/>
  <c r="B162" i="9" s="1"/>
  <c r="G164" i="9"/>
  <c r="E164" i="9" s="1"/>
  <c r="B164" i="9" s="1"/>
  <c r="G187" i="9"/>
  <c r="E187" i="9" s="1"/>
  <c r="B187" i="9" s="1"/>
  <c r="G196" i="9"/>
  <c r="E196" i="9" s="1"/>
  <c r="B196" i="9" s="1"/>
  <c r="G204" i="9"/>
  <c r="E204" i="9" s="1"/>
  <c r="B204" i="9" s="1"/>
  <c r="F277" i="9"/>
  <c r="M213" i="9"/>
  <c r="G280" i="9"/>
  <c r="E280" i="9" s="1"/>
  <c r="B280" i="9" s="1"/>
  <c r="G279" i="9"/>
  <c r="E279" i="9" s="1"/>
  <c r="B279" i="9" s="1"/>
  <c r="G209" i="9"/>
  <c r="E209" i="9" s="1"/>
  <c r="B209" i="9" s="1"/>
  <c r="G205" i="9"/>
  <c r="E205" i="9" s="1"/>
  <c r="B205" i="9" s="1"/>
  <c r="G201" i="9"/>
  <c r="E201" i="9" s="1"/>
  <c r="B201" i="9" s="1"/>
  <c r="G197" i="9"/>
  <c r="E197" i="9" s="1"/>
  <c r="B197" i="9" s="1"/>
  <c r="G193" i="9"/>
  <c r="E193" i="9" s="1"/>
  <c r="B193" i="9" s="1"/>
  <c r="G192" i="9"/>
  <c r="E192" i="9" s="1"/>
  <c r="B192" i="9" s="1"/>
  <c r="G188" i="9"/>
  <c r="E188" i="9" s="1"/>
  <c r="B188" i="9" s="1"/>
  <c r="L213"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E166" i="9" s="1"/>
  <c r="B166" i="9" s="1"/>
  <c r="H165" i="9"/>
  <c r="I10" i="9"/>
  <c r="E113" i="9"/>
  <c r="B113" i="9" s="1"/>
  <c r="E121" i="9"/>
  <c r="B121" i="9" s="1"/>
  <c r="B154" i="9"/>
  <c r="G161" i="9"/>
  <c r="E161" i="9" s="1"/>
  <c r="B161" i="9" s="1"/>
  <c r="G163" i="9"/>
  <c r="E163" i="9" s="1"/>
  <c r="B163" i="9" s="1"/>
  <c r="G165" i="9"/>
  <c r="E165" i="9" s="1"/>
  <c r="B165" i="9" s="1"/>
  <c r="G191" i="9"/>
  <c r="E191" i="9" s="1"/>
  <c r="B191" i="9" s="1"/>
  <c r="E281" i="9"/>
  <c r="B281" i="9" s="1"/>
  <c r="F213" i="9" l="1"/>
  <c r="B213" i="9" s="1"/>
  <c r="H1247" i="1"/>
  <c r="G1247" i="1"/>
  <c r="C1223" i="1"/>
  <c r="F246" i="5"/>
  <c r="G631" i="1"/>
  <c r="H631" i="1"/>
  <c r="H638" i="1"/>
  <c r="G638" i="1"/>
  <c r="G1524" i="1"/>
  <c r="I23" i="3"/>
  <c r="D1214" i="1"/>
  <c r="D984" i="1"/>
  <c r="H22" i="3"/>
  <c r="C1153" i="1"/>
  <c r="D420" i="4"/>
  <c r="F421" i="4"/>
  <c r="C415" i="1"/>
  <c r="H1057" i="1"/>
  <c r="G1057" i="1"/>
  <c r="F12" i="5"/>
  <c r="D7" i="5"/>
  <c r="C990" i="1"/>
  <c r="H1348" i="1"/>
  <c r="G1348" i="1"/>
  <c r="G307" i="1"/>
  <c r="H307" i="1"/>
  <c r="F87" i="5"/>
  <c r="C1065" i="1"/>
  <c r="D350" i="4"/>
  <c r="F351" i="4"/>
  <c r="C346" i="1"/>
  <c r="F124" i="4"/>
  <c r="C120" i="1"/>
  <c r="F50" i="4"/>
  <c r="C46" i="1"/>
  <c r="F134" i="5"/>
  <c r="C1112" i="1"/>
  <c r="D6" i="4"/>
  <c r="F7" i="4"/>
  <c r="C3" i="1"/>
  <c r="H1300" i="1"/>
  <c r="G1300" i="1"/>
  <c r="F78" i="5"/>
  <c r="D68" i="5"/>
  <c r="C1056" i="1"/>
  <c r="E6" i="4"/>
  <c r="H1227" i="1"/>
  <c r="G1227" i="1"/>
  <c r="H1388" i="1"/>
  <c r="G1388" i="1"/>
  <c r="E298" i="4"/>
  <c r="G312" i="9"/>
  <c r="E312" i="9" s="1"/>
  <c r="C1481" i="1"/>
  <c r="D42" i="8"/>
  <c r="H1401" i="1"/>
  <c r="G1401" i="1"/>
  <c r="F163" i="4"/>
  <c r="C159" i="1"/>
  <c r="F515" i="4"/>
  <c r="C509" i="1"/>
  <c r="H1483" i="1"/>
  <c r="G1483" i="1"/>
  <c r="D237" i="5"/>
  <c r="D175" i="5" s="1"/>
  <c r="F238" i="5"/>
  <c r="C1215" i="1"/>
  <c r="G21" i="9"/>
  <c r="D151" i="4"/>
  <c r="H21" i="9"/>
  <c r="F152" i="4"/>
  <c r="C148" i="1"/>
  <c r="I24" i="3"/>
  <c r="E141" i="6"/>
  <c r="D1299" i="1"/>
  <c r="F580" i="4"/>
  <c r="C574" i="1"/>
  <c r="I35" i="3"/>
  <c r="C1518" i="1"/>
  <c r="G317" i="9"/>
  <c r="E317" i="9" s="1"/>
  <c r="H24" i="3"/>
  <c r="F5" i="6"/>
  <c r="D141" i="6"/>
  <c r="C1299" i="1"/>
  <c r="E350" i="4"/>
  <c r="E413" i="4" s="1"/>
  <c r="D358" i="1"/>
  <c r="D414" i="1"/>
  <c r="D5" i="7"/>
  <c r="C1437" i="1"/>
  <c r="F35" i="6"/>
  <c r="H25" i="3"/>
  <c r="C1329" i="1"/>
  <c r="E291" i="4"/>
  <c r="D287" i="1" s="1"/>
  <c r="D285" i="1"/>
  <c r="I1443" i="1"/>
  <c r="F258" i="5"/>
  <c r="C1235" i="1"/>
  <c r="G309" i="9"/>
  <c r="E309" i="9" s="1"/>
  <c r="B309" i="9" s="1"/>
  <c r="F190" i="5"/>
  <c r="C1167" i="1"/>
  <c r="C1383" i="1"/>
  <c r="F89" i="6"/>
  <c r="F529" i="4"/>
  <c r="D528" i="4"/>
  <c r="C523" i="1"/>
  <c r="I21" i="3"/>
  <c r="D1046" i="1"/>
  <c r="F224" i="4"/>
  <c r="C220" i="1"/>
  <c r="H310" i="9"/>
  <c r="E310" i="9" s="1"/>
  <c r="B310" i="9" s="1"/>
  <c r="D1183" i="1"/>
  <c r="G306" i="1"/>
  <c r="H306" i="1"/>
  <c r="H31" i="3"/>
  <c r="C1469" i="1"/>
  <c r="C1124" i="1"/>
  <c r="F146" i="5"/>
  <c r="E528" i="4"/>
  <c r="D523" i="1"/>
  <c r="D298" i="4"/>
  <c r="F299" i="4"/>
  <c r="C294" i="1"/>
  <c r="I27" i="3"/>
  <c r="D1408" i="1"/>
  <c r="H1408" i="1" s="1"/>
  <c r="E176" i="5"/>
  <c r="E307" i="9"/>
  <c r="B307" i="9" s="1"/>
  <c r="F106" i="4"/>
  <c r="C102" i="1"/>
  <c r="F625" i="4"/>
  <c r="C619" i="1"/>
  <c r="F567" i="4"/>
  <c r="C561" i="1"/>
  <c r="F311" i="4"/>
  <c r="F263" i="4"/>
  <c r="C259" i="1"/>
  <c r="I1476" i="1"/>
  <c r="H1013" i="1"/>
  <c r="G1013" i="1"/>
  <c r="F196" i="4"/>
  <c r="C192" i="1"/>
  <c r="J1445" i="1"/>
  <c r="H1445" i="1"/>
  <c r="G1445" i="1"/>
  <c r="H1333" i="1"/>
  <c r="G1333" i="1"/>
  <c r="C1222" i="1"/>
  <c r="F245" i="5"/>
  <c r="I1473" i="1"/>
  <c r="I1467" i="1"/>
  <c r="I1463" i="1"/>
  <c r="I1458" i="1"/>
  <c r="I1452" i="1"/>
  <c r="I1448" i="1"/>
  <c r="F44" i="4"/>
  <c r="C40" i="1"/>
  <c r="H1184" i="1"/>
  <c r="G1184" i="1"/>
  <c r="G1223" i="1" l="1"/>
  <c r="H1223" i="1"/>
  <c r="E21" i="9"/>
  <c r="B21" i="9" s="1"/>
  <c r="E640" i="4"/>
  <c r="D408" i="1"/>
  <c r="C1152" i="1"/>
  <c r="G259" i="1"/>
  <c r="H259" i="1"/>
  <c r="H1183" i="1"/>
  <c r="G1183" i="1"/>
  <c r="H1299" i="1"/>
  <c r="G1299" i="1"/>
  <c r="G159" i="1"/>
  <c r="H159" i="1"/>
  <c r="G46" i="1"/>
  <c r="H46" i="1"/>
  <c r="G346" i="1"/>
  <c r="H346" i="1"/>
  <c r="H1469" i="1"/>
  <c r="G1469" i="1"/>
  <c r="E407" i="4"/>
  <c r="D402" i="1" s="1"/>
  <c r="D293" i="1"/>
  <c r="H1222" i="1"/>
  <c r="G1222" i="1"/>
  <c r="G294" i="1"/>
  <c r="H294" i="1"/>
  <c r="E636" i="4"/>
  <c r="D630" i="1" s="1"/>
  <c r="D522" i="1"/>
  <c r="G1408" i="1"/>
  <c r="D629" i="1"/>
  <c r="F141" i="6"/>
  <c r="H28" i="3"/>
  <c r="C1435" i="1"/>
  <c r="G1518" i="1"/>
  <c r="H1518" i="1"/>
  <c r="H1215" i="1"/>
  <c r="G1215" i="1"/>
  <c r="K1450" i="9"/>
  <c r="G313" i="9"/>
  <c r="E313" i="9" s="1"/>
  <c r="B313" i="9" s="1"/>
  <c r="I34" i="3"/>
  <c r="C1517" i="1"/>
  <c r="H11" i="3" s="1"/>
  <c r="I16" i="3"/>
  <c r="E290" i="4"/>
  <c r="D286" i="1" s="1"/>
  <c r="E412" i="4"/>
  <c r="D2" i="1"/>
  <c r="D412" i="4"/>
  <c r="F6" i="4"/>
  <c r="H16" i="3"/>
  <c r="C2" i="1"/>
  <c r="F420" i="4"/>
  <c r="D635" i="4"/>
  <c r="C414" i="1"/>
  <c r="G40" i="1"/>
  <c r="H40" i="1"/>
  <c r="E316" i="9"/>
  <c r="B317" i="9"/>
  <c r="G148" i="1"/>
  <c r="H148" i="1"/>
  <c r="G619" i="1"/>
  <c r="H619" i="1"/>
  <c r="I22" i="3"/>
  <c r="E175" i="5"/>
  <c r="D1153" i="1"/>
  <c r="H19" i="9"/>
  <c r="E19" i="9" s="1"/>
  <c r="B19" i="9" s="1"/>
  <c r="G220" i="1"/>
  <c r="H220" i="1"/>
  <c r="G523" i="1"/>
  <c r="H523" i="1"/>
  <c r="H1383" i="1"/>
  <c r="G1383" i="1"/>
  <c r="H1235" i="1"/>
  <c r="G1235" i="1"/>
  <c r="H1437" i="1"/>
  <c r="G1437" i="1"/>
  <c r="G358" i="1"/>
  <c r="H358" i="1"/>
  <c r="I28" i="3"/>
  <c r="D1435" i="1"/>
  <c r="H9" i="3" s="1"/>
  <c r="G509" i="1"/>
  <c r="H509" i="1"/>
  <c r="H1481" i="1"/>
  <c r="G1481" i="1"/>
  <c r="G1056" i="1"/>
  <c r="H1056" i="1"/>
  <c r="H1112" i="1"/>
  <c r="G1112" i="1"/>
  <c r="G120" i="1"/>
  <c r="H120" i="1"/>
  <c r="F350" i="4"/>
  <c r="D408" i="4"/>
  <c r="C345" i="1"/>
  <c r="G990" i="1"/>
  <c r="H990" i="1"/>
  <c r="F176" i="5"/>
  <c r="G192" i="1"/>
  <c r="H192" i="1"/>
  <c r="G561" i="1"/>
  <c r="H561" i="1"/>
  <c r="G102" i="1"/>
  <c r="H102" i="1"/>
  <c r="D407" i="4"/>
  <c r="F298" i="4"/>
  <c r="C293" i="1"/>
  <c r="G1124" i="1"/>
  <c r="H1124" i="1"/>
  <c r="D636" i="4"/>
  <c r="F528" i="4"/>
  <c r="C522" i="1"/>
  <c r="H1167" i="1"/>
  <c r="G1167" i="1"/>
  <c r="H1329" i="1"/>
  <c r="G1329" i="1"/>
  <c r="G315" i="9"/>
  <c r="E315" i="9" s="1"/>
  <c r="H29" i="3"/>
  <c r="C1436" i="1"/>
  <c r="E408" i="4"/>
  <c r="D403" i="1" s="1"/>
  <c r="D345" i="1"/>
  <c r="G574" i="1"/>
  <c r="H574" i="1"/>
  <c r="H17" i="3"/>
  <c r="D289" i="4"/>
  <c r="D290" i="4" s="1"/>
  <c r="F151" i="4"/>
  <c r="C147" i="1"/>
  <c r="H23" i="3"/>
  <c r="C1214" i="1"/>
  <c r="F237" i="5"/>
  <c r="B312" i="9"/>
  <c r="F68" i="5"/>
  <c r="H21" i="3"/>
  <c r="C1046" i="1"/>
  <c r="G3" i="1"/>
  <c r="H3" i="1"/>
  <c r="H1065" i="1"/>
  <c r="G1065" i="1"/>
  <c r="F7" i="5"/>
  <c r="H20" i="3"/>
  <c r="C985" i="1"/>
  <c r="D6" i="5"/>
  <c r="G415" i="1"/>
  <c r="H415" i="1"/>
  <c r="G1153" i="1"/>
  <c r="H1153" i="1"/>
  <c r="E311" i="9" l="1"/>
  <c r="K3" i="9"/>
  <c r="I9" i="3"/>
  <c r="F290" i="4"/>
  <c r="C286" i="1"/>
  <c r="H1046" i="1"/>
  <c r="G1046" i="1"/>
  <c r="H1436" i="1"/>
  <c r="G1436" i="1"/>
  <c r="G147" i="1"/>
  <c r="H147" i="1"/>
  <c r="G293" i="1"/>
  <c r="H293" i="1"/>
  <c r="G345" i="1"/>
  <c r="H345" i="1"/>
  <c r="G414" i="1"/>
  <c r="H414" i="1"/>
  <c r="H985" i="1"/>
  <c r="G985" i="1"/>
  <c r="F636" i="4"/>
  <c r="C630" i="1"/>
  <c r="F408" i="4"/>
  <c r="C403" i="1"/>
  <c r="I11" i="3"/>
  <c r="N3" i="9"/>
  <c r="F635" i="4"/>
  <c r="C629" i="1"/>
  <c r="H1517" i="1"/>
  <c r="G1517" i="1"/>
  <c r="H1435" i="1"/>
  <c r="G1435" i="1"/>
  <c r="G284" i="9"/>
  <c r="E284" i="9" s="1"/>
  <c r="B284" i="9" s="1"/>
  <c r="F6" i="5"/>
  <c r="G278" i="9"/>
  <c r="C984" i="1"/>
  <c r="H1214" i="1"/>
  <c r="G1214" i="1"/>
  <c r="D291" i="4"/>
  <c r="F289" i="4"/>
  <c r="D413" i="4"/>
  <c r="C285" i="1"/>
  <c r="F407" i="4"/>
  <c r="C402" i="1"/>
  <c r="D1152" i="1"/>
  <c r="H1152" i="1" s="1"/>
  <c r="H278" i="9"/>
  <c r="E414" i="4"/>
  <c r="D409" i="1" s="1"/>
  <c r="E639" i="4"/>
  <c r="D407" i="1"/>
  <c r="E415" i="4"/>
  <c r="D410" i="1" s="1"/>
  <c r="B315" i="9"/>
  <c r="E314" i="9"/>
  <c r="I10" i="3" s="1"/>
  <c r="G522" i="1"/>
  <c r="H522" i="1"/>
  <c r="G2" i="1"/>
  <c r="H2" i="1"/>
  <c r="D639" i="4"/>
  <c r="F412" i="4"/>
  <c r="C407" i="1"/>
  <c r="F175" i="5"/>
  <c r="E642" i="4"/>
  <c r="D634" i="1"/>
  <c r="E278" i="9" l="1"/>
  <c r="B278" i="9" s="1"/>
  <c r="G407" i="1"/>
  <c r="H407" i="1"/>
  <c r="D640" i="4"/>
  <c r="F413" i="4"/>
  <c r="D415" i="4"/>
  <c r="C408" i="1"/>
  <c r="D636" i="1"/>
  <c r="F639" i="4"/>
  <c r="C633" i="1"/>
  <c r="F291" i="4"/>
  <c r="C287" i="1"/>
  <c r="E277" i="9"/>
  <c r="G286" i="1"/>
  <c r="H286" i="1"/>
  <c r="D414" i="4"/>
  <c r="G285" i="1"/>
  <c r="H285" i="1"/>
  <c r="G630" i="1"/>
  <c r="H630" i="1"/>
  <c r="G1152" i="1"/>
  <c r="E641" i="4"/>
  <c r="E646" i="4" s="1"/>
  <c r="D633" i="1"/>
  <c r="G402" i="1"/>
  <c r="H402" i="1"/>
  <c r="H8" i="3"/>
  <c r="H984" i="1"/>
  <c r="G984" i="1"/>
  <c r="G629" i="1"/>
  <c r="H629" i="1"/>
  <c r="G403" i="1"/>
  <c r="H403" i="1"/>
  <c r="I19" i="3" l="1"/>
  <c r="D640" i="1"/>
  <c r="G633" i="1"/>
  <c r="H633" i="1"/>
  <c r="D642" i="4"/>
  <c r="C634" i="1"/>
  <c r="F640" i="4"/>
  <c r="M3" i="9"/>
  <c r="I8" i="3"/>
  <c r="E645" i="4"/>
  <c r="D635" i="1"/>
  <c r="F414" i="4"/>
  <c r="C409" i="1"/>
  <c r="G408" i="1"/>
  <c r="H408" i="1"/>
  <c r="G287" i="1"/>
  <c r="H287" i="1"/>
  <c r="D641" i="4"/>
  <c r="F415" i="4"/>
  <c r="C410" i="1"/>
  <c r="D645" i="4" l="1"/>
  <c r="C635" i="1"/>
  <c r="F641" i="4"/>
  <c r="G276" i="9"/>
  <c r="E276" i="9" s="1"/>
  <c r="B276" i="9" s="1"/>
  <c r="I18" i="3"/>
  <c r="D639" i="1"/>
  <c r="H634" i="1"/>
  <c r="G634" i="1"/>
  <c r="G410" i="1"/>
  <c r="H410" i="1"/>
  <c r="G409" i="1"/>
  <c r="H409" i="1"/>
  <c r="F642" i="4"/>
  <c r="C636" i="1"/>
  <c r="D646" i="4"/>
  <c r="F646" i="4" l="1"/>
  <c r="H19" i="3"/>
  <c r="C640" i="1"/>
  <c r="H636" i="1"/>
  <c r="G636" i="1"/>
  <c r="H635" i="1"/>
  <c r="G635" i="1"/>
  <c r="H7" i="3"/>
  <c r="H18" i="3"/>
  <c r="F645" i="4"/>
  <c r="C639" i="1"/>
  <c r="G639" i="1" l="1"/>
  <c r="H639" i="1"/>
  <c r="H640" i="1"/>
  <c r="G640" i="1"/>
  <c r="J3" i="9"/>
  <c r="G274" i="9" l="1"/>
  <c r="L272" i="9"/>
  <c r="M272" i="9"/>
  <c r="H274" i="9"/>
  <c r="H18" i="9"/>
  <c r="G18" i="9"/>
  <c r="E18" i="9" s="1"/>
  <c r="B18" i="9" s="1"/>
  <c r="J17" i="9"/>
  <c r="I17" i="9"/>
  <c r="J11" i="9"/>
  <c r="K5" i="9"/>
  <c r="L15" i="9"/>
  <c r="I13" i="9"/>
  <c r="I7" i="9"/>
  <c r="I5" i="9"/>
  <c r="J12" i="9"/>
  <c r="I6" i="9"/>
  <c r="K12" i="9"/>
  <c r="J9" i="9"/>
  <c r="J7" i="9"/>
  <c r="K11" i="9"/>
  <c r="M16" i="9"/>
  <c r="I9" i="9"/>
  <c r="J5" i="9"/>
  <c r="G17" i="9"/>
  <c r="E17" i="9" s="1"/>
  <c r="B17" i="9" s="1"/>
  <c r="H16" i="9"/>
  <c r="G16" i="9"/>
  <c r="K10" i="9"/>
  <c r="K6" i="9"/>
  <c r="J10" i="9"/>
  <c r="J6" i="9"/>
  <c r="H17" i="9"/>
  <c r="K8" i="9"/>
  <c r="J13" i="9"/>
  <c r="L16" i="9"/>
  <c r="G15" i="9"/>
  <c r="M15" i="9"/>
  <c r="I8" i="9"/>
  <c r="K9" i="9"/>
  <c r="J8" i="9"/>
  <c r="K13" i="9"/>
  <c r="K7" i="9"/>
  <c r="H15" i="9"/>
  <c r="I12" i="9"/>
  <c r="I11" i="9"/>
  <c r="E11" i="9" l="1"/>
  <c r="B11" i="9" s="1"/>
  <c r="E12" i="9"/>
  <c r="B12" i="9" s="1"/>
  <c r="F16" i="9"/>
  <c r="F272" i="9"/>
  <c r="B272" i="9" s="1"/>
  <c r="E16" i="9"/>
  <c r="E15" i="9"/>
  <c r="E6" i="9"/>
  <c r="B6" i="9" s="1"/>
  <c r="F15" i="9"/>
  <c r="E13" i="9"/>
  <c r="B13" i="9" s="1"/>
  <c r="E9" i="9"/>
  <c r="B9" i="9" s="1"/>
  <c r="E5" i="9"/>
  <c r="F20" i="9"/>
  <c r="E8" i="9"/>
  <c r="B8" i="9" s="1"/>
  <c r="E10" i="9"/>
  <c r="B10" i="9" s="1"/>
  <c r="E7" i="9"/>
  <c r="B7" i="9" s="1"/>
  <c r="E274" i="9"/>
  <c r="E14" i="9" l="1"/>
  <c r="F14" i="9"/>
  <c r="F3" i="9" s="1"/>
  <c r="B16" i="9"/>
  <c r="B274" i="9"/>
  <c r="E20" i="9"/>
  <c r="I7" i="3" s="1"/>
  <c r="E4" i="9"/>
  <c r="B5" i="9"/>
  <c r="B15" i="9"/>
  <c r="E3" i="9" l="1"/>
</calcChain>
</file>

<file path=xl/sharedStrings.xml><?xml version="1.0" encoding="utf-8"?>
<sst xmlns="http://schemas.openxmlformats.org/spreadsheetml/2006/main" count="4369" uniqueCount="3420">
  <si>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</si>
  <si>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</si>
  <si>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</si>
  <si>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</si>
  <si>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</si>
  <si>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</si>
  <si>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</si>
  <si>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</si>
  <si>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</si>
  <si>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</si>
  <si>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</si>
  <si>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</si>
  <si>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</si>
  <si>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</si>
  <si>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</si>
  <si>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</si>
  <si>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</si>
  <si>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</si>
  <si>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</si>
  <si>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</si>
  <si>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</si>
  <si>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</si>
  <si>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</si>
  <si>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</si>
  <si>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</si>
  <si>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</si>
  <si>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</si>
  <si>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</si>
  <si>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</si>
  <si>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</si>
  <si>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</si>
  <si>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JURJA DOBRILE U PULI</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</si>
  <si>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</si>
  <si>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</si>
  <si>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</si>
  <si>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</si>
  <si>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</si>
  <si>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</si>
  <si>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</si>
  <si>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</si>
  <si>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</si>
  <si>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</si>
  <si>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</si>
  <si>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</si>
  <si>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</si>
  <si>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</si>
  <si>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</si>
  <si>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</si>
  <si>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</si>
  <si>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42024 - SVEUČILIŠTE JURJA DOBRILE U PULI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</si>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</sst>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13748528.76</v>
      </c>
      <c r="D2" s="6">
        <f>'PR-RAS'!E6</f>
        <v>19728036.359999999</v>
      </c>
      <c r="E2" s="6">
        <v>0</v>
      </c>
      <c r="F2" s="6">
        <v>0</v>
      </c>
      <c r="G2" s="7">
        <f t="shared" ref="G2:G65" si="0">(B2/1000)*(C2*1+D2*2)</f>
        <v>53204.601479999998</v>
      </c>
      <c r="H2" s="7">
        <f t="shared" ref="H2:H65" si="1">ABS(C2-ROUND(C2,0))+ABS(D2-ROUND(D2,0))</f>
        <v>0.59999999962747097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2442099.84</v>
      </c>
      <c r="D46" s="1">
        <f>'PR-RAS'!E50</f>
        <v>4190726.22</v>
      </c>
      <c r="E46" s="1">
        <v>0</v>
      </c>
      <c r="F46" s="1">
        <v>0</v>
      </c>
      <c r="G46" s="2">
        <f t="shared" si="0"/>
        <v>487059.85260000004</v>
      </c>
      <c r="H46" s="2">
        <f t="shared" si="1"/>
        <v>0.38000000035390258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6811.12</v>
      </c>
      <c r="D47" s="1">
        <f>'PR-RAS'!E51</f>
        <v>2312.9</v>
      </c>
      <c r="E47" s="1">
        <v>0</v>
      </c>
      <c r="F47" s="1">
        <v>0</v>
      </c>
      <c r="G47" s="2">
        <f t="shared" si="0"/>
        <v>526.09831999999994</v>
      </c>
      <c r="H47" s="2">
        <f t="shared" si="1"/>
        <v>0.21999999999979991</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6811.12</v>
      </c>
      <c r="D48" s="1">
        <f>'PR-RAS'!E52</f>
        <v>2312.9</v>
      </c>
      <c r="E48" s="1">
        <v>0</v>
      </c>
      <c r="F48" s="1">
        <v>0</v>
      </c>
      <c r="G48" s="2">
        <f t="shared" si="0"/>
        <v>537.53524000000004</v>
      </c>
      <c r="H48" s="2">
        <f t="shared" si="1"/>
        <v>0.21999999999979991</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1938906.5999999999</v>
      </c>
      <c r="D50" s="1">
        <f>'PR-RAS'!E54</f>
        <v>175627.53</v>
      </c>
      <c r="E50" s="1">
        <v>0</v>
      </c>
      <c r="F50" s="1">
        <v>0</v>
      </c>
      <c r="G50" s="2">
        <f t="shared" si="0"/>
        <v>112217.92133999999</v>
      </c>
      <c r="H50" s="2">
        <f t="shared" si="1"/>
        <v>0.87000000014086254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28518.6</v>
      </c>
      <c r="E51" s="1">
        <v>0</v>
      </c>
      <c r="F51" s="1">
        <v>0</v>
      </c>
      <c r="G51" s="2">
        <f t="shared" si="0"/>
        <v>2851.86</v>
      </c>
      <c r="H51" s="2">
        <f t="shared" si="1"/>
        <v>0.40000000000145519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369585.72</v>
      </c>
      <c r="D53" s="1">
        <f>'PR-RAS'!E57</f>
        <v>126888.89</v>
      </c>
      <c r="E53" s="1">
        <v>0</v>
      </c>
      <c r="F53" s="1">
        <v>0</v>
      </c>
      <c r="G53" s="2">
        <f t="shared" si="0"/>
        <v>32414.901999999998</v>
      </c>
      <c r="H53" s="2">
        <f t="shared" si="1"/>
        <v>0.39000000002852175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1569320.88</v>
      </c>
      <c r="D54" s="1">
        <f>'PR-RAS'!E58</f>
        <v>20220.04</v>
      </c>
      <c r="E54" s="1">
        <v>0</v>
      </c>
      <c r="F54" s="1">
        <v>0</v>
      </c>
      <c r="G54" s="2">
        <f t="shared" si="0"/>
        <v>85317.330879999994</v>
      </c>
      <c r="H54" s="2">
        <f t="shared" si="1"/>
        <v>0.16000000011263182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98628.21</v>
      </c>
      <c r="D64" s="1">
        <f>'PR-RAS'!E68</f>
        <v>126985.72</v>
      </c>
      <c r="E64" s="1">
        <v>0</v>
      </c>
      <c r="F64" s="1">
        <v>0</v>
      </c>
      <c r="G64" s="2">
        <f t="shared" si="0"/>
        <v>22213.777950000003</v>
      </c>
      <c r="H64" s="2">
        <f t="shared" si="1"/>
        <v>0.49000000000523869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80047.02</v>
      </c>
      <c r="D65" s="1">
        <f>'PR-RAS'!E69</f>
        <v>108404.53</v>
      </c>
      <c r="E65" s="1">
        <v>0</v>
      </c>
      <c r="F65" s="1">
        <v>0</v>
      </c>
      <c r="G65" s="2">
        <f t="shared" si="0"/>
        <v>18998.789120000001</v>
      </c>
      <c r="H65" s="2">
        <f t="shared" si="1"/>
        <v>0.49000000000523869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18581.189999999999</v>
      </c>
      <c r="D66" s="1">
        <f>'PR-RAS'!E70</f>
        <v>18581.189999999999</v>
      </c>
      <c r="E66" s="1">
        <v>0</v>
      </c>
      <c r="F66" s="1">
        <v>0</v>
      </c>
      <c r="G66" s="2">
        <f t="shared" ref="G66:G129" si="2">(B66/1000)*(C66*1+D66*2)</f>
        <v>3623.3320499999995</v>
      </c>
      <c r="H66" s="2">
        <f t="shared" ref="H66:H129" si="3">ABS(C66-ROUND(C66,0))+ABS(D66-ROUND(D66,0))</f>
        <v>0.37999999999738066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32795.94</v>
      </c>
      <c r="D70" s="1">
        <f>'PR-RAS'!E74</f>
        <v>66392.08</v>
      </c>
      <c r="E70" s="1">
        <v>0</v>
      </c>
      <c r="F70" s="1">
        <v>0</v>
      </c>
      <c r="G70" s="2">
        <f t="shared" si="2"/>
        <v>11425.026900000001</v>
      </c>
      <c r="H70" s="2">
        <f t="shared" si="3"/>
        <v>0.13999999999941792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32795.94</v>
      </c>
      <c r="D71" s="1">
        <f>'PR-RAS'!E75</f>
        <v>66392.08</v>
      </c>
      <c r="E71" s="1">
        <v>0</v>
      </c>
      <c r="F71" s="1">
        <v>0</v>
      </c>
      <c r="G71" s="2">
        <f t="shared" si="2"/>
        <v>11590.607000000002</v>
      </c>
      <c r="H71" s="2">
        <f t="shared" si="3"/>
        <v>0.13999999999941792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364957.97</v>
      </c>
      <c r="D73" s="1">
        <f>'PR-RAS'!E77</f>
        <v>3819407.99</v>
      </c>
      <c r="E73" s="1">
        <v>0</v>
      </c>
      <c r="F73" s="1">
        <v>0</v>
      </c>
      <c r="G73" s="2">
        <f t="shared" si="2"/>
        <v>576271.72439999995</v>
      </c>
      <c r="H73" s="2">
        <f t="shared" si="3"/>
        <v>3.9999999804422259E-2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70778.75</v>
      </c>
      <c r="D74" s="1">
        <f>'PR-RAS'!E78</f>
        <v>121061.52</v>
      </c>
      <c r="E74" s="1">
        <v>0</v>
      </c>
      <c r="F74" s="1">
        <v>0</v>
      </c>
      <c r="G74" s="2">
        <f t="shared" si="2"/>
        <v>22841.830670000003</v>
      </c>
      <c r="H74" s="2">
        <f t="shared" si="3"/>
        <v>0.72999999999592546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21687.37</v>
      </c>
      <c r="D75" s="1">
        <f>'PR-RAS'!E79</f>
        <v>13900</v>
      </c>
      <c r="E75" s="1">
        <v>0</v>
      </c>
      <c r="F75" s="1">
        <v>0</v>
      </c>
      <c r="G75" s="2">
        <f t="shared" si="2"/>
        <v>3662.0653799999995</v>
      </c>
      <c r="H75" s="2">
        <f t="shared" si="3"/>
        <v>0.36999999999898137</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270588.06</v>
      </c>
      <c r="D76" s="1">
        <f>'PR-RAS'!E80</f>
        <v>443254.32</v>
      </c>
      <c r="E76" s="1">
        <v>0</v>
      </c>
      <c r="F76" s="1">
        <v>0</v>
      </c>
      <c r="G76" s="2">
        <f t="shared" si="2"/>
        <v>86782.252499999988</v>
      </c>
      <c r="H76" s="2">
        <f t="shared" si="3"/>
        <v>0.38000000000465661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1903.79</v>
      </c>
      <c r="D77" s="1">
        <f>'PR-RAS'!E81</f>
        <v>3241192.15</v>
      </c>
      <c r="E77" s="1">
        <v>0</v>
      </c>
      <c r="F77" s="1">
        <v>0</v>
      </c>
      <c r="G77" s="2">
        <f t="shared" si="2"/>
        <v>492805.89483999996</v>
      </c>
      <c r="H77" s="2">
        <f t="shared" si="3"/>
        <v>0.35999999990690412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55.86</v>
      </c>
      <c r="D78" s="1">
        <f>'PR-RAS'!E82</f>
        <v>26.86</v>
      </c>
      <c r="E78" s="1">
        <v>0</v>
      </c>
      <c r="F78" s="1">
        <v>0</v>
      </c>
      <c r="G78" s="2">
        <f t="shared" si="2"/>
        <v>8.4376599999999993</v>
      </c>
      <c r="H78" s="2">
        <f t="shared" si="3"/>
        <v>0.28000000000000114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55.86</v>
      </c>
      <c r="D79" s="1">
        <f>'PR-RAS'!E83</f>
        <v>26.86</v>
      </c>
      <c r="E79" s="1">
        <v>0</v>
      </c>
      <c r="F79" s="1">
        <v>0</v>
      </c>
      <c r="G79" s="2">
        <f t="shared" si="2"/>
        <v>8.5472400000000004</v>
      </c>
      <c r="H79" s="2">
        <f t="shared" si="3"/>
        <v>0.28000000000000114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49.73</v>
      </c>
      <c r="D81" s="1">
        <f>'PR-RAS'!E85</f>
        <v>26.86</v>
      </c>
      <c r="E81" s="1">
        <v>0</v>
      </c>
      <c r="F81" s="1">
        <v>0</v>
      </c>
      <c r="G81" s="2">
        <f t="shared" si="2"/>
        <v>8.2759999999999998</v>
      </c>
      <c r="H81" s="2">
        <f t="shared" si="3"/>
        <v>0.41000000000000369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6.13</v>
      </c>
      <c r="D83" s="1">
        <f>'PR-RAS'!E87</f>
        <v>0</v>
      </c>
      <c r="E83" s="1">
        <v>0</v>
      </c>
      <c r="F83" s="1">
        <v>0</v>
      </c>
      <c r="G83" s="2">
        <f t="shared" si="2"/>
        <v>0.50266</v>
      </c>
      <c r="H83" s="2">
        <f t="shared" si="3"/>
        <v>0.12999999999999989</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1080027.8</v>
      </c>
      <c r="D102" s="1">
        <f>'PR-RAS'!E106</f>
        <v>1160909.26</v>
      </c>
      <c r="E102" s="1">
        <v>0</v>
      </c>
      <c r="F102" s="1">
        <v>0</v>
      </c>
      <c r="G102" s="2">
        <f t="shared" si="2"/>
        <v>343586.47832000005</v>
      </c>
      <c r="H102" s="2">
        <f t="shared" si="3"/>
        <v>0.4599999999627471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1080027.8</v>
      </c>
      <c r="D108" s="1">
        <f>'PR-RAS'!E112</f>
        <v>1160909.26</v>
      </c>
      <c r="E108" s="1">
        <v>0</v>
      </c>
      <c r="F108" s="1">
        <v>0</v>
      </c>
      <c r="G108" s="2">
        <f t="shared" si="2"/>
        <v>363997.55624000001</v>
      </c>
      <c r="H108" s="2">
        <f t="shared" si="3"/>
        <v>0.4599999999627471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1080027.8</v>
      </c>
      <c r="D113" s="1">
        <f>'PR-RAS'!E117</f>
        <v>1160909.26</v>
      </c>
      <c r="E113" s="1">
        <v>0</v>
      </c>
      <c r="F113" s="1">
        <v>0</v>
      </c>
      <c r="G113" s="2">
        <f t="shared" si="2"/>
        <v>381006.78784000006</v>
      </c>
      <c r="H113" s="2">
        <f t="shared" si="3"/>
        <v>0.4599999999627471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833439.18</v>
      </c>
      <c r="D120" s="1">
        <f>'PR-RAS'!E124</f>
        <v>598895.71</v>
      </c>
      <c r="E120" s="1">
        <v>0</v>
      </c>
      <c r="F120" s="1">
        <v>0</v>
      </c>
      <c r="G120" s="2">
        <f t="shared" si="2"/>
        <v>241716.44140000001</v>
      </c>
      <c r="H120" s="2">
        <f t="shared" si="3"/>
        <v>0.47000000008847564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660919.08000000007</v>
      </c>
      <c r="D121" s="1">
        <f>'PR-RAS'!E125</f>
        <v>525682.11</v>
      </c>
      <c r="E121" s="1">
        <v>0</v>
      </c>
      <c r="F121" s="1">
        <v>0</v>
      </c>
      <c r="G121" s="2">
        <f t="shared" si="2"/>
        <v>205473.99599999998</v>
      </c>
      <c r="H121" s="2">
        <f t="shared" si="3"/>
        <v>0.19000000006053597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31565.79</v>
      </c>
      <c r="D122" s="1">
        <f>'PR-RAS'!E126</f>
        <v>67615.509999999995</v>
      </c>
      <c r="E122" s="1">
        <v>0</v>
      </c>
      <c r="F122" s="1">
        <v>0</v>
      </c>
      <c r="G122" s="2">
        <f t="shared" si="2"/>
        <v>20182.41401</v>
      </c>
      <c r="H122" s="2">
        <f t="shared" si="3"/>
        <v>0.70000000000436557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629353.29</v>
      </c>
      <c r="D123" s="1">
        <f>'PR-RAS'!E127</f>
        <v>458066.6</v>
      </c>
      <c r="E123" s="1">
        <v>0</v>
      </c>
      <c r="F123" s="1">
        <v>0</v>
      </c>
      <c r="G123" s="2">
        <f t="shared" si="2"/>
        <v>188549.35178</v>
      </c>
      <c r="H123" s="2">
        <f t="shared" si="3"/>
        <v>0.69000000006053597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172520.1</v>
      </c>
      <c r="D124" s="1">
        <f>'PR-RAS'!E128</f>
        <v>73213.600000000006</v>
      </c>
      <c r="E124" s="1">
        <v>0</v>
      </c>
      <c r="F124" s="1">
        <v>0</v>
      </c>
      <c r="G124" s="2">
        <f t="shared" si="2"/>
        <v>39230.517900000006</v>
      </c>
      <c r="H124" s="2">
        <f t="shared" si="3"/>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172520.1</v>
      </c>
      <c r="D125" s="1">
        <f>'PR-RAS'!E129</f>
        <v>73213.600000000006</v>
      </c>
      <c r="E125" s="1">
        <v>0</v>
      </c>
      <c r="F125" s="1">
        <v>0</v>
      </c>
      <c r="G125" s="2">
        <f t="shared" si="2"/>
        <v>39549.465200000006</v>
      </c>
      <c r="H125" s="2">
        <f t="shared" si="3"/>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9392906.0800000001</v>
      </c>
      <c r="D129" s="1">
        <f>'PR-RAS'!E133</f>
        <v>13775859.32</v>
      </c>
      <c r="E129" s="1">
        <v>0</v>
      </c>
      <c r="F129" s="1">
        <v>0</v>
      </c>
      <c r="G129" s="2">
        <f t="shared" si="2"/>
        <v>4728911.96416</v>
      </c>
      <c r="H129" s="2">
        <f t="shared" si="3"/>
        <v>0.40000000037252903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9392906.0800000001</v>
      </c>
      <c r="D130" s="1">
        <f>'PR-RAS'!E134</f>
        <v>13775859.32</v>
      </c>
      <c r="E130" s="1">
        <v>0</v>
      </c>
      <c r="F130" s="1">
        <v>0</v>
      </c>
      <c r="G130" s="2">
        <f t="shared" ref="G130:G193" si="4">(B130/1000)*(C130*1+D130*2)</f>
        <v>4765856.5888799997</v>
      </c>
      <c r="H130" s="2">
        <f t="shared" ref="H130:H193" si="5">ABS(C130-ROUND(C130,0))+ABS(D130-ROUND(D130,0))</f>
        <v>0.40000000037252903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9366707.8100000005</v>
      </c>
      <c r="D131" s="1">
        <f>'PR-RAS'!E135</f>
        <v>10085403.810000001</v>
      </c>
      <c r="E131" s="1">
        <v>0</v>
      </c>
      <c r="F131" s="1">
        <v>0</v>
      </c>
      <c r="G131" s="2">
        <f t="shared" si="4"/>
        <v>3839877.0059000002</v>
      </c>
      <c r="H131" s="2">
        <f t="shared" si="5"/>
        <v>0.37999999895691872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26198.27</v>
      </c>
      <c r="D132" s="1">
        <f>'PR-RAS'!E136</f>
        <v>3690455.51</v>
      </c>
      <c r="E132" s="1">
        <v>0</v>
      </c>
      <c r="F132" s="1">
        <v>0</v>
      </c>
      <c r="G132" s="2">
        <f t="shared" si="4"/>
        <v>970331.31698999996</v>
      </c>
      <c r="H132" s="2">
        <f t="shared" si="5"/>
        <v>0.76000000022395398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1618.99</v>
      </c>
      <c r="E135" s="1">
        <v>0</v>
      </c>
      <c r="F135" s="1">
        <v>0</v>
      </c>
      <c r="G135" s="2">
        <f t="shared" si="4"/>
        <v>433.88932000000005</v>
      </c>
      <c r="H135" s="2">
        <f t="shared" si="5"/>
        <v>9.9999999999909051E-3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1618.99</v>
      </c>
      <c r="E146" s="1">
        <v>0</v>
      </c>
      <c r="F146" s="1">
        <v>0</v>
      </c>
      <c r="G146" s="2">
        <f t="shared" si="4"/>
        <v>469.50709999999998</v>
      </c>
      <c r="H146" s="2">
        <f t="shared" si="5"/>
        <v>9.9999999999909051E-3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11737388.250000002</v>
      </c>
      <c r="D147" s="1">
        <f>'PR-RAS'!E151</f>
        <v>12403740.580000002</v>
      </c>
      <c r="E147" s="1">
        <v>0</v>
      </c>
      <c r="F147" s="1">
        <v>0</v>
      </c>
      <c r="G147" s="2">
        <f t="shared" si="4"/>
        <v>5335550.9338600002</v>
      </c>
      <c r="H147" s="2">
        <f t="shared" si="5"/>
        <v>0.66999999992549419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8785042.1900000013</v>
      </c>
      <c r="D148" s="1">
        <f>'PR-RAS'!E152</f>
        <v>9658045.8300000001</v>
      </c>
      <c r="E148" s="1">
        <v>0</v>
      </c>
      <c r="F148" s="1">
        <v>0</v>
      </c>
      <c r="G148" s="2">
        <f t="shared" si="4"/>
        <v>4130866.6759500001</v>
      </c>
      <c r="H148" s="2">
        <f t="shared" si="5"/>
        <v>0.3600000012665987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7313335.9900000002</v>
      </c>
      <c r="D149" s="1">
        <f>'PR-RAS'!E153</f>
        <v>8016487.7300000004</v>
      </c>
      <c r="E149" s="1">
        <v>0</v>
      </c>
      <c r="F149" s="1">
        <v>0</v>
      </c>
      <c r="G149" s="2">
        <f t="shared" si="4"/>
        <v>3455254.0946000004</v>
      </c>
      <c r="H149" s="2">
        <f t="shared" si="5"/>
        <v>0.27999999932944775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7313335.9900000002</v>
      </c>
      <c r="D150" s="1">
        <f>'PR-RAS'!E154</f>
        <v>8016487.7300000004</v>
      </c>
      <c r="E150" s="1">
        <v>0</v>
      </c>
      <c r="F150" s="1">
        <v>0</v>
      </c>
      <c r="G150" s="2">
        <f t="shared" si="4"/>
        <v>3478600.4060500003</v>
      </c>
      <c r="H150" s="2">
        <f t="shared" si="5"/>
        <v>0.27999999932944775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271362.82</v>
      </c>
      <c r="D154" s="1">
        <f>'PR-RAS'!E158</f>
        <v>323583.27</v>
      </c>
      <c r="E154" s="1">
        <v>0</v>
      </c>
      <c r="F154" s="1">
        <v>0</v>
      </c>
      <c r="G154" s="2">
        <f t="shared" si="4"/>
        <v>140534.99208000003</v>
      </c>
      <c r="H154" s="2">
        <f t="shared" si="5"/>
        <v>0.45000000001164153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1200343.3800000001</v>
      </c>
      <c r="D155" s="1">
        <f>'PR-RAS'!E159</f>
        <v>1317974.83</v>
      </c>
      <c r="E155" s="1">
        <v>0</v>
      </c>
      <c r="F155" s="1">
        <v>0</v>
      </c>
      <c r="G155" s="2">
        <f t="shared" si="4"/>
        <v>590789.12815999996</v>
      </c>
      <c r="H155" s="2">
        <f t="shared" si="5"/>
        <v>0.55000000004656613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1199451.77</v>
      </c>
      <c r="D157" s="1">
        <f>'PR-RAS'!E161</f>
        <v>1317828.08</v>
      </c>
      <c r="E157" s="1">
        <v>0</v>
      </c>
      <c r="F157" s="1">
        <v>0</v>
      </c>
      <c r="G157" s="2">
        <f t="shared" si="4"/>
        <v>598276.83707999997</v>
      </c>
      <c r="H157" s="2">
        <f t="shared" si="5"/>
        <v>0.31000000005587935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891.61</v>
      </c>
      <c r="D158" s="1">
        <f>'PR-RAS'!E162</f>
        <v>146.75</v>
      </c>
      <c r="E158" s="1">
        <v>0</v>
      </c>
      <c r="F158" s="1">
        <v>0</v>
      </c>
      <c r="G158" s="2">
        <f t="shared" si="4"/>
        <v>186.06227000000001</v>
      </c>
      <c r="H158" s="2">
        <f t="shared" si="5"/>
        <v>0.63999999999998636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2634932.0500000003</v>
      </c>
      <c r="D159" s="1">
        <f>'PR-RAS'!E163</f>
        <v>2648427.4500000002</v>
      </c>
      <c r="E159" s="1">
        <v>0</v>
      </c>
      <c r="F159" s="1">
        <v>0</v>
      </c>
      <c r="G159" s="2">
        <f t="shared" si="4"/>
        <v>1253222.3381000003</v>
      </c>
      <c r="H159" s="2">
        <f t="shared" si="5"/>
        <v>0.50000000046566129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550482.77</v>
      </c>
      <c r="D160" s="1">
        <f>'PR-RAS'!E164</f>
        <v>578251.2300000001</v>
      </c>
      <c r="E160" s="1">
        <v>0</v>
      </c>
      <c r="F160" s="1">
        <v>0</v>
      </c>
      <c r="G160" s="2">
        <f t="shared" si="4"/>
        <v>271410.65157000005</v>
      </c>
      <c r="H160" s="2">
        <f t="shared" si="5"/>
        <v>0.46000000007916242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108621.17</v>
      </c>
      <c r="D161" s="1">
        <f>'PR-RAS'!E165</f>
        <v>145575.17000000001</v>
      </c>
      <c r="E161" s="1">
        <v>0</v>
      </c>
      <c r="F161" s="1">
        <v>0</v>
      </c>
      <c r="G161" s="2">
        <f t="shared" si="4"/>
        <v>63963.441600000006</v>
      </c>
      <c r="H161" s="2">
        <f t="shared" si="5"/>
        <v>0.34000000001105946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167355.66</v>
      </c>
      <c r="D162" s="1">
        <f>'PR-RAS'!E166</f>
        <v>194616.13</v>
      </c>
      <c r="E162" s="1">
        <v>0</v>
      </c>
      <c r="F162" s="1">
        <v>0</v>
      </c>
      <c r="G162" s="2">
        <f t="shared" si="4"/>
        <v>89610.65512000001</v>
      </c>
      <c r="H162" s="2">
        <f t="shared" si="5"/>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244223.74</v>
      </c>
      <c r="D163" s="1">
        <f>'PR-RAS'!E167</f>
        <v>194917.31</v>
      </c>
      <c r="E163" s="1">
        <v>0</v>
      </c>
      <c r="F163" s="1">
        <v>0</v>
      </c>
      <c r="G163" s="2">
        <f t="shared" si="4"/>
        <v>102717.45432</v>
      </c>
      <c r="H163" s="2">
        <f t="shared" si="5"/>
        <v>0.57000000000698492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30282.2</v>
      </c>
      <c r="D164" s="1">
        <f>'PR-RAS'!E168</f>
        <v>43142.62</v>
      </c>
      <c r="E164" s="1">
        <v>0</v>
      </c>
      <c r="F164" s="1">
        <v>0</v>
      </c>
      <c r="G164" s="2">
        <f t="shared" si="4"/>
        <v>19000.492720000002</v>
      </c>
      <c r="H164" s="2">
        <f t="shared" si="5"/>
        <v>0.57999999999810825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564582.9800000001</v>
      </c>
      <c r="D165" s="1">
        <f>'PR-RAS'!E169</f>
        <v>368986.06</v>
      </c>
      <c r="E165" s="1">
        <v>0</v>
      </c>
      <c r="F165" s="1">
        <v>0</v>
      </c>
      <c r="G165" s="2">
        <f t="shared" si="4"/>
        <v>213619.03640000001</v>
      </c>
      <c r="H165" s="2">
        <f t="shared" si="5"/>
        <v>7.9999999899882823E-2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216296.23</v>
      </c>
      <c r="D166" s="1">
        <f>'PR-RAS'!E170</f>
        <v>112553.31</v>
      </c>
      <c r="E166" s="1">
        <v>0</v>
      </c>
      <c r="F166" s="1">
        <v>0</v>
      </c>
      <c r="G166" s="2">
        <f t="shared" si="4"/>
        <v>72831.470249999998</v>
      </c>
      <c r="H166" s="2">
        <f t="shared" si="5"/>
        <v>0.54000000000814907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285.41000000000003</v>
      </c>
      <c r="E167" s="1">
        <v>0</v>
      </c>
      <c r="F167" s="1">
        <v>0</v>
      </c>
      <c r="G167" s="2">
        <f t="shared" si="4"/>
        <v>94.75612000000001</v>
      </c>
      <c r="H167" s="2">
        <f t="shared" si="5"/>
        <v>0.41000000000002501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246786.16</v>
      </c>
      <c r="D168" s="1">
        <f>'PR-RAS'!E172</f>
        <v>215585.91</v>
      </c>
      <c r="E168" s="1">
        <v>0</v>
      </c>
      <c r="F168" s="1">
        <v>0</v>
      </c>
      <c r="G168" s="2">
        <f t="shared" si="4"/>
        <v>113218.98266000001</v>
      </c>
      <c r="H168" s="2">
        <f t="shared" si="5"/>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21993.53</v>
      </c>
      <c r="D169" s="1">
        <f>'PR-RAS'!E173</f>
        <v>30187.73</v>
      </c>
      <c r="E169" s="1">
        <v>0</v>
      </c>
      <c r="F169" s="1">
        <v>0</v>
      </c>
      <c r="G169" s="2">
        <f t="shared" si="4"/>
        <v>13837.990319999999</v>
      </c>
      <c r="H169" s="2">
        <f t="shared" si="5"/>
        <v>0.74000000000160071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61309.29</v>
      </c>
      <c r="D170" s="1">
        <f>'PR-RAS'!E174</f>
        <v>5918.69</v>
      </c>
      <c r="E170" s="1">
        <v>0</v>
      </c>
      <c r="F170" s="1">
        <v>0</v>
      </c>
      <c r="G170" s="2">
        <f t="shared" si="4"/>
        <v>12361.78723</v>
      </c>
      <c r="H170" s="2">
        <f t="shared" si="5"/>
        <v>0.60000000000127329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18197.77</v>
      </c>
      <c r="D172" s="1">
        <f>'PR-RAS'!E176</f>
        <v>4455.01</v>
      </c>
      <c r="E172" s="1">
        <v>0</v>
      </c>
      <c r="F172" s="1">
        <v>0</v>
      </c>
      <c r="G172" s="2">
        <f t="shared" si="4"/>
        <v>4635.4320900000002</v>
      </c>
      <c r="H172" s="2">
        <f t="shared" si="5"/>
        <v>0.23999999999978172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1307512.69</v>
      </c>
      <c r="D173" s="1">
        <f>'PR-RAS'!E177</f>
        <v>1440155.1</v>
      </c>
      <c r="E173" s="1">
        <v>0</v>
      </c>
      <c r="F173" s="1">
        <v>0</v>
      </c>
      <c r="G173" s="2">
        <f t="shared" si="4"/>
        <v>720305.53707999992</v>
      </c>
      <c r="H173" s="2">
        <f t="shared" si="5"/>
        <v>0.41000000014901161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53061.29</v>
      </c>
      <c r="D174" s="1">
        <f>'PR-RAS'!E178</f>
        <v>79192.08</v>
      </c>
      <c r="E174" s="1">
        <v>0</v>
      </c>
      <c r="F174" s="1">
        <v>0</v>
      </c>
      <c r="G174" s="2">
        <f t="shared" si="4"/>
        <v>36580.062850000002</v>
      </c>
      <c r="H174" s="2">
        <f t="shared" si="5"/>
        <v>0.37000000000261934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69903.08</v>
      </c>
      <c r="D175" s="1">
        <f>'PR-RAS'!E179</f>
        <v>124313.14</v>
      </c>
      <c r="E175" s="1">
        <v>0</v>
      </c>
      <c r="F175" s="1">
        <v>0</v>
      </c>
      <c r="G175" s="2">
        <f t="shared" si="4"/>
        <v>55424.108639999991</v>
      </c>
      <c r="H175" s="2">
        <f t="shared" si="5"/>
        <v>0.22000000000116415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45293.4</v>
      </c>
      <c r="D176" s="1">
        <f>'PR-RAS'!E180</f>
        <v>45529.99</v>
      </c>
      <c r="E176" s="1">
        <v>0</v>
      </c>
      <c r="F176" s="1">
        <v>0</v>
      </c>
      <c r="G176" s="2">
        <f t="shared" si="4"/>
        <v>23861.841499999999</v>
      </c>
      <c r="H176" s="2">
        <f t="shared" si="5"/>
        <v>0.41000000000349246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142179.28</v>
      </c>
      <c r="D177" s="1">
        <f>'PR-RAS'!E181</f>
        <v>170593.57</v>
      </c>
      <c r="E177" s="1">
        <v>0</v>
      </c>
      <c r="F177" s="1">
        <v>0</v>
      </c>
      <c r="G177" s="2">
        <f t="shared" si="4"/>
        <v>85072.489920000007</v>
      </c>
      <c r="H177" s="2">
        <f t="shared" si="5"/>
        <v>0.70999999999185093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85645.88</v>
      </c>
      <c r="D178" s="1">
        <f>'PR-RAS'!E182</f>
        <v>115595.95</v>
      </c>
      <c r="E178" s="1">
        <v>0</v>
      </c>
      <c r="F178" s="1">
        <v>0</v>
      </c>
      <c r="G178" s="2">
        <f t="shared" si="4"/>
        <v>56080.287060000002</v>
      </c>
      <c r="H178" s="2">
        <f t="shared" si="5"/>
        <v>0.16999999999825377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13609.58</v>
      </c>
      <c r="D179" s="1">
        <f>'PR-RAS'!E183</f>
        <v>6173.68</v>
      </c>
      <c r="E179" s="1">
        <v>0</v>
      </c>
      <c r="F179" s="1">
        <v>0</v>
      </c>
      <c r="G179" s="2">
        <f t="shared" si="4"/>
        <v>4620.3353200000001</v>
      </c>
      <c r="H179" s="2">
        <f t="shared" si="5"/>
        <v>0.73999999999978172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724206.25</v>
      </c>
      <c r="D180" s="1">
        <f>'PR-RAS'!E184</f>
        <v>719330.46</v>
      </c>
      <c r="E180" s="1">
        <v>0</v>
      </c>
      <c r="F180" s="1">
        <v>0</v>
      </c>
      <c r="G180" s="2">
        <f t="shared" si="4"/>
        <v>387153.22342999995</v>
      </c>
      <c r="H180" s="2">
        <f t="shared" si="5"/>
        <v>0.7099999999627471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57878</v>
      </c>
      <c r="D181" s="1">
        <f>'PR-RAS'!E185</f>
        <v>59291.43</v>
      </c>
      <c r="E181" s="1">
        <v>0</v>
      </c>
      <c r="F181" s="1">
        <v>0</v>
      </c>
      <c r="G181" s="2">
        <f t="shared" si="4"/>
        <v>31762.954799999996</v>
      </c>
      <c r="H181" s="2">
        <f t="shared" si="5"/>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115735.93</v>
      </c>
      <c r="D182" s="1">
        <f>'PR-RAS'!E186</f>
        <v>120134.8</v>
      </c>
      <c r="E182" s="1">
        <v>0</v>
      </c>
      <c r="F182" s="1">
        <v>0</v>
      </c>
      <c r="G182" s="2">
        <f t="shared" si="4"/>
        <v>64437.000930000002</v>
      </c>
      <c r="H182" s="2">
        <f t="shared" si="5"/>
        <v>0.27000000000407454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68942.679999999993</v>
      </c>
      <c r="D183" s="1">
        <f>'PR-RAS'!E187</f>
        <v>59048.79</v>
      </c>
      <c r="E183" s="1">
        <v>0</v>
      </c>
      <c r="F183" s="1">
        <v>0</v>
      </c>
      <c r="G183" s="2">
        <f t="shared" si="4"/>
        <v>34041.327320000004</v>
      </c>
      <c r="H183" s="2">
        <f t="shared" si="5"/>
        <v>0.5300000000061118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143410.93</v>
      </c>
      <c r="D184" s="1">
        <f>'PR-RAS'!E188</f>
        <v>201986.27</v>
      </c>
      <c r="E184" s="1">
        <v>0</v>
      </c>
      <c r="F184" s="1">
        <v>0</v>
      </c>
      <c r="G184" s="2">
        <f t="shared" si="4"/>
        <v>100171.17500999999</v>
      </c>
      <c r="H184" s="2">
        <f t="shared" si="5"/>
        <v>0.33999999999650754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17586.509999999998</v>
      </c>
      <c r="D186" s="1">
        <f>'PR-RAS'!E190</f>
        <v>22389.39</v>
      </c>
      <c r="E186" s="1">
        <v>0</v>
      </c>
      <c r="F186" s="1">
        <v>0</v>
      </c>
      <c r="G186" s="2">
        <f t="shared" si="4"/>
        <v>11537.578649999999</v>
      </c>
      <c r="H186" s="2">
        <f t="shared" si="5"/>
        <v>0.88000000000101863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53230.98</v>
      </c>
      <c r="D187" s="1">
        <f>'PR-RAS'!E191</f>
        <v>94713.69</v>
      </c>
      <c r="E187" s="1">
        <v>0</v>
      </c>
      <c r="F187" s="1">
        <v>0</v>
      </c>
      <c r="G187" s="2">
        <f t="shared" si="4"/>
        <v>45134.454960000003</v>
      </c>
      <c r="H187" s="2">
        <f t="shared" si="5"/>
        <v>0.32999999999447027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7577.41</v>
      </c>
      <c r="D188" s="1">
        <f>'PR-RAS'!E192</f>
        <v>5083.87</v>
      </c>
      <c r="E188" s="1">
        <v>0</v>
      </c>
      <c r="F188" s="1">
        <v>0</v>
      </c>
      <c r="G188" s="2">
        <f t="shared" si="4"/>
        <v>3318.3430500000004</v>
      </c>
      <c r="H188" s="2">
        <f t="shared" si="5"/>
        <v>0.53999999999996362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19618</v>
      </c>
      <c r="D189" s="1">
        <f>'PR-RAS'!E193</f>
        <v>16917.009999999998</v>
      </c>
      <c r="E189" s="1">
        <v>0</v>
      </c>
      <c r="F189" s="1">
        <v>0</v>
      </c>
      <c r="G189" s="2">
        <f t="shared" si="4"/>
        <v>10048.97976</v>
      </c>
      <c r="H189" s="2">
        <f t="shared" si="5"/>
        <v>9.9999999983992893E-3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18254.009999999998</v>
      </c>
      <c r="D190" s="1">
        <f>'PR-RAS'!E194</f>
        <v>2850.22</v>
      </c>
      <c r="E190" s="1">
        <v>0</v>
      </c>
      <c r="F190" s="1">
        <v>0</v>
      </c>
      <c r="G190" s="2">
        <f t="shared" si="4"/>
        <v>4527.3910499999993</v>
      </c>
      <c r="H190" s="2">
        <f t="shared" si="5"/>
        <v>0.2299999999981992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27144.02</v>
      </c>
      <c r="D191" s="1">
        <f>'PR-RAS'!E195</f>
        <v>60032.09</v>
      </c>
      <c r="E191" s="1">
        <v>0</v>
      </c>
      <c r="F191" s="1">
        <v>0</v>
      </c>
      <c r="G191" s="2">
        <f t="shared" si="4"/>
        <v>27969.557999999997</v>
      </c>
      <c r="H191" s="2">
        <f t="shared" si="5"/>
        <v>0.1099999999969441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73276.69</v>
      </c>
      <c r="D192" s="1">
        <f>'PR-RAS'!E196</f>
        <v>33217.03</v>
      </c>
      <c r="E192" s="1">
        <v>0</v>
      </c>
      <c r="F192" s="1">
        <v>0</v>
      </c>
      <c r="G192" s="2">
        <f t="shared" si="4"/>
        <v>26684.753250000002</v>
      </c>
      <c r="H192" s="2">
        <f t="shared" si="5"/>
        <v>0.33999999999650754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11076.91</v>
      </c>
      <c r="E198" s="1">
        <v>0</v>
      </c>
      <c r="F198" s="1">
        <v>0</v>
      </c>
      <c r="G198" s="2">
        <f t="shared" si="6"/>
        <v>4364.3025399999997</v>
      </c>
      <c r="H198" s="2">
        <f t="shared" si="7"/>
        <v>9.0000000000145519E-2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11076.91</v>
      </c>
      <c r="E202" s="1">
        <v>0</v>
      </c>
      <c r="F202" s="1">
        <v>0</v>
      </c>
      <c r="G202" s="2">
        <f t="shared" si="6"/>
        <v>4452.9178200000006</v>
      </c>
      <c r="H202" s="2">
        <f t="shared" si="7"/>
        <v>9.0000000000145519E-2</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73276.69</v>
      </c>
      <c r="D206" s="1">
        <f>'PR-RAS'!E210</f>
        <v>22140.12</v>
      </c>
      <c r="E206" s="1">
        <v>0</v>
      </c>
      <c r="F206" s="1">
        <v>0</v>
      </c>
      <c r="G206" s="2">
        <f t="shared" si="6"/>
        <v>24099.170649999996</v>
      </c>
      <c r="H206" s="2">
        <f t="shared" si="7"/>
        <v>0.42999999999665306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9816.85</v>
      </c>
      <c r="D207" s="1">
        <f>'PR-RAS'!E211</f>
        <v>18051.98</v>
      </c>
      <c r="E207" s="1">
        <v>0</v>
      </c>
      <c r="F207" s="1">
        <v>0</v>
      </c>
      <c r="G207" s="2">
        <f t="shared" si="6"/>
        <v>9459.6868599999998</v>
      </c>
      <c r="H207" s="2">
        <f t="shared" si="7"/>
        <v>0.17000000000007276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3365.72</v>
      </c>
      <c r="D208" s="1">
        <f>'PR-RAS'!E212</f>
        <v>34.21</v>
      </c>
      <c r="E208" s="1">
        <v>0</v>
      </c>
      <c r="F208" s="1">
        <v>0</v>
      </c>
      <c r="G208" s="2">
        <f t="shared" si="6"/>
        <v>710.8669799999999</v>
      </c>
      <c r="H208" s="2">
        <f t="shared" si="7"/>
        <v>0.49000000000020094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60094.12</v>
      </c>
      <c r="D209" s="1">
        <f>'PR-RAS'!E213</f>
        <v>4053.93</v>
      </c>
      <c r="E209" s="1">
        <v>0</v>
      </c>
      <c r="F209" s="1">
        <v>0</v>
      </c>
      <c r="G209" s="2">
        <f t="shared" si="6"/>
        <v>14186.011839999999</v>
      </c>
      <c r="H209" s="2">
        <f t="shared" si="7"/>
        <v>0.19000000000278305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185139.6</v>
      </c>
      <c r="D211" s="1">
        <f>'PR-RAS'!E215</f>
        <v>0</v>
      </c>
      <c r="E211" s="1">
        <v>0</v>
      </c>
      <c r="F211" s="1">
        <v>0</v>
      </c>
      <c r="G211" s="2">
        <f t="shared" si="6"/>
        <v>38879.315999999999</v>
      </c>
      <c r="H211" s="2">
        <f t="shared" si="7"/>
        <v>0.39999999999417923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185139.6</v>
      </c>
      <c r="D219" s="1">
        <f>'PR-RAS'!E223</f>
        <v>0</v>
      </c>
      <c r="E219" s="1">
        <v>0</v>
      </c>
      <c r="F219" s="1">
        <v>0</v>
      </c>
      <c r="G219" s="2">
        <f t="shared" si="6"/>
        <v>40360.432800000002</v>
      </c>
      <c r="H219" s="2">
        <f t="shared" si="7"/>
        <v>0.39999999999417923</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5520.09</v>
      </c>
      <c r="D220" s="1">
        <f>'PR-RAS'!E224</f>
        <v>279.63</v>
      </c>
      <c r="E220" s="1">
        <v>0</v>
      </c>
      <c r="F220" s="1">
        <v>0</v>
      </c>
      <c r="G220" s="2">
        <f t="shared" si="6"/>
        <v>1331.3776500000001</v>
      </c>
      <c r="H220" s="2">
        <f t="shared" si="7"/>
        <v>0.46000000000015007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5520.09</v>
      </c>
      <c r="D243" s="1">
        <f>'PR-RAS'!E247</f>
        <v>279.63</v>
      </c>
      <c r="E243" s="1">
        <v>0</v>
      </c>
      <c r="F243" s="1">
        <v>0</v>
      </c>
      <c r="G243" s="2">
        <f t="shared" si="6"/>
        <v>1471.2027</v>
      </c>
      <c r="H243" s="2">
        <f t="shared" si="7"/>
        <v>0.46000000000015007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828.01</v>
      </c>
      <c r="D244" s="1">
        <f>'PR-RAS'!E248</f>
        <v>279.63</v>
      </c>
      <c r="E244" s="1">
        <v>0</v>
      </c>
      <c r="F244" s="1">
        <v>0</v>
      </c>
      <c r="G244" s="2">
        <f t="shared" si="6"/>
        <v>337.10660999999999</v>
      </c>
      <c r="H244" s="2">
        <f t="shared" si="7"/>
        <v>0.37999999999999545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4692.08</v>
      </c>
      <c r="D246" s="1">
        <f>'PR-RAS'!E250</f>
        <v>0</v>
      </c>
      <c r="E246" s="1">
        <v>0</v>
      </c>
      <c r="F246" s="1">
        <v>0</v>
      </c>
      <c r="G246" s="2">
        <f t="shared" si="6"/>
        <v>1149.5596</v>
      </c>
      <c r="H246" s="2">
        <f t="shared" si="7"/>
        <v>7.999999999992724E-2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43400.25</v>
      </c>
      <c r="D248" s="1">
        <f>'PR-RAS'!E252</f>
        <v>43048.01</v>
      </c>
      <c r="E248" s="1">
        <v>0</v>
      </c>
      <c r="F248" s="1">
        <v>0</v>
      </c>
      <c r="G248" s="2">
        <f t="shared" si="6"/>
        <v>31985.578690000002</v>
      </c>
      <c r="H248" s="2">
        <f t="shared" si="7"/>
        <v>0.26000000000203727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43400.25</v>
      </c>
      <c r="D255" s="1">
        <f>'PR-RAS'!E259</f>
        <v>43048.01</v>
      </c>
      <c r="E255" s="1">
        <v>0</v>
      </c>
      <c r="F255" s="1">
        <v>0</v>
      </c>
      <c r="G255" s="2">
        <f t="shared" si="6"/>
        <v>32892.052580000003</v>
      </c>
      <c r="H255" s="2">
        <f t="shared" si="7"/>
        <v>0.26000000000203727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43400.25</v>
      </c>
      <c r="D256" s="1">
        <f>'PR-RAS'!E260</f>
        <v>43048.01</v>
      </c>
      <c r="E256" s="1">
        <v>0</v>
      </c>
      <c r="F256" s="1">
        <v>0</v>
      </c>
      <c r="G256" s="2">
        <f t="shared" si="6"/>
        <v>33021.548849999999</v>
      </c>
      <c r="H256" s="2">
        <f t="shared" si="7"/>
        <v>0.26000000000203727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10077.379999999999</v>
      </c>
      <c r="D259" s="1">
        <f>'PR-RAS'!E263</f>
        <v>20722.629999999997</v>
      </c>
      <c r="E259" s="1">
        <v>0</v>
      </c>
      <c r="F259" s="1">
        <v>0</v>
      </c>
      <c r="G259" s="2">
        <f t="shared" si="8"/>
        <v>13292.841119999999</v>
      </c>
      <c r="H259" s="2">
        <f t="shared" si="9"/>
        <v>0.75000000000181899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10077.379999999999</v>
      </c>
      <c r="D260" s="1">
        <f>'PR-RAS'!E264</f>
        <v>18130.87</v>
      </c>
      <c r="E260" s="1">
        <v>0</v>
      </c>
      <c r="F260" s="1">
        <v>0</v>
      </c>
      <c r="G260" s="2">
        <f t="shared" si="8"/>
        <v>12001.832079999998</v>
      </c>
      <c r="H260" s="2">
        <f t="shared" si="9"/>
        <v>0.51000000000021828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10077.379999999999</v>
      </c>
      <c r="D261" s="1">
        <f>'PR-RAS'!E265</f>
        <v>18130.87</v>
      </c>
      <c r="E261" s="1">
        <v>0</v>
      </c>
      <c r="F261" s="1">
        <v>0</v>
      </c>
      <c r="G261" s="2">
        <f t="shared" si="8"/>
        <v>12048.171199999999</v>
      </c>
      <c r="H261" s="2">
        <f t="shared" si="9"/>
        <v>0.51000000000021828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2591.7600000000002</v>
      </c>
      <c r="E269" s="1">
        <v>0</v>
      </c>
      <c r="F269" s="1">
        <v>0</v>
      </c>
      <c r="G269" s="2">
        <f t="shared" si="8"/>
        <v>1389.1833600000002</v>
      </c>
      <c r="H269" s="2">
        <f t="shared" si="9"/>
        <v>0.23999999999978172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2591.7600000000002</v>
      </c>
      <c r="E270" s="1">
        <v>0</v>
      </c>
      <c r="F270" s="1">
        <v>0</v>
      </c>
      <c r="G270" s="2">
        <f t="shared" si="8"/>
        <v>1394.3668800000003</v>
      </c>
      <c r="H270" s="2">
        <f t="shared" si="9"/>
        <v>0.23999999999978172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11737388.250000002</v>
      </c>
      <c r="D285" s="1">
        <f>'PR-RAS'!E289</f>
        <v>12403740.580000002</v>
      </c>
      <c r="E285" s="1">
        <v>0</v>
      </c>
      <c r="F285" s="1">
        <v>0</v>
      </c>
      <c r="G285" s="2">
        <f t="shared" si="8"/>
        <v>10378742.91244</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2011140.5099999979</v>
      </c>
      <c r="D286" s="1">
        <f>'PR-RAS'!E290</f>
        <v>7324295.7799999975</v>
      </c>
      <c r="E286" s="1">
        <v>0</v>
      </c>
      <c r="F286" s="1">
        <v>0</v>
      </c>
      <c r="G286" s="2">
        <f t="shared" si="8"/>
        <v>4748023.6399499979</v>
      </c>
      <c r="H286" s="2">
        <f t="shared" si="9"/>
        <v>0.71000000461935997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11527063</v>
      </c>
      <c r="D288" s="1">
        <f>'PR-RAS'!E292</f>
        <v>12118383.560000001</v>
      </c>
      <c r="E288" s="1">
        <v>0</v>
      </c>
      <c r="F288" s="1">
        <v>0</v>
      </c>
      <c r="G288" s="2">
        <f t="shared" si="8"/>
        <v>10264219.244440001</v>
      </c>
      <c r="H288" s="2">
        <f t="shared" si="9"/>
        <v>0.43999999947845936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253665.16</v>
      </c>
      <c r="D290" s="1">
        <f>'PR-RAS'!E294</f>
        <v>470169.31</v>
      </c>
      <c r="E290" s="1">
        <v>0</v>
      </c>
      <c r="F290" s="1">
        <v>0</v>
      </c>
      <c r="G290" s="2">
        <f t="shared" si="8"/>
        <v>345067.09242</v>
      </c>
      <c r="H290" s="2">
        <f t="shared" si="9"/>
        <v>0.47000000000116415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46458.19</v>
      </c>
      <c r="D291" s="1">
        <f>'PR-RAS'!E295</f>
        <v>85700.160000000003</v>
      </c>
      <c r="E291" s="1">
        <v>0</v>
      </c>
      <c r="F291" s="1">
        <v>0</v>
      </c>
      <c r="G291" s="2">
        <f t="shared" si="8"/>
        <v>63178.967899999996</v>
      </c>
      <c r="H291" s="2">
        <f t="shared" si="9"/>
        <v>0.35000000000582077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292.64999999999998</v>
      </c>
      <c r="D293" s="1">
        <f>'PR-RAS'!E298</f>
        <v>554.62</v>
      </c>
      <c r="E293" s="1">
        <v>0</v>
      </c>
      <c r="F293" s="1">
        <v>0</v>
      </c>
      <c r="G293" s="2">
        <f t="shared" si="8"/>
        <v>409.35187999999994</v>
      </c>
      <c r="H293" s="2">
        <f t="shared" si="9"/>
        <v>0.73000000000001819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292.64999999999998</v>
      </c>
      <c r="D306" s="1">
        <f>'PR-RAS'!E311</f>
        <v>554.62</v>
      </c>
      <c r="E306" s="1">
        <v>0</v>
      </c>
      <c r="F306" s="1">
        <v>0</v>
      </c>
      <c r="G306" s="2">
        <f t="shared" si="8"/>
        <v>427.57644999999997</v>
      </c>
      <c r="H306" s="2">
        <f t="shared" si="9"/>
        <v>0.73000000000001819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292.64999999999998</v>
      </c>
      <c r="D307" s="1">
        <f>'PR-RAS'!E312</f>
        <v>554.62</v>
      </c>
      <c r="E307" s="1">
        <v>0</v>
      </c>
      <c r="F307" s="1">
        <v>0</v>
      </c>
      <c r="G307" s="2">
        <f t="shared" si="8"/>
        <v>428.97833999999995</v>
      </c>
      <c r="H307" s="2">
        <f t="shared" si="9"/>
        <v>0.73000000000001819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292.64999999999998</v>
      </c>
      <c r="D308" s="1">
        <f>'PR-RAS'!E313</f>
        <v>554.62</v>
      </c>
      <c r="E308" s="1">
        <v>0</v>
      </c>
      <c r="F308" s="1">
        <v>0</v>
      </c>
      <c r="G308" s="2">
        <f t="shared" si="8"/>
        <v>430.38022999999993</v>
      </c>
      <c r="H308" s="2">
        <f t="shared" si="9"/>
        <v>0.73000000000001819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1398305.8199999998</v>
      </c>
      <c r="D345" s="1">
        <f>'PR-RAS'!E350</f>
        <v>9200736.8300000001</v>
      </c>
      <c r="E345" s="1">
        <v>0</v>
      </c>
      <c r="F345" s="1">
        <v>0</v>
      </c>
      <c r="G345" s="2">
        <f t="shared" si="10"/>
        <v>6811124.1411199998</v>
      </c>
      <c r="H345" s="2">
        <f t="shared" si="11"/>
        <v>0.35000000009313226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6345.81</v>
      </c>
      <c r="D346" s="1">
        <f>'PR-RAS'!E351</f>
        <v>6231.5</v>
      </c>
      <c r="E346" s="1">
        <v>0</v>
      </c>
      <c r="F346" s="1">
        <v>0</v>
      </c>
      <c r="G346" s="2">
        <f t="shared" si="10"/>
        <v>6489.0394500000002</v>
      </c>
      <c r="H346" s="2">
        <f t="shared" si="11"/>
        <v>0.68999999999959982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6345.81</v>
      </c>
      <c r="D351" s="1">
        <f>'PR-RAS'!E356</f>
        <v>6231.5</v>
      </c>
      <c r="E351" s="1">
        <v>0</v>
      </c>
      <c r="F351" s="1">
        <v>0</v>
      </c>
      <c r="G351" s="2">
        <f t="shared" si="10"/>
        <v>6583.0834999999997</v>
      </c>
      <c r="H351" s="2">
        <f t="shared" si="11"/>
        <v>0.68999999999959982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6345.81</v>
      </c>
      <c r="D354" s="1">
        <f>'PR-RAS'!E359</f>
        <v>6231.5</v>
      </c>
      <c r="E354" s="1">
        <v>0</v>
      </c>
      <c r="F354" s="1">
        <v>0</v>
      </c>
      <c r="G354" s="2">
        <f t="shared" si="10"/>
        <v>6639.5099300000002</v>
      </c>
      <c r="H354" s="2">
        <f t="shared" si="11"/>
        <v>0.68999999999959982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1036569.8199999998</v>
      </c>
      <c r="D358" s="1">
        <f>'PR-RAS'!E363</f>
        <v>334579.19</v>
      </c>
      <c r="E358" s="1">
        <v>0</v>
      </c>
      <c r="F358" s="1">
        <v>0</v>
      </c>
      <c r="G358" s="2">
        <f t="shared" si="10"/>
        <v>608944.96739999985</v>
      </c>
      <c r="H358" s="2">
        <f t="shared" si="11"/>
        <v>0.37000000016996637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55185.66</v>
      </c>
      <c r="D359" s="1">
        <f>'PR-RAS'!E364</f>
        <v>153837.48000000001</v>
      </c>
      <c r="E359" s="1">
        <v>0</v>
      </c>
      <c r="F359" s="1">
        <v>0</v>
      </c>
      <c r="G359" s="2">
        <f t="shared" si="10"/>
        <v>129904.10196</v>
      </c>
      <c r="H359" s="2">
        <f t="shared" si="11"/>
        <v>0.82000000000698492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55185.66</v>
      </c>
      <c r="D361" s="1">
        <f>'PR-RAS'!E366</f>
        <v>153837.48000000001</v>
      </c>
      <c r="E361" s="1">
        <v>0</v>
      </c>
      <c r="F361" s="1">
        <v>0</v>
      </c>
      <c r="G361" s="2">
        <f t="shared" si="10"/>
        <v>130629.8232</v>
      </c>
      <c r="H361" s="2">
        <f t="shared" si="11"/>
        <v>0.82000000000698492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951330.62999999989</v>
      </c>
      <c r="D364" s="1">
        <f>'PR-RAS'!E369</f>
        <v>167319.76</v>
      </c>
      <c r="E364" s="1">
        <v>0</v>
      </c>
      <c r="F364" s="1">
        <v>0</v>
      </c>
      <c r="G364" s="2">
        <f t="shared" si="10"/>
        <v>466807.16444999992</v>
      </c>
      <c r="H364" s="2">
        <f t="shared" si="11"/>
        <v>0.61000000010244548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567808.62</v>
      </c>
      <c r="D365" s="1">
        <f>'PR-RAS'!E370</f>
        <v>91429.94</v>
      </c>
      <c r="E365" s="1">
        <v>0</v>
      </c>
      <c r="F365" s="1">
        <v>0</v>
      </c>
      <c r="G365" s="2">
        <f t="shared" si="10"/>
        <v>273243.33399999997</v>
      </c>
      <c r="H365" s="2">
        <f t="shared" si="11"/>
        <v>0.44000000000232831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84821.84</v>
      </c>
      <c r="D366" s="1">
        <f>'PR-RAS'!E371</f>
        <v>7079.11</v>
      </c>
      <c r="E366" s="1">
        <v>0</v>
      </c>
      <c r="F366" s="1">
        <v>0</v>
      </c>
      <c r="G366" s="2">
        <f t="shared" si="10"/>
        <v>36127.721899999997</v>
      </c>
      <c r="H366" s="2">
        <f t="shared" si="11"/>
        <v>0.27000000000316504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6404.12</v>
      </c>
      <c r="D367" s="1">
        <f>'PR-RAS'!E372</f>
        <v>170.56</v>
      </c>
      <c r="E367" s="1">
        <v>0</v>
      </c>
      <c r="F367" s="1">
        <v>0</v>
      </c>
      <c r="G367" s="2">
        <f t="shared" si="10"/>
        <v>2468.7578399999998</v>
      </c>
      <c r="H367" s="2">
        <f t="shared" si="11"/>
        <v>0.55999999999988859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18149.580000000002</v>
      </c>
      <c r="D368" s="1">
        <f>'PR-RAS'!E373</f>
        <v>16333.86</v>
      </c>
      <c r="E368" s="1">
        <v>0</v>
      </c>
      <c r="F368" s="1">
        <v>0</v>
      </c>
      <c r="G368" s="2">
        <f t="shared" si="10"/>
        <v>18649.949100000002</v>
      </c>
      <c r="H368" s="2">
        <f t="shared" si="11"/>
        <v>0.55999999999767169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1694.66</v>
      </c>
      <c r="D370" s="1">
        <f>'PR-RAS'!E375</f>
        <v>23800.45</v>
      </c>
      <c r="E370" s="1">
        <v>0</v>
      </c>
      <c r="F370" s="1">
        <v>0</v>
      </c>
      <c r="G370" s="2">
        <f t="shared" si="10"/>
        <v>18190.06164</v>
      </c>
      <c r="H370" s="2">
        <f t="shared" si="11"/>
        <v>0.79000000000064574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272451.81</v>
      </c>
      <c r="D371" s="1">
        <f>'PR-RAS'!E376</f>
        <v>28505.84</v>
      </c>
      <c r="E371" s="1">
        <v>0</v>
      </c>
      <c r="F371" s="1">
        <v>0</v>
      </c>
      <c r="G371" s="2">
        <f t="shared" si="10"/>
        <v>121901.49129999999</v>
      </c>
      <c r="H371" s="2">
        <f t="shared" si="11"/>
        <v>0.35000000000218279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21544.34</v>
      </c>
      <c r="D378" s="1">
        <f>'PR-RAS'!E383</f>
        <v>13421.95</v>
      </c>
      <c r="E378" s="1">
        <v>0</v>
      </c>
      <c r="F378" s="1">
        <v>0</v>
      </c>
      <c r="G378" s="2">
        <f t="shared" si="10"/>
        <v>18242.366480000001</v>
      </c>
      <c r="H378" s="2">
        <f t="shared" si="11"/>
        <v>0.38999999999941792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21544.34</v>
      </c>
      <c r="D379" s="1">
        <f>'PR-RAS'!E384</f>
        <v>13421.95</v>
      </c>
      <c r="E379" s="1">
        <v>0</v>
      </c>
      <c r="F379" s="1">
        <v>0</v>
      </c>
      <c r="G379" s="2">
        <f t="shared" si="10"/>
        <v>18290.754720000001</v>
      </c>
      <c r="H379" s="2">
        <f t="shared" si="11"/>
        <v>0.38999999999941792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8509.19</v>
      </c>
      <c r="D386" s="1">
        <f>'PR-RAS'!E391</f>
        <v>0</v>
      </c>
      <c r="E386" s="1">
        <v>0</v>
      </c>
      <c r="F386" s="1">
        <v>0</v>
      </c>
      <c r="G386" s="2">
        <f t="shared" ref="G386:G449" si="12">(B386/1000)*(C386*1+D386*2)</f>
        <v>3276.0381500000003</v>
      </c>
      <c r="H386" s="2">
        <f t="shared" ref="H386:H449" si="13">ABS(C386-ROUND(C386,0))+ABS(D386-ROUND(D386,0))</f>
        <v>0.19000000000050932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8509.19</v>
      </c>
      <c r="D388" s="1">
        <f>'PR-RAS'!E393</f>
        <v>0</v>
      </c>
      <c r="E388" s="1">
        <v>0</v>
      </c>
      <c r="F388" s="1">
        <v>0</v>
      </c>
      <c r="G388" s="2">
        <f t="shared" si="12"/>
        <v>3293.0565300000003</v>
      </c>
      <c r="H388" s="2">
        <f t="shared" si="13"/>
        <v>0.19000000000050932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355390.19</v>
      </c>
      <c r="D397" s="1">
        <f>'PR-RAS'!E402</f>
        <v>8859926.1400000006</v>
      </c>
      <c r="E397" s="1">
        <v>0</v>
      </c>
      <c r="F397" s="1">
        <v>0</v>
      </c>
      <c r="G397" s="2">
        <f t="shared" si="12"/>
        <v>7157796.0181200011</v>
      </c>
      <c r="H397" s="2">
        <f t="shared" si="13"/>
        <v>0.33000000059837475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355390.19</v>
      </c>
      <c r="D398" s="1">
        <f>'PR-RAS'!E403</f>
        <v>8859926.1400000006</v>
      </c>
      <c r="E398" s="1">
        <v>0</v>
      </c>
      <c r="F398" s="1">
        <v>0</v>
      </c>
      <c r="G398" s="2">
        <f t="shared" si="12"/>
        <v>7175871.260590001</v>
      </c>
      <c r="H398" s="2">
        <f t="shared" si="13"/>
        <v>0.33000000059837475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1398013.17</v>
      </c>
      <c r="D403" s="1">
        <f>'PR-RAS'!E408</f>
        <v>9200182.2100000009</v>
      </c>
      <c r="E403" s="1">
        <v>0</v>
      </c>
      <c r="F403" s="1">
        <v>0</v>
      </c>
      <c r="G403" s="2">
        <f t="shared" si="12"/>
        <v>7958947.7911800016</v>
      </c>
      <c r="H403" s="2">
        <f t="shared" si="13"/>
        <v>0.38000000081956387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9328751.3399999999</v>
      </c>
      <c r="D405" s="1">
        <f>'PR-RAS'!E410</f>
        <v>9328751.3499999996</v>
      </c>
      <c r="E405" s="1">
        <v>0</v>
      </c>
      <c r="F405" s="1">
        <v>0</v>
      </c>
      <c r="G405" s="2">
        <f t="shared" si="12"/>
        <v>11306446.632160001</v>
      </c>
      <c r="H405" s="2">
        <f t="shared" si="13"/>
        <v>0.68999999947845936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1081.6400000000001</v>
      </c>
      <c r="D406" s="1">
        <f>'PR-RAS'!E411</f>
        <v>1057.46</v>
      </c>
      <c r="E406" s="1">
        <v>0</v>
      </c>
      <c r="F406" s="1">
        <v>0</v>
      </c>
      <c r="G406" s="2">
        <f t="shared" si="12"/>
        <v>1294.6068000000002</v>
      </c>
      <c r="H406" s="2">
        <f t="shared" si="13"/>
        <v>0.81999999999993634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13748821.41</v>
      </c>
      <c r="D407" s="1">
        <f>'PR-RAS'!E412</f>
        <v>19728590.98</v>
      </c>
      <c r="E407" s="1">
        <v>0</v>
      </c>
      <c r="F407" s="1">
        <v>0</v>
      </c>
      <c r="G407" s="2">
        <f t="shared" si="12"/>
        <v>21601637.368220005</v>
      </c>
      <c r="H407" s="2">
        <f t="shared" si="13"/>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13135694.070000002</v>
      </c>
      <c r="D408" s="1">
        <f>'PR-RAS'!E413</f>
        <v>21604477.410000004</v>
      </c>
      <c r="E408" s="1">
        <v>0</v>
      </c>
      <c r="F408" s="1">
        <v>0</v>
      </c>
      <c r="G408" s="2">
        <f t="shared" si="12"/>
        <v>22932272.098230001</v>
      </c>
      <c r="H408" s="2">
        <f t="shared" si="13"/>
        <v>0.48000000603497028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613127.33999999799</v>
      </c>
      <c r="D409" s="1">
        <f>'PR-RAS'!E414</f>
        <v>0</v>
      </c>
      <c r="E409" s="1">
        <v>0</v>
      </c>
      <c r="F409" s="1">
        <v>0</v>
      </c>
      <c r="G409" s="2">
        <f t="shared" si="12"/>
        <v>250155.95471999916</v>
      </c>
      <c r="H409" s="2">
        <f t="shared" si="13"/>
        <v>0.33999999798834324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1875886.4300000034</v>
      </c>
      <c r="E410" s="1">
        <v>0</v>
      </c>
      <c r="F410" s="1">
        <v>0</v>
      </c>
      <c r="G410" s="2">
        <f t="shared" si="12"/>
        <v>1534475.0997400028</v>
      </c>
      <c r="H410" s="2">
        <f t="shared" si="13"/>
        <v>0.43000000342726707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2198311.66</v>
      </c>
      <c r="D411" s="1">
        <f>'PR-RAS'!E416</f>
        <v>2789632.2100000009</v>
      </c>
      <c r="E411" s="1">
        <v>0</v>
      </c>
      <c r="F411" s="1">
        <v>0</v>
      </c>
      <c r="G411" s="2">
        <f t="shared" si="12"/>
        <v>3188806.1928000008</v>
      </c>
      <c r="H411" s="2">
        <f t="shared" si="13"/>
        <v>0.55000000074505806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254746.80000000002</v>
      </c>
      <c r="D413" s="1">
        <f>'PR-RAS'!E418</f>
        <v>471226.77</v>
      </c>
      <c r="E413" s="1">
        <v>0</v>
      </c>
      <c r="F413" s="1">
        <v>0</v>
      </c>
      <c r="G413" s="2">
        <f t="shared" si="12"/>
        <v>493246.54008000001</v>
      </c>
      <c r="H413" s="2">
        <f t="shared" si="13"/>
        <v>0.42999999996391125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1327228</v>
      </c>
      <c r="E414" s="1">
        <v>0</v>
      </c>
      <c r="F414" s="1">
        <v>0</v>
      </c>
      <c r="G414" s="2">
        <f t="shared" si="12"/>
        <v>1096290.328</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1327228</v>
      </c>
      <c r="E478" s="1">
        <v>0</v>
      </c>
      <c r="F478" s="1">
        <v>0</v>
      </c>
      <c r="G478" s="2">
        <f t="shared" si="14"/>
        <v>1266175.5119999999</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1327228</v>
      </c>
      <c r="E484" s="1">
        <v>0</v>
      </c>
      <c r="F484" s="1">
        <v>0</v>
      </c>
      <c r="G484" s="2">
        <f t="shared" si="14"/>
        <v>1282102.2479999999</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1327228</v>
      </c>
      <c r="E485" s="1">
        <v>0</v>
      </c>
      <c r="F485" s="1">
        <v>0</v>
      </c>
      <c r="G485" s="2">
        <f t="shared" si="14"/>
        <v>1284756.7039999999</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18578.86</v>
      </c>
      <c r="D522" s="1">
        <f>'PR-RAS'!E528</f>
        <v>2500</v>
      </c>
      <c r="E522" s="1">
        <v>0</v>
      </c>
      <c r="F522" s="1">
        <v>0</v>
      </c>
      <c r="G522" s="2">
        <f t="shared" si="16"/>
        <v>12284.586060000001</v>
      </c>
      <c r="H522" s="2">
        <f t="shared" si="17"/>
        <v>0.13999999999941792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2500</v>
      </c>
      <c r="E574" s="1">
        <v>0</v>
      </c>
      <c r="F574" s="1">
        <v>0</v>
      </c>
      <c r="G574" s="2">
        <f t="shared" si="16"/>
        <v>2864.9999999999995</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2500</v>
      </c>
      <c r="E579" s="1">
        <v>0</v>
      </c>
      <c r="F579" s="1">
        <v>0</v>
      </c>
      <c r="G579" s="2">
        <f t="shared" si="18"/>
        <v>2890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2500</v>
      </c>
      <c r="E580" s="1">
        <v>0</v>
      </c>
      <c r="F580" s="1">
        <v>0</v>
      </c>
      <c r="G580" s="2">
        <f t="shared" si="18"/>
        <v>2895</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18578.86</v>
      </c>
      <c r="D587" s="1">
        <f>'PR-RAS'!E593</f>
        <v>0</v>
      </c>
      <c r="E587" s="1">
        <v>0</v>
      </c>
      <c r="F587" s="1">
        <v>0</v>
      </c>
      <c r="G587" s="2">
        <f t="shared" si="18"/>
        <v>10887.211960000001</v>
      </c>
      <c r="H587" s="2">
        <f t="shared" si="19"/>
        <v>0.13999999999941792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18578.86</v>
      </c>
      <c r="D606" s="1">
        <f>'PR-RAS'!E612</f>
        <v>0</v>
      </c>
      <c r="E606" s="1">
        <v>0</v>
      </c>
      <c r="F606" s="1">
        <v>0</v>
      </c>
      <c r="G606" s="2">
        <f t="shared" si="18"/>
        <v>11240.210300000001</v>
      </c>
      <c r="H606" s="2">
        <f t="shared" si="19"/>
        <v>0.13999999999941792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18578.86</v>
      </c>
      <c r="D607" s="1">
        <f>'PR-RAS'!E613</f>
        <v>0</v>
      </c>
      <c r="E607" s="1">
        <v>0</v>
      </c>
      <c r="F607" s="1">
        <v>0</v>
      </c>
      <c r="G607" s="2">
        <f t="shared" si="18"/>
        <v>11258.78916</v>
      </c>
      <c r="H607" s="2">
        <f t="shared" si="19"/>
        <v>0.13999999999941792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1324728</v>
      </c>
      <c r="E629" s="1">
        <v>0</v>
      </c>
      <c r="F629" s="1">
        <v>0</v>
      </c>
      <c r="G629" s="2">
        <f t="shared" si="18"/>
        <v>1663858.368</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18578.86</v>
      </c>
      <c r="D630" s="1">
        <f>'PR-RAS'!E636</f>
        <v>0</v>
      </c>
      <c r="E630" s="1">
        <v>0</v>
      </c>
      <c r="F630" s="1">
        <v>0</v>
      </c>
      <c r="G630" s="2">
        <f t="shared" si="18"/>
        <v>11686.102940000001</v>
      </c>
      <c r="H630" s="2">
        <f t="shared" si="19"/>
        <v>0.13999999999941792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83104.91</v>
      </c>
      <c r="D631" s="1">
        <f>'PR-RAS'!E637</f>
        <v>64526.04999999993</v>
      </c>
      <c r="E631" s="1">
        <v>0</v>
      </c>
      <c r="F631" s="1">
        <v>0</v>
      </c>
      <c r="G631" s="2">
        <f t="shared" si="18"/>
        <v>133658.91629999992</v>
      </c>
      <c r="H631" s="2">
        <f t="shared" si="19"/>
        <v>0.13999999992665835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13748821.41</v>
      </c>
      <c r="D633" s="1">
        <f>'PR-RAS'!E639</f>
        <v>21055818.98</v>
      </c>
      <c r="E633" s="1">
        <v>0</v>
      </c>
      <c r="F633" s="1">
        <v>0</v>
      </c>
      <c r="G633" s="2">
        <f t="shared" si="18"/>
        <v>35303810.321840003</v>
      </c>
      <c r="H633" s="2">
        <f t="shared" si="19"/>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13154272.930000002</v>
      </c>
      <c r="D634" s="1">
        <f>'PR-RAS'!E640</f>
        <v>21606977.410000004</v>
      </c>
      <c r="E634" s="1">
        <v>0</v>
      </c>
      <c r="F634" s="1">
        <v>0</v>
      </c>
      <c r="G634" s="2">
        <f t="shared" si="18"/>
        <v>35681088.165750004</v>
      </c>
      <c r="H634" s="2">
        <f t="shared" si="19"/>
        <v>0.48000000230967999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594548.47999999858</v>
      </c>
      <c r="D635" s="1">
        <f>'PR-RAS'!E641</f>
        <v>0</v>
      </c>
      <c r="E635" s="1">
        <v>0</v>
      </c>
      <c r="F635" s="1">
        <v>0</v>
      </c>
      <c r="G635" s="2">
        <f t="shared" si="18"/>
        <v>376943.73631999909</v>
      </c>
      <c r="H635" s="2">
        <f t="shared" si="19"/>
        <v>0.47999999858438969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551158.43000000343</v>
      </c>
      <c r="E636" s="1">
        <v>0</v>
      </c>
      <c r="F636" s="1">
        <v>0</v>
      </c>
      <c r="G636" s="2">
        <f t="shared" si="18"/>
        <v>699971.20610000438</v>
      </c>
      <c r="H636" s="2">
        <f t="shared" si="19"/>
        <v>0.43000000342726707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2281416.5700000003</v>
      </c>
      <c r="D637" s="1">
        <f>'PR-RAS'!E643</f>
        <v>2855137.5400000005</v>
      </c>
      <c r="E637" s="1">
        <v>0</v>
      </c>
      <c r="F637" s="1">
        <v>0</v>
      </c>
      <c r="G637" s="2">
        <f t="shared" si="18"/>
        <v>5082715.8894000007</v>
      </c>
      <c r="H637" s="2">
        <f t="shared" si="19"/>
        <v>0.88999999919906259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2875965.0499999989</v>
      </c>
      <c r="D639" s="1">
        <f>'PR-RAS'!E645</f>
        <v>2303979.1099999971</v>
      </c>
      <c r="E639" s="1">
        <v>0</v>
      </c>
      <c r="F639" s="1">
        <v>0</v>
      </c>
      <c r="G639" s="2">
        <f t="shared" si="18"/>
        <v>4774743.0462599955</v>
      </c>
      <c r="H639" s="2">
        <f t="shared" si="19"/>
        <v>0.15999999595806003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720296.49</v>
      </c>
      <c r="D641" s="1">
        <f>'PR-RAS'!E647</f>
        <v>750954.39</v>
      </c>
      <c r="E641" s="1">
        <v>0</v>
      </c>
      <c r="F641" s="1">
        <v>0</v>
      </c>
      <c r="G641" s="2">
        <f t="shared" si="18"/>
        <v>1422211.3728</v>
      </c>
      <c r="H641" s="2">
        <f t="shared" si="19"/>
        <v>0.88000000000465661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3564581.14</v>
      </c>
      <c r="D642" s="1">
        <f>'PR-RAS'!E649</f>
        <v>3072239.34</v>
      </c>
      <c r="E642" s="1">
        <v>0</v>
      </c>
      <c r="F642" s="1">
        <v>0</v>
      </c>
      <c r="G642" s="2">
        <f t="shared" ref="G642:G705" si="20">(B642/1000)*(C642*1+D642*2)</f>
        <v>6223507.3446200006</v>
      </c>
      <c r="H642" s="2">
        <f t="shared" ref="H642:H705" si="21">ABS(C642-ROUND(C642,0))+ABS(D642-ROUND(D642,0))</f>
        <v>0.47999999998137355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15454317.689999999</v>
      </c>
      <c r="D643" s="1">
        <f>'PR-RAS'!E650</f>
        <v>21658560.48</v>
      </c>
      <c r="E643" s="1">
        <v>0</v>
      </c>
      <c r="F643" s="1">
        <v>0</v>
      </c>
      <c r="G643" s="2">
        <f t="shared" si="20"/>
        <v>37731263.613300003</v>
      </c>
      <c r="H643" s="2">
        <f t="shared" si="21"/>
        <v>0.79000000096857548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15946659.49</v>
      </c>
      <c r="D644" s="1">
        <f>'PR-RAS'!E651</f>
        <v>21681793.449999999</v>
      </c>
      <c r="E644" s="1">
        <v>0</v>
      </c>
      <c r="F644" s="1">
        <v>0</v>
      </c>
      <c r="G644" s="2">
        <f t="shared" si="20"/>
        <v>38136488.428769998</v>
      </c>
      <c r="H644" s="2">
        <f t="shared" si="21"/>
        <v>0.93999999947845936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3072239.339999998</v>
      </c>
      <c r="D645" s="1">
        <f>'PR-RAS'!E652</f>
        <v>3049006.370000001</v>
      </c>
      <c r="E645" s="1">
        <v>0</v>
      </c>
      <c r="F645" s="1">
        <v>0</v>
      </c>
      <c r="G645" s="2">
        <f t="shared" si="20"/>
        <v>5905642.3395199999</v>
      </c>
      <c r="H645" s="2">
        <f t="shared" si="21"/>
        <v>0.70999999903142452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305</v>
      </c>
      <c r="D647" s="1">
        <f>'PR-RAS'!E654</f>
        <v>303</v>
      </c>
      <c r="E647" s="1">
        <v>0</v>
      </c>
      <c r="F647" s="1">
        <v>0</v>
      </c>
      <c r="G647" s="2">
        <f t="shared" si="20"/>
        <v>588.50599999999997</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294</v>
      </c>
      <c r="D649" s="1">
        <f>'PR-RAS'!E656</f>
        <v>291</v>
      </c>
      <c r="E649" s="1">
        <v>0</v>
      </c>
      <c r="F649" s="1">
        <v>0</v>
      </c>
      <c r="G649" s="2">
        <f t="shared" si="20"/>
        <v>567.64800000000002</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80047.02</v>
      </c>
      <c r="D669" s="1">
        <f>'PR-RAS'!E676</f>
        <v>108404.53</v>
      </c>
      <c r="E669" s="1">
        <v>0</v>
      </c>
      <c r="F669" s="1">
        <v>0</v>
      </c>
      <c r="G669" s="2">
        <f t="shared" si="20"/>
        <v>198299.86144000001</v>
      </c>
      <c r="H669" s="2">
        <f t="shared" si="21"/>
        <v>0.49000000000523869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18581.189999999999</v>
      </c>
      <c r="D671" s="1">
        <f>'PR-RAS'!E678</f>
        <v>18581.189999999999</v>
      </c>
      <c r="E671" s="1">
        <v>0</v>
      </c>
      <c r="F671" s="1">
        <v>0</v>
      </c>
      <c r="G671" s="2">
        <f t="shared" si="20"/>
        <v>37348.191899999998</v>
      </c>
      <c r="H671" s="2">
        <f t="shared" si="21"/>
        <v>0.37999999999738066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32795.94</v>
      </c>
      <c r="D689" s="1">
        <f>'PR-RAS'!E696</f>
        <v>66392.08</v>
      </c>
      <c r="E689" s="1">
        <v>0</v>
      </c>
      <c r="F689" s="1">
        <v>0</v>
      </c>
      <c r="G689" s="2">
        <f t="shared" si="20"/>
        <v>113919.1088</v>
      </c>
      <c r="H689" s="2">
        <f t="shared" si="21"/>
        <v>0.13999999999941792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1047689.29</v>
      </c>
      <c r="D703" s="1">
        <f>'PR-RAS'!E710</f>
        <v>1143145.26</v>
      </c>
      <c r="E703" s="1">
        <v>0</v>
      </c>
      <c r="F703" s="1">
        <v>0</v>
      </c>
      <c r="G703" s="2">
        <f t="shared" si="20"/>
        <v>2340453.8266199999</v>
      </c>
      <c r="H703" s="2">
        <f t="shared" si="21"/>
        <v>0.55000000004656613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912.78</v>
      </c>
      <c r="D705" s="1">
        <f>'PR-RAS'!E712</f>
        <v>3882.68</v>
      </c>
      <c r="E705" s="1">
        <v>0</v>
      </c>
      <c r="F705" s="1">
        <v>0</v>
      </c>
      <c r="G705" s="2">
        <f t="shared" si="20"/>
        <v>6109.4105599999994</v>
      </c>
      <c r="H705" s="2">
        <f t="shared" si="21"/>
        <v>0.54000000000019099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18398.849999999999</v>
      </c>
      <c r="D709" s="1">
        <f>'PR-RAS'!E716</f>
        <v>15292.88</v>
      </c>
      <c r="E709" s="1">
        <v>0</v>
      </c>
      <c r="F709" s="1">
        <v>0</v>
      </c>
      <c r="G709" s="2">
        <f t="shared" si="22"/>
        <v>34681.103879999995</v>
      </c>
      <c r="H709" s="2">
        <f t="shared" si="23"/>
        <v>0.27000000000225555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9247.26</v>
      </c>
      <c r="D710" s="1">
        <f>'PR-RAS'!E717</f>
        <v>13418.27</v>
      </c>
      <c r="E710" s="1">
        <v>0</v>
      </c>
      <c r="F710" s="1">
        <v>0</v>
      </c>
      <c r="G710" s="2">
        <f t="shared" si="22"/>
        <v>25583.414199999999</v>
      </c>
      <c r="H710" s="2">
        <f t="shared" si="23"/>
        <v>0.53000000000065484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167355.66</v>
      </c>
      <c r="D711" s="1">
        <f>'PR-RAS'!E718</f>
        <v>194616.13</v>
      </c>
      <c r="E711" s="1">
        <v>0</v>
      </c>
      <c r="F711" s="1">
        <v>0</v>
      </c>
      <c r="G711" s="2">
        <f t="shared" si="22"/>
        <v>395177.42320000002</v>
      </c>
      <c r="H711" s="2">
        <f t="shared" si="23"/>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4307.5200000000004</v>
      </c>
      <c r="D713" s="1">
        <f>'PR-RAS'!E720</f>
        <v>5855.15</v>
      </c>
      <c r="E713" s="1">
        <v>0</v>
      </c>
      <c r="F713" s="1">
        <v>0</v>
      </c>
      <c r="G713" s="2">
        <f t="shared" si="22"/>
        <v>11404.687839999999</v>
      </c>
      <c r="H713" s="2">
        <f t="shared" si="23"/>
        <v>0.62999999999919964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65854.58</v>
      </c>
      <c r="D714" s="1">
        <f>'PR-RAS'!E721</f>
        <v>16781.03</v>
      </c>
      <c r="E714" s="1">
        <v>0</v>
      </c>
      <c r="F714" s="1">
        <v>0</v>
      </c>
      <c r="G714" s="2">
        <f t="shared" si="22"/>
        <v>70884.06431999999</v>
      </c>
      <c r="H714" s="2">
        <f t="shared" si="23"/>
        <v>0.44999999999708962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499194.03</v>
      </c>
      <c r="D715" s="1">
        <f>'PR-RAS'!E722</f>
        <v>489692.33</v>
      </c>
      <c r="E715" s="1">
        <v>0</v>
      </c>
      <c r="F715" s="1">
        <v>0</v>
      </c>
      <c r="G715" s="2">
        <f t="shared" si="22"/>
        <v>1055705.18466</v>
      </c>
      <c r="H715" s="2">
        <f t="shared" si="23"/>
        <v>0.36000000004423782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43567.57</v>
      </c>
      <c r="D716" s="1">
        <f>'PR-RAS'!E723</f>
        <v>80997.19</v>
      </c>
      <c r="E716" s="1">
        <v>0</v>
      </c>
      <c r="F716" s="1">
        <v>0</v>
      </c>
      <c r="G716" s="2">
        <f t="shared" si="22"/>
        <v>146976.79425000001</v>
      </c>
      <c r="H716" s="2">
        <f t="shared" si="23"/>
        <v>0.62000000000261934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4376.12</v>
      </c>
      <c r="D719" s="1">
        <f>'PR-RAS'!E726</f>
        <v>12121.81</v>
      </c>
      <c r="E719" s="1">
        <v>0</v>
      </c>
      <c r="F719" s="1">
        <v>0</v>
      </c>
      <c r="G719" s="2">
        <f t="shared" si="22"/>
        <v>20548.973319999997</v>
      </c>
      <c r="H719" s="2">
        <f t="shared" si="23"/>
        <v>0.31000000000040018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28535.3</v>
      </c>
      <c r="D812" s="1">
        <f>'PR-RAS'!E819</f>
        <v>33868.01</v>
      </c>
      <c r="E812" s="1">
        <v>0</v>
      </c>
      <c r="F812" s="1">
        <v>0</v>
      </c>
      <c r="G812" s="2">
        <f t="shared" si="24"/>
        <v>78076.04052000001</v>
      </c>
      <c r="H812" s="2">
        <f t="shared" si="25"/>
        <v>0.31000000000130967</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14864.95</v>
      </c>
      <c r="D816" s="1">
        <f>'PR-RAS'!E823</f>
        <v>9180</v>
      </c>
      <c r="E816" s="1">
        <v>0</v>
      </c>
      <c r="F816" s="1">
        <v>0</v>
      </c>
      <c r="G816" s="2">
        <f t="shared" si="24"/>
        <v>27078.334249999996</v>
      </c>
      <c r="H816" s="2">
        <f t="shared" si="25"/>
        <v>4.9999999999272404E-2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1327228</v>
      </c>
      <c r="E872" s="1">
        <v>0</v>
      </c>
      <c r="F872" s="1">
        <v>0</v>
      </c>
      <c r="G872" s="2">
        <f t="shared" si="26"/>
        <v>2312031.176</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29839140.090000004</v>
      </c>
      <c r="D984" s="6">
        <f>BILANCA!E6</f>
        <v>38668884.590000004</v>
      </c>
      <c r="E984" s="6">
        <v>0</v>
      </c>
      <c r="F984" s="6">
        <v>0</v>
      </c>
      <c r="G984" s="7">
        <f t="shared" ref="G984:G1047" si="32">B984/1000*C984+B984/500*D984</f>
        <v>107176.90927</v>
      </c>
      <c r="H984" s="7">
        <f t="shared" si="31"/>
        <v>0.5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25697009.950000003</v>
      </c>
      <c r="D985" s="1">
        <f>BILANCA!E7</f>
        <v>34237728.25</v>
      </c>
      <c r="E985" s="1">
        <v>0</v>
      </c>
      <c r="F985" s="1">
        <v>0</v>
      </c>
      <c r="G985" s="2">
        <f t="shared" si="32"/>
        <v>188344.93290000001</v>
      </c>
      <c r="H985" s="2">
        <f t="shared" si="31"/>
        <v>0.29999999701976776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651710.3899999999</v>
      </c>
      <c r="D986" s="1">
        <f>BILANCA!E8</f>
        <v>651810.60000000009</v>
      </c>
      <c r="E986" s="1">
        <v>0</v>
      </c>
      <c r="F986" s="1">
        <v>0</v>
      </c>
      <c r="G986" s="2">
        <f t="shared" si="32"/>
        <v>5865.9947700000002</v>
      </c>
      <c r="H986" s="2">
        <f t="shared" si="31"/>
        <v>0.78999999980442226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63095.99</v>
      </c>
      <c r="D987" s="1">
        <f>BILANCA!E9</f>
        <v>63095.99</v>
      </c>
      <c r="E987" s="1">
        <v>0</v>
      </c>
      <c r="F987" s="1">
        <v>0</v>
      </c>
      <c r="G987" s="2">
        <f t="shared" si="32"/>
        <v>757.15188000000001</v>
      </c>
      <c r="H987" s="2">
        <f t="shared" si="31"/>
        <v>2.0000000004074536E-2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651641.82999999996</v>
      </c>
      <c r="D988" s="1">
        <f>BILANCA!E10</f>
        <v>660986.43000000005</v>
      </c>
      <c r="E988" s="1">
        <v>0</v>
      </c>
      <c r="F988" s="1">
        <v>0</v>
      </c>
      <c r="G988" s="2">
        <f t="shared" si="32"/>
        <v>9868.0734499999999</v>
      </c>
      <c r="H988" s="2">
        <f t="shared" si="31"/>
        <v>0.60000000009313226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63027.43</v>
      </c>
      <c r="D989" s="1">
        <f>BILANCA!E11</f>
        <v>72271.820000000007</v>
      </c>
      <c r="E989" s="1">
        <v>0</v>
      </c>
      <c r="F989" s="1">
        <v>0</v>
      </c>
      <c r="G989" s="2">
        <f t="shared" si="32"/>
        <v>1245.4264200000002</v>
      </c>
      <c r="H989" s="2">
        <f t="shared" si="31"/>
        <v>0.60999999999330612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23620592.390000004</v>
      </c>
      <c r="D990" s="1">
        <f>BILANCA!E12</f>
        <v>23152473.740000002</v>
      </c>
      <c r="E990" s="1">
        <v>0</v>
      </c>
      <c r="F990" s="1">
        <v>0</v>
      </c>
      <c r="G990" s="2">
        <f t="shared" si="32"/>
        <v>489478.77909000008</v>
      </c>
      <c r="H990" s="2">
        <f t="shared" si="31"/>
        <v>0.65000000223517418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18512609.390000004</v>
      </c>
      <c r="D991" s="1">
        <f>BILANCA!E13</f>
        <v>18263713.440000001</v>
      </c>
      <c r="E991" s="1">
        <v>0</v>
      </c>
      <c r="F991" s="1">
        <v>0</v>
      </c>
      <c r="G991" s="2">
        <f t="shared" si="32"/>
        <v>440320.29016000009</v>
      </c>
      <c r="H991" s="2">
        <f t="shared" si="31"/>
        <v>0.83000000566244125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18830.64</v>
      </c>
      <c r="D992" s="1">
        <f>BILANCA!E14</f>
        <v>18830.64</v>
      </c>
      <c r="E992" s="1">
        <v>0</v>
      </c>
      <c r="F992" s="1">
        <v>0</v>
      </c>
      <c r="G992" s="2">
        <f t="shared" si="32"/>
        <v>508.42727999999994</v>
      </c>
      <c r="H992" s="2">
        <f t="shared" si="31"/>
        <v>0.72000000000116415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21029146.440000001</v>
      </c>
      <c r="D993" s="1">
        <f>BILANCA!E15</f>
        <v>21034173.32</v>
      </c>
      <c r="E993" s="1">
        <v>0</v>
      </c>
      <c r="F993" s="1">
        <v>0</v>
      </c>
      <c r="G993" s="2">
        <f t="shared" si="32"/>
        <v>630974.93080000009</v>
      </c>
      <c r="H993" s="2">
        <f t="shared" si="31"/>
        <v>0.76000000163912773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2767.69</v>
      </c>
      <c r="D995" s="1">
        <f>BILANCA!E17</f>
        <v>2767.69</v>
      </c>
      <c r="E995" s="1">
        <v>0</v>
      </c>
      <c r="F995" s="1">
        <v>0</v>
      </c>
      <c r="G995" s="2">
        <f t="shared" si="32"/>
        <v>99.636840000000007</v>
      </c>
      <c r="H995" s="2">
        <f t="shared" si="31"/>
        <v>0.61999999999989086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2538135.38</v>
      </c>
      <c r="D996" s="1">
        <f>BILANCA!E18</f>
        <v>2792058.21</v>
      </c>
      <c r="E996" s="1">
        <v>0</v>
      </c>
      <c r="F996" s="1">
        <v>0</v>
      </c>
      <c r="G996" s="2">
        <f t="shared" si="32"/>
        <v>105589.27340000001</v>
      </c>
      <c r="H996" s="2">
        <f t="shared" si="31"/>
        <v>0.58999999985098839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1094954.54</v>
      </c>
      <c r="D997" s="1">
        <f>BILANCA!E19</f>
        <v>871321.11999999918</v>
      </c>
      <c r="E997" s="1">
        <v>0</v>
      </c>
      <c r="F997" s="1">
        <v>0</v>
      </c>
      <c r="G997" s="2">
        <f t="shared" si="32"/>
        <v>39726.354919999983</v>
      </c>
      <c r="H997" s="2">
        <f t="shared" si="31"/>
        <v>0.57999999914318323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2719536.24</v>
      </c>
      <c r="D998" s="1">
        <f>BILANCA!E20</f>
        <v>2868464.89</v>
      </c>
      <c r="E998" s="1">
        <v>0</v>
      </c>
      <c r="F998" s="1">
        <v>0</v>
      </c>
      <c r="G998" s="2">
        <f t="shared" si="32"/>
        <v>126846.9903</v>
      </c>
      <c r="H998" s="2">
        <f t="shared" si="31"/>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390682.1</v>
      </c>
      <c r="D999" s="1">
        <f>BILANCA!E21</f>
        <v>394648.11</v>
      </c>
      <c r="E999" s="1">
        <v>0</v>
      </c>
      <c r="F999" s="1">
        <v>0</v>
      </c>
      <c r="G999" s="2">
        <f t="shared" si="32"/>
        <v>18879.653119999999</v>
      </c>
      <c r="H999" s="2">
        <f t="shared" si="31"/>
        <v>0.2099999999627471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406141.31</v>
      </c>
      <c r="D1000" s="1">
        <f>BILANCA!E22</f>
        <v>406312.55</v>
      </c>
      <c r="E1000" s="1">
        <v>0</v>
      </c>
      <c r="F1000" s="1">
        <v>0</v>
      </c>
      <c r="G1000" s="2">
        <f t="shared" si="32"/>
        <v>20719.028969999999</v>
      </c>
      <c r="H1000" s="2">
        <f t="shared" si="31"/>
        <v>0.76000000000931323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157766.45000000001</v>
      </c>
      <c r="D1001" s="1">
        <f>BILANCA!E23</f>
        <v>174100.31</v>
      </c>
      <c r="E1001" s="1">
        <v>0</v>
      </c>
      <c r="F1001" s="1">
        <v>0</v>
      </c>
      <c r="G1001" s="2">
        <f t="shared" si="32"/>
        <v>9107.40726</v>
      </c>
      <c r="H1001" s="2">
        <f t="shared" si="31"/>
        <v>0.76000000000931323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5997.59</v>
      </c>
      <c r="D1002" s="1">
        <f>BILANCA!E24</f>
        <v>5997.59</v>
      </c>
      <c r="E1002" s="1">
        <v>0</v>
      </c>
      <c r="F1002" s="1">
        <v>0</v>
      </c>
      <c r="G1002" s="2">
        <f t="shared" si="32"/>
        <v>341.86263000000002</v>
      </c>
      <c r="H1002" s="2">
        <f t="shared" si="31"/>
        <v>0.81999999999970896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247125.57</v>
      </c>
      <c r="D1003" s="1">
        <f>BILANCA!E25</f>
        <v>270926.02</v>
      </c>
      <c r="E1003" s="1">
        <v>0</v>
      </c>
      <c r="F1003" s="1">
        <v>0</v>
      </c>
      <c r="G1003" s="2">
        <f t="shared" si="32"/>
        <v>15779.552200000002</v>
      </c>
      <c r="H1003" s="2">
        <f t="shared" si="31"/>
        <v>0.45000000001164153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1303300.1100000001</v>
      </c>
      <c r="D1004" s="1">
        <f>BILANCA!E26</f>
        <v>1331400.3400000001</v>
      </c>
      <c r="E1004" s="1">
        <v>0</v>
      </c>
      <c r="F1004" s="1">
        <v>0</v>
      </c>
      <c r="G1004" s="2">
        <f t="shared" si="32"/>
        <v>83288.116590000005</v>
      </c>
      <c r="H1004" s="2">
        <f t="shared" si="31"/>
        <v>0.45000000018626451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4135594.83</v>
      </c>
      <c r="D1006" s="1">
        <f>BILANCA!E28</f>
        <v>4580528.6900000004</v>
      </c>
      <c r="E1006" s="1">
        <v>0</v>
      </c>
      <c r="F1006" s="1">
        <v>0</v>
      </c>
      <c r="G1006" s="2">
        <f t="shared" si="32"/>
        <v>305823.00083000003</v>
      </c>
      <c r="H1006" s="2">
        <f t="shared" si="31"/>
        <v>0.47999999951571226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23291.13</v>
      </c>
      <c r="D1008" s="1">
        <f>BILANCA!E30</f>
        <v>23291.13</v>
      </c>
      <c r="E1008" s="1">
        <v>0</v>
      </c>
      <c r="F1008" s="1">
        <v>0</v>
      </c>
      <c r="G1008" s="2">
        <f t="shared" si="32"/>
        <v>1746.8347500000002</v>
      </c>
      <c r="H1008" s="2">
        <f t="shared" si="31"/>
        <v>0.26000000000203727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23291.13</v>
      </c>
      <c r="D1012" s="1">
        <f>BILANCA!E34</f>
        <v>23291.13</v>
      </c>
      <c r="E1012" s="1">
        <v>0</v>
      </c>
      <c r="F1012" s="1">
        <v>0</v>
      </c>
      <c r="G1012" s="2">
        <f t="shared" si="32"/>
        <v>2026.3283100000003</v>
      </c>
      <c r="H1012" s="2">
        <f t="shared" si="31"/>
        <v>0.26000000000203727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3986364.3400000003</v>
      </c>
      <c r="D1013" s="1">
        <f>BILANCA!E35</f>
        <v>3999786.29</v>
      </c>
      <c r="E1013" s="1">
        <v>0</v>
      </c>
      <c r="F1013" s="1">
        <v>0</v>
      </c>
      <c r="G1013" s="2">
        <f t="shared" si="32"/>
        <v>359578.10759999999</v>
      </c>
      <c r="H1013" s="2">
        <f t="shared" si="31"/>
        <v>0.63000000035390258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3979563.37</v>
      </c>
      <c r="D1014" s="1">
        <f>BILANCA!E36</f>
        <v>3992985.32</v>
      </c>
      <c r="E1014" s="1">
        <v>0</v>
      </c>
      <c r="F1014" s="1">
        <v>0</v>
      </c>
      <c r="G1014" s="2">
        <f t="shared" si="32"/>
        <v>370931.55431000004</v>
      </c>
      <c r="H1014" s="2">
        <f t="shared" si="31"/>
        <v>0.68999999994412065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6800.97</v>
      </c>
      <c r="D1015" s="1">
        <f>BILANCA!E37</f>
        <v>6800.97</v>
      </c>
      <c r="E1015" s="1">
        <v>0</v>
      </c>
      <c r="F1015" s="1">
        <v>0</v>
      </c>
      <c r="G1015" s="2">
        <f t="shared" si="32"/>
        <v>652.89312000000007</v>
      </c>
      <c r="H1015" s="2">
        <f t="shared" si="31"/>
        <v>5.9999999999490683E-2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26664.119999999995</v>
      </c>
      <c r="D1023" s="1">
        <f>BILANCA!E45</f>
        <v>17652.889999999985</v>
      </c>
      <c r="E1023" s="1">
        <v>0</v>
      </c>
      <c r="F1023" s="1">
        <v>0</v>
      </c>
      <c r="G1023" s="2">
        <f t="shared" si="32"/>
        <v>2478.7959999999985</v>
      </c>
      <c r="H1023" s="2">
        <f t="shared" si="31"/>
        <v>0.23000000001047738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249955.37</v>
      </c>
      <c r="D1025" s="1">
        <f>BILANCA!E47</f>
        <v>249955.37</v>
      </c>
      <c r="E1025" s="1">
        <v>0</v>
      </c>
      <c r="F1025" s="1">
        <v>0</v>
      </c>
      <c r="G1025" s="2">
        <f t="shared" si="32"/>
        <v>31494.376620000003</v>
      </c>
      <c r="H1025" s="2">
        <f t="shared" si="31"/>
        <v>0.73999999999068677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223291.25</v>
      </c>
      <c r="D1028" s="1">
        <f>BILANCA!E50</f>
        <v>232302.48</v>
      </c>
      <c r="E1028" s="1">
        <v>0</v>
      </c>
      <c r="F1028" s="1">
        <v>0</v>
      </c>
      <c r="G1028" s="2">
        <f t="shared" si="32"/>
        <v>30955.329449999997</v>
      </c>
      <c r="H1028" s="2">
        <f t="shared" si="33"/>
        <v>0.73000000001047738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412999.36</v>
      </c>
      <c r="D1032" s="1">
        <f>BILANCA!E54</f>
        <v>418919.81</v>
      </c>
      <c r="E1032" s="1">
        <v>0</v>
      </c>
      <c r="F1032" s="1">
        <v>0</v>
      </c>
      <c r="G1032" s="2">
        <f t="shared" si="32"/>
        <v>61291.11002</v>
      </c>
      <c r="H1032" s="2">
        <f t="shared" si="33"/>
        <v>0.54999999998835847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412999.36</v>
      </c>
      <c r="D1033" s="1">
        <f>BILANCA!E55</f>
        <v>418919.81</v>
      </c>
      <c r="E1033" s="1">
        <v>0</v>
      </c>
      <c r="F1033" s="1">
        <v>0</v>
      </c>
      <c r="G1033" s="2">
        <f t="shared" si="32"/>
        <v>62541.949000000001</v>
      </c>
      <c r="H1033" s="2">
        <f t="shared" si="33"/>
        <v>0.54999999998835847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1424707.17</v>
      </c>
      <c r="D1034" s="1">
        <f>BILANCA!E56</f>
        <v>10433443.91</v>
      </c>
      <c r="E1034" s="1">
        <v>0</v>
      </c>
      <c r="F1034" s="1">
        <v>0</v>
      </c>
      <c r="G1034" s="2">
        <f t="shared" si="32"/>
        <v>1136871.3444899998</v>
      </c>
      <c r="H1034" s="2">
        <f t="shared" si="33"/>
        <v>0.25999999977648258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1424707.17</v>
      </c>
      <c r="D1035" s="1">
        <f>BILANCA!E57</f>
        <v>10433443.91</v>
      </c>
      <c r="E1035" s="1">
        <v>0</v>
      </c>
      <c r="F1035" s="1">
        <v>0</v>
      </c>
      <c r="G1035" s="2">
        <f t="shared" si="32"/>
        <v>1159162.9394799999</v>
      </c>
      <c r="H1035" s="2">
        <f t="shared" si="33"/>
        <v>0.25999999977648258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4142130.1399999997</v>
      </c>
      <c r="D1046" s="1">
        <f>BILANCA!E68</f>
        <v>4431156.34</v>
      </c>
      <c r="E1046" s="1">
        <v>0</v>
      </c>
      <c r="F1046" s="1">
        <v>0</v>
      </c>
      <c r="G1046" s="2">
        <f t="shared" si="32"/>
        <v>819279.89766000002</v>
      </c>
      <c r="H1046" s="2">
        <f t="shared" si="33"/>
        <v>0.47999999951571226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3072239.34</v>
      </c>
      <c r="D1047" s="1">
        <f>BILANCA!E69</f>
        <v>3049006.3699999996</v>
      </c>
      <c r="E1047" s="1">
        <v>0</v>
      </c>
      <c r="F1047" s="1">
        <v>0</v>
      </c>
      <c r="G1047" s="2">
        <f t="shared" si="32"/>
        <v>586896.1331199999</v>
      </c>
      <c r="H1047" s="2">
        <f t="shared" si="33"/>
        <v>0.70999999949708581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3072239.34</v>
      </c>
      <c r="D1048" s="1">
        <f>BILANCA!E70</f>
        <v>3049006.34</v>
      </c>
      <c r="E1048" s="1">
        <v>0</v>
      </c>
      <c r="F1048" s="1">
        <v>0</v>
      </c>
      <c r="G1048" s="2">
        <f t="shared" ref="G1048:G1111" si="34">B1048/1000*C1048+B1048/500*D1048</f>
        <v>596066.38130000001</v>
      </c>
      <c r="H1048" s="2">
        <f t="shared" si="33"/>
        <v>0.67999999970197678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3072239.34</v>
      </c>
      <c r="D1050" s="1">
        <f>BILANCA!E72</f>
        <v>3049006.34</v>
      </c>
      <c r="E1050" s="1">
        <v>0</v>
      </c>
      <c r="F1050" s="1">
        <v>0</v>
      </c>
      <c r="G1050" s="2">
        <f t="shared" si="34"/>
        <v>614406.88534000004</v>
      </c>
      <c r="H1050" s="2">
        <f t="shared" si="33"/>
        <v>0.67999999970197678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0.03</v>
      </c>
      <c r="E1054" s="1">
        <v>0</v>
      </c>
      <c r="F1054" s="1">
        <v>0</v>
      </c>
      <c r="G1054" s="2">
        <f t="shared" si="34"/>
        <v>4.259999999999999E-3</v>
      </c>
      <c r="H1054" s="2">
        <f t="shared" si="33"/>
        <v>0.03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75331.049999999988</v>
      </c>
      <c r="D1056" s="1">
        <f>BILANCA!E78</f>
        <v>130219.84999999999</v>
      </c>
      <c r="E1056" s="1">
        <v>0</v>
      </c>
      <c r="F1056" s="1">
        <v>0</v>
      </c>
      <c r="G1056" s="2">
        <f t="shared" si="34"/>
        <v>24511.264749999998</v>
      </c>
      <c r="H1056" s="2">
        <f t="shared" si="33"/>
        <v>0.19999999999708962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3010.52</v>
      </c>
      <c r="D1061" s="1">
        <f>BILANCA!E83</f>
        <v>11250.7</v>
      </c>
      <c r="E1061" s="1">
        <v>0</v>
      </c>
      <c r="F1061" s="1">
        <v>0</v>
      </c>
      <c r="G1061" s="2">
        <f t="shared" si="34"/>
        <v>1989.92976</v>
      </c>
      <c r="H1061" s="2">
        <f t="shared" si="33"/>
        <v>0.77999999999929059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6351.3</v>
      </c>
      <c r="D1062" s="1">
        <f>BILANCA!E84</f>
        <v>6710.11</v>
      </c>
      <c r="E1062" s="1">
        <v>0</v>
      </c>
      <c r="F1062" s="1">
        <v>0</v>
      </c>
      <c r="G1062" s="2">
        <f t="shared" si="34"/>
        <v>1561.9500800000001</v>
      </c>
      <c r="H1062" s="2">
        <f t="shared" si="33"/>
        <v>0.40999999999985448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65969.23</v>
      </c>
      <c r="D1064" s="1">
        <f>BILANCA!E86</f>
        <v>112259.04</v>
      </c>
      <c r="E1064" s="1">
        <v>0</v>
      </c>
      <c r="F1064" s="1">
        <v>0</v>
      </c>
      <c r="G1064" s="2">
        <f t="shared" si="34"/>
        <v>23529.472109999999</v>
      </c>
      <c r="H1064" s="2">
        <f t="shared" si="33"/>
        <v>0.26999999998952262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2500</v>
      </c>
      <c r="E1112" s="1">
        <v>0</v>
      </c>
      <c r="F1112" s="1">
        <v>0</v>
      </c>
      <c r="G1112" s="2">
        <f t="shared" ref="G1112:G1175" si="36">B1112/1000*C1112+B1112/500*D1112</f>
        <v>645</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2500</v>
      </c>
      <c r="E1113" s="1">
        <v>0</v>
      </c>
      <c r="F1113" s="1">
        <v>0</v>
      </c>
      <c r="G1113" s="2">
        <f t="shared" si="36"/>
        <v>650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2500</v>
      </c>
      <c r="E1117" s="1">
        <v>0</v>
      </c>
      <c r="F1117" s="1">
        <v>0</v>
      </c>
      <c r="G1117" s="2">
        <f t="shared" si="36"/>
        <v>670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274239.08</v>
      </c>
      <c r="D1124" s="1">
        <f>BILANCA!E146</f>
        <v>498475.72999999992</v>
      </c>
      <c r="E1124" s="1">
        <v>0</v>
      </c>
      <c r="F1124" s="1">
        <v>0</v>
      </c>
      <c r="G1124" s="2">
        <f t="shared" si="36"/>
        <v>179237.86613999997</v>
      </c>
      <c r="H1124" s="2">
        <f t="shared" si="35"/>
        <v>0.35000000009313226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123.78</v>
      </c>
      <c r="E1125" s="1">
        <v>0</v>
      </c>
      <c r="F1125" s="1">
        <v>0</v>
      </c>
      <c r="G1125" s="2">
        <f t="shared" si="36"/>
        <v>35.15352</v>
      </c>
      <c r="H1125" s="2">
        <f t="shared" si="35"/>
        <v>0.21999999999999886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101.98</v>
      </c>
      <c r="E1126" s="1">
        <v>0</v>
      </c>
      <c r="F1126" s="1">
        <v>0</v>
      </c>
      <c r="G1126" s="2">
        <f t="shared" si="36"/>
        <v>29.16628</v>
      </c>
      <c r="H1126" s="2">
        <f t="shared" si="35"/>
        <v>1.9999999999996021E-2</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330801.94</v>
      </c>
      <c r="D1137" s="1">
        <f>BILANCA!E159</f>
        <v>507511.06</v>
      </c>
      <c r="E1137" s="1">
        <v>0</v>
      </c>
      <c r="F1137" s="1">
        <v>0</v>
      </c>
      <c r="G1137" s="2">
        <f t="shared" si="36"/>
        <v>207256.90523999999</v>
      </c>
      <c r="H1137" s="2">
        <f t="shared" si="35"/>
        <v>0.11999999999534339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53258.89</v>
      </c>
      <c r="D1138" s="1">
        <f>BILANCA!E160</f>
        <v>100534.12</v>
      </c>
      <c r="E1138" s="1">
        <v>0</v>
      </c>
      <c r="F1138" s="1">
        <v>0</v>
      </c>
      <c r="G1138" s="2">
        <f t="shared" si="36"/>
        <v>39420.705150000002</v>
      </c>
      <c r="H1138" s="2">
        <f t="shared" si="35"/>
        <v>0.22999999999592546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109821.75</v>
      </c>
      <c r="D1141" s="1">
        <f>BILANCA!E163</f>
        <v>109795.21</v>
      </c>
      <c r="E1141" s="1">
        <v>0</v>
      </c>
      <c r="F1141" s="1">
        <v>0</v>
      </c>
      <c r="G1141" s="2">
        <f t="shared" si="36"/>
        <v>52047.122860000003</v>
      </c>
      <c r="H1141" s="2">
        <f t="shared" si="35"/>
        <v>0.46000000000640284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24.18</v>
      </c>
      <c r="D1142" s="1">
        <f>BILANCA!E164</f>
        <v>0</v>
      </c>
      <c r="E1142" s="1">
        <v>0</v>
      </c>
      <c r="F1142" s="1">
        <v>0</v>
      </c>
      <c r="G1142" s="2">
        <f t="shared" si="36"/>
        <v>3.8446199999999999</v>
      </c>
      <c r="H1142" s="2">
        <f t="shared" si="35"/>
        <v>0.17999999999999972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24.18</v>
      </c>
      <c r="D1144" s="1">
        <f>BILANCA!E166</f>
        <v>0</v>
      </c>
      <c r="E1144" s="1">
        <v>0</v>
      </c>
      <c r="F1144" s="1">
        <v>0</v>
      </c>
      <c r="G1144" s="2">
        <f t="shared" si="36"/>
        <v>3.8929800000000001</v>
      </c>
      <c r="H1144" s="2">
        <f t="shared" si="35"/>
        <v>0.17999999999999972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720296.49</v>
      </c>
      <c r="D1148" s="1">
        <f>BILANCA!E170</f>
        <v>750954.39</v>
      </c>
      <c r="E1148" s="1">
        <v>0</v>
      </c>
      <c r="F1148" s="1">
        <v>0</v>
      </c>
      <c r="G1148" s="2">
        <f t="shared" si="36"/>
        <v>366663.86955</v>
      </c>
      <c r="H1148" s="2">
        <f t="shared" si="35"/>
        <v>0.88000000000465661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720296.49</v>
      </c>
      <c r="D1151" s="1">
        <f>BILANCA!E173</f>
        <v>750954.39</v>
      </c>
      <c r="E1151" s="1">
        <v>0</v>
      </c>
      <c r="F1151" s="1">
        <v>0</v>
      </c>
      <c r="G1151" s="2">
        <f t="shared" si="36"/>
        <v>373330.48536000005</v>
      </c>
      <c r="H1151" s="2">
        <f t="shared" si="35"/>
        <v>0.88000000000465661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29839140.090000004</v>
      </c>
      <c r="D1152" s="1">
        <f>BILANCA!E175</f>
        <v>38668884.589999996</v>
      </c>
      <c r="E1152" s="1">
        <v>0</v>
      </c>
      <c r="F1152" s="1">
        <v>0</v>
      </c>
      <c r="G1152" s="2">
        <f t="shared" si="36"/>
        <v>18112897.66663</v>
      </c>
      <c r="H1152" s="2">
        <f t="shared" si="35"/>
        <v>0.5000000074505806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952438.32</v>
      </c>
      <c r="D1153" s="1">
        <f>BILANCA!E176</f>
        <v>2921698.4399999995</v>
      </c>
      <c r="E1153" s="1">
        <v>0</v>
      </c>
      <c r="F1153" s="1">
        <v>0</v>
      </c>
      <c r="G1153" s="2">
        <f t="shared" si="36"/>
        <v>1155291.9839999999</v>
      </c>
      <c r="H1153" s="2">
        <f t="shared" si="35"/>
        <v>0.75999999942723662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849860.39999999991</v>
      </c>
      <c r="D1154" s="1">
        <f>BILANCA!E177</f>
        <v>1073803.5099999998</v>
      </c>
      <c r="E1154" s="1">
        <v>0</v>
      </c>
      <c r="F1154" s="1">
        <v>0</v>
      </c>
      <c r="G1154" s="2">
        <f t="shared" si="36"/>
        <v>512566.92881999991</v>
      </c>
      <c r="H1154" s="2">
        <f t="shared" ref="H1154:H1217" si="37">ABS(C1154-ROUND(C1154,0))+ABS(D1154-ROUND(D1154,0))</f>
        <v>0.89000000013038516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706750.77</v>
      </c>
      <c r="D1155" s="1">
        <f>BILANCA!E178</f>
        <v>738988.1</v>
      </c>
      <c r="E1155" s="1">
        <v>0</v>
      </c>
      <c r="F1155" s="1">
        <v>0</v>
      </c>
      <c r="G1155" s="2">
        <f t="shared" si="36"/>
        <v>375773.03883999994</v>
      </c>
      <c r="H1155" s="2">
        <f t="shared" si="37"/>
        <v>0.32999999995809048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48724.94</v>
      </c>
      <c r="D1156" s="1">
        <f>BILANCA!E179</f>
        <v>116986.73</v>
      </c>
      <c r="E1156" s="1">
        <v>0</v>
      </c>
      <c r="F1156" s="1">
        <v>0</v>
      </c>
      <c r="G1156" s="2">
        <f t="shared" si="36"/>
        <v>48906.823199999999</v>
      </c>
      <c r="H1156" s="2">
        <f t="shared" si="37"/>
        <v>0.33000000000174623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4206.88</v>
      </c>
      <c r="D1157" s="1">
        <f>BILANCA!E180</f>
        <v>10147.82</v>
      </c>
      <c r="E1157" s="1">
        <v>0</v>
      </c>
      <c r="F1157" s="1">
        <v>0</v>
      </c>
      <c r="G1157" s="2">
        <f t="shared" si="36"/>
        <v>4263.4384799999998</v>
      </c>
      <c r="H1157" s="2">
        <f t="shared" si="37"/>
        <v>0.3000000000001819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10066.94</v>
      </c>
      <c r="E1159" s="1">
        <v>0</v>
      </c>
      <c r="F1159" s="1">
        <v>0</v>
      </c>
      <c r="G1159" s="2">
        <f t="shared" si="36"/>
        <v>3543.56288</v>
      </c>
      <c r="H1159" s="2">
        <f t="shared" si="37"/>
        <v>5.9999999999490683E-2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4206.88</v>
      </c>
      <c r="D1160" s="1">
        <f>BILANCA!E183</f>
        <v>80.88</v>
      </c>
      <c r="E1160" s="1">
        <v>0</v>
      </c>
      <c r="F1160" s="1">
        <v>0</v>
      </c>
      <c r="G1160" s="2">
        <f t="shared" si="36"/>
        <v>773.24928</v>
      </c>
      <c r="H1160" s="2">
        <f t="shared" si="37"/>
        <v>0.23999999999989541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796.34</v>
      </c>
      <c r="D1163" s="1">
        <f>BILANCA!E186</f>
        <v>0</v>
      </c>
      <c r="E1163" s="1">
        <v>0</v>
      </c>
      <c r="F1163" s="1">
        <v>0</v>
      </c>
      <c r="G1163" s="2">
        <f t="shared" si="36"/>
        <v>143.34119999999999</v>
      </c>
      <c r="H1163" s="2">
        <f t="shared" si="37"/>
        <v>0.34000000000003183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89381.47</v>
      </c>
      <c r="D1165" s="1">
        <f>BILANCA!E188</f>
        <v>207680.86</v>
      </c>
      <c r="E1165" s="1">
        <v>0</v>
      </c>
      <c r="F1165" s="1">
        <v>0</v>
      </c>
      <c r="G1165" s="2">
        <f t="shared" si="36"/>
        <v>91863.260580000002</v>
      </c>
      <c r="H1165" s="2">
        <f t="shared" si="37"/>
        <v>0.61000000001513399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102577.92</v>
      </c>
      <c r="D1166" s="1">
        <f>BILANCA!E189</f>
        <v>520666.93</v>
      </c>
      <c r="E1166" s="1">
        <v>0</v>
      </c>
      <c r="F1166" s="1">
        <v>0</v>
      </c>
      <c r="G1166" s="2">
        <f t="shared" si="36"/>
        <v>209335.85574</v>
      </c>
      <c r="H1166" s="2">
        <f t="shared" si="37"/>
        <v>0.15000000000873115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1327228</v>
      </c>
      <c r="E1183" s="1">
        <v>0</v>
      </c>
      <c r="F1183" s="1">
        <v>0</v>
      </c>
      <c r="G1183" s="2">
        <f t="shared" si="38"/>
        <v>530891.20000000007</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1327228</v>
      </c>
      <c r="E1184" s="1">
        <v>0</v>
      </c>
      <c r="F1184" s="1">
        <v>0</v>
      </c>
      <c r="G1184" s="2">
        <f t="shared" si="38"/>
        <v>533545.65600000008</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1327228</v>
      </c>
      <c r="E1185" s="1">
        <v>0</v>
      </c>
      <c r="F1185" s="1">
        <v>0</v>
      </c>
      <c r="G1185" s="2">
        <f t="shared" si="38"/>
        <v>536200.11200000008</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28886701.770000003</v>
      </c>
      <c r="D1214" s="1">
        <f>BILANCA!E237</f>
        <v>35747186.149999999</v>
      </c>
      <c r="E1214" s="1">
        <v>0</v>
      </c>
      <c r="F1214" s="1">
        <v>0</v>
      </c>
      <c r="G1214" s="2">
        <f t="shared" si="38"/>
        <v>23188028.110169999</v>
      </c>
      <c r="H1214" s="2">
        <f t="shared" si="37"/>
        <v>0.37999999523162842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25716419.890000001</v>
      </c>
      <c r="D1215" s="1">
        <f>BILANCA!E238</f>
        <v>32932410.210000001</v>
      </c>
      <c r="E1215" s="1">
        <v>0</v>
      </c>
      <c r="F1215" s="1">
        <v>0</v>
      </c>
      <c r="G1215" s="2">
        <f t="shared" si="38"/>
        <v>21246847.75192</v>
      </c>
      <c r="H1215" s="2">
        <f t="shared" si="37"/>
        <v>0.32000000029802322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25716420</v>
      </c>
      <c r="D1216" s="1">
        <f>BILANCA!E239</f>
        <v>34259638.32</v>
      </c>
      <c r="E1216" s="1">
        <v>0</v>
      </c>
      <c r="F1216" s="1">
        <v>0</v>
      </c>
      <c r="G1216" s="2">
        <f t="shared" si="38"/>
        <v>21956917.317120001</v>
      </c>
      <c r="H1216" s="2">
        <f t="shared" si="37"/>
        <v>0.32000000029802322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24556919.899999999</v>
      </c>
      <c r="D1217" s="1">
        <f>BILANCA!E240</f>
        <v>33097638.219999999</v>
      </c>
      <c r="E1217" s="1">
        <v>0</v>
      </c>
      <c r="F1217" s="1">
        <v>0</v>
      </c>
      <c r="G1217" s="2">
        <f t="shared" si="38"/>
        <v>21236013.943560001</v>
      </c>
      <c r="H1217" s="2">
        <f t="shared" si="37"/>
        <v>0.32000000029802322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1159500.1000000001</v>
      </c>
      <c r="D1218" s="1">
        <f>BILANCA!E241</f>
        <v>1162000.1000000001</v>
      </c>
      <c r="E1218" s="1">
        <v>0</v>
      </c>
      <c r="F1218" s="1">
        <v>0</v>
      </c>
      <c r="G1218" s="2">
        <f t="shared" si="38"/>
        <v>818622.57050000003</v>
      </c>
      <c r="H1218" s="2">
        <f t="shared" ref="H1218:H1281" si="39">ABS(C1218-ROUND(C1218,0))+ABS(D1218-ROUND(D1218,0))</f>
        <v>0.20000000018626451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0.11</v>
      </c>
      <c r="D1219" s="1">
        <f>BILANCA!E242</f>
        <v>1327228.1100000001</v>
      </c>
      <c r="E1219" s="1">
        <v>0</v>
      </c>
      <c r="F1219" s="1">
        <v>0</v>
      </c>
      <c r="G1219" s="2">
        <f t="shared" si="38"/>
        <v>626451.69388000004</v>
      </c>
      <c r="H1219" s="2">
        <f t="shared" si="39"/>
        <v>0.22000000010244547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0.1</v>
      </c>
      <c r="D1220" s="1">
        <f>BILANCA!E243</f>
        <v>1327228.1000000001</v>
      </c>
      <c r="E1220" s="1">
        <v>0</v>
      </c>
      <c r="F1220" s="1">
        <v>0</v>
      </c>
      <c r="G1220" s="2">
        <f t="shared" si="38"/>
        <v>629106.14309999999</v>
      </c>
      <c r="H1220" s="2">
        <f t="shared" si="39"/>
        <v>0.20000000009313226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0.01</v>
      </c>
      <c r="D1221" s="1">
        <f>BILANCA!E244</f>
        <v>0.01</v>
      </c>
      <c r="E1221" s="1">
        <v>0</v>
      </c>
      <c r="F1221" s="1">
        <v>0</v>
      </c>
      <c r="G1221" s="2">
        <f t="shared" si="38"/>
        <v>7.1399999999999988E-3</v>
      </c>
      <c r="H1221" s="2">
        <f t="shared" si="39"/>
        <v>0.02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2875965.0500000007</v>
      </c>
      <c r="D1222" s="1">
        <f>BILANCA!E245</f>
        <v>2303979.1100000013</v>
      </c>
      <c r="E1222" s="1">
        <v>0</v>
      </c>
      <c r="F1222" s="1">
        <v>0</v>
      </c>
      <c r="G1222" s="2">
        <f t="shared" si="38"/>
        <v>1788657.6615300009</v>
      </c>
      <c r="H1222" s="2">
        <f t="shared" si="39"/>
        <v>0.16000000201165676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12204716.4</v>
      </c>
      <c r="D1223" s="1">
        <f>BILANCA!E246</f>
        <v>13862463.780000001</v>
      </c>
      <c r="E1223" s="1">
        <v>0</v>
      </c>
      <c r="F1223" s="1">
        <v>0</v>
      </c>
      <c r="G1223" s="2">
        <f t="shared" si="38"/>
        <v>9583114.5504000001</v>
      </c>
      <c r="H1223" s="2">
        <f t="shared" si="39"/>
        <v>0.61999999918043613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12140190.35</v>
      </c>
      <c r="D1224" s="1">
        <f>BILANCA!E247</f>
        <v>12473209.73</v>
      </c>
      <c r="E1224" s="1">
        <v>0</v>
      </c>
      <c r="F1224" s="1">
        <v>0</v>
      </c>
      <c r="G1224" s="2">
        <f t="shared" si="38"/>
        <v>8937872.9642099999</v>
      </c>
      <c r="H1224" s="2">
        <f t="shared" si="39"/>
        <v>0.61999999918043613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64526.04999999993</v>
      </c>
      <c r="D1226" s="1">
        <f>BILANCA!E249</f>
        <v>1389254.05</v>
      </c>
      <c r="E1226" s="1">
        <v>0</v>
      </c>
      <c r="F1226" s="1">
        <v>0</v>
      </c>
      <c r="G1226" s="2">
        <f t="shared" si="38"/>
        <v>690857.29844999989</v>
      </c>
      <c r="H1226" s="2">
        <f t="shared" si="39"/>
        <v>9.9999999976716936E-2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9328751.3499999996</v>
      </c>
      <c r="D1227" s="1">
        <f>BILANCA!E250</f>
        <v>11558484.67</v>
      </c>
      <c r="E1227" s="1">
        <v>0</v>
      </c>
      <c r="F1227" s="1">
        <v>0</v>
      </c>
      <c r="G1227" s="2">
        <f t="shared" si="38"/>
        <v>7916755.8483600002</v>
      </c>
      <c r="H1227" s="2">
        <f t="shared" si="39"/>
        <v>0.67999999970197678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9328751.3499999996</v>
      </c>
      <c r="D1229" s="1">
        <f>BILANCA!E252</f>
        <v>11558484.67</v>
      </c>
      <c r="E1229" s="1">
        <v>0</v>
      </c>
      <c r="F1229" s="1">
        <v>0</v>
      </c>
      <c r="G1229" s="2">
        <f t="shared" si="38"/>
        <v>7981647.2897399999</v>
      </c>
      <c r="H1229" s="2">
        <f t="shared" si="39"/>
        <v>0.67999999970197678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0.33</v>
      </c>
      <c r="D1231" s="1">
        <f>BILANCA!E254</f>
        <v>0.33</v>
      </c>
      <c r="E1231" s="1">
        <v>0</v>
      </c>
      <c r="F1231" s="1">
        <v>0</v>
      </c>
      <c r="G1231" s="2">
        <f t="shared" si="38"/>
        <v>0.24552000000000002</v>
      </c>
      <c r="H1231" s="2">
        <f t="shared" si="39"/>
        <v>0.66</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253665.13</v>
      </c>
      <c r="D1232" s="1">
        <f>BILANCA!E255</f>
        <v>470169.31</v>
      </c>
      <c r="E1232" s="1">
        <v>0</v>
      </c>
      <c r="F1232" s="1">
        <v>0</v>
      </c>
      <c r="G1232" s="2">
        <f t="shared" si="38"/>
        <v>297306.93375000003</v>
      </c>
      <c r="H1232" s="2">
        <f t="shared" si="39"/>
        <v>0.44000000000232831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1081.6400000000001</v>
      </c>
      <c r="D1233" s="1">
        <f>BILANCA!E256</f>
        <v>1057.46</v>
      </c>
      <c r="E1233" s="1">
        <v>0</v>
      </c>
      <c r="F1233" s="1">
        <v>0</v>
      </c>
      <c r="G1233" s="2">
        <f t="shared" si="38"/>
        <v>799.1400000000001</v>
      </c>
      <c r="H1233" s="2">
        <f t="shared" si="39"/>
        <v>0.81999999999993634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39570.39</v>
      </c>
      <c r="D1234" s="1">
        <f>BILANCA!E257</f>
        <v>39570.39</v>
      </c>
      <c r="E1234" s="1">
        <v>0</v>
      </c>
      <c r="F1234" s="1">
        <v>0</v>
      </c>
      <c r="G1234" s="2">
        <f t="shared" si="38"/>
        <v>29796.503670000002</v>
      </c>
      <c r="H1234" s="2">
        <f t="shared" si="39"/>
        <v>0.77999999999883585</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9801861.8000000007</v>
      </c>
      <c r="D1236" s="1">
        <f>BILANCA!E259</f>
        <v>9801861.8000000007</v>
      </c>
      <c r="E1236" s="1">
        <v>0</v>
      </c>
      <c r="F1236" s="1">
        <v>0</v>
      </c>
      <c r="G1236" s="2">
        <f t="shared" si="38"/>
        <v>7439613.1062000012</v>
      </c>
      <c r="H1236" s="2">
        <f t="shared" si="39"/>
        <v>0.39999999850988388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9801861.8000000007</v>
      </c>
      <c r="D1237" s="1">
        <f>BILANCA!E260</f>
        <v>9801861.8000000007</v>
      </c>
      <c r="E1237" s="1">
        <v>0</v>
      </c>
      <c r="F1237" s="1">
        <v>0</v>
      </c>
      <c r="G1237" s="2">
        <f t="shared" si="38"/>
        <v>7469018.6916000005</v>
      </c>
      <c r="H1237" s="2">
        <f t="shared" si="39"/>
        <v>0.39999999850988388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384060.83</v>
      </c>
      <c r="D1240" s="1">
        <f>BILANCA!E264</f>
        <v>608270.93999999994</v>
      </c>
      <c r="E1240" s="1">
        <v>0</v>
      </c>
      <c r="F1240" s="1">
        <v>0</v>
      </c>
      <c r="G1240" s="2">
        <f t="shared" ref="G1240:G1303" si="40">B1240/1000*C1240+B1240/500*D1240</f>
        <v>411354.89646999998</v>
      </c>
      <c r="H1240" s="2">
        <f t="shared" si="39"/>
        <v>0.23000000003958121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24.18</v>
      </c>
      <c r="D1242" s="1">
        <f>BILANCA!E266</f>
        <v>0</v>
      </c>
      <c r="E1242" s="1">
        <v>0</v>
      </c>
      <c r="F1242" s="1">
        <v>0</v>
      </c>
      <c r="G1242" s="2">
        <f t="shared" si="40"/>
        <v>6.2626200000000001</v>
      </c>
      <c r="H1242" s="2">
        <f t="shared" si="39"/>
        <v>0.17999999999999972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63502.46</v>
      </c>
      <c r="D1244" s="1">
        <f>BILANCA!E268</f>
        <v>68551.64</v>
      </c>
      <c r="E1244" s="1">
        <v>0</v>
      </c>
      <c r="F1244" s="1">
        <v>0</v>
      </c>
      <c r="G1244" s="2">
        <f t="shared" si="40"/>
        <v>52358.098140000002</v>
      </c>
      <c r="H1244" s="2">
        <f t="shared" si="39"/>
        <v>0.81999999999970896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2466.77</v>
      </c>
      <c r="D1247" s="1">
        <f>BILANCA!E271</f>
        <v>43707.4</v>
      </c>
      <c r="E1247" s="1">
        <v>0</v>
      </c>
      <c r="F1247" s="1">
        <v>0</v>
      </c>
      <c r="G1247" s="2">
        <f t="shared" si="40"/>
        <v>23728.734480000003</v>
      </c>
      <c r="H1247" s="2">
        <f t="shared" si="39"/>
        <v>0.63000000000147338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20360</v>
      </c>
      <c r="D1263" s="1">
        <f>BILANCA!E287</f>
        <v>72891.87</v>
      </c>
      <c r="E1263" s="1">
        <v>0</v>
      </c>
      <c r="F1263" s="1">
        <v>0</v>
      </c>
      <c r="G1263" s="2">
        <f t="shared" si="40"/>
        <v>46520.247200000005</v>
      </c>
      <c r="H1263" s="2">
        <f t="shared" si="39"/>
        <v>0.13000000000465661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829500.4</v>
      </c>
      <c r="D1264" s="1">
        <f>BILANCA!E288</f>
        <v>1000911.64</v>
      </c>
      <c r="E1264" s="1">
        <v>0</v>
      </c>
      <c r="F1264" s="1">
        <v>0</v>
      </c>
      <c r="G1264" s="2">
        <f t="shared" si="40"/>
        <v>795601.95408000005</v>
      </c>
      <c r="H1264" s="2">
        <f t="shared" si="39"/>
        <v>0.76000000000931323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27715.200000000001</v>
      </c>
      <c r="D1265" s="1">
        <f>BILANCA!E289</f>
        <v>32725.03</v>
      </c>
      <c r="E1265" s="1">
        <v>0</v>
      </c>
      <c r="F1265" s="1">
        <v>0</v>
      </c>
      <c r="G1265" s="2">
        <f t="shared" si="40"/>
        <v>26272.603319999995</v>
      </c>
      <c r="H1265" s="2">
        <f t="shared" si="39"/>
        <v>0.22999999999956344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74862.720000000001</v>
      </c>
      <c r="D1266" s="1">
        <f>BILANCA!E290</f>
        <v>487941.9</v>
      </c>
      <c r="E1266" s="1">
        <v>0</v>
      </c>
      <c r="F1266" s="1">
        <v>0</v>
      </c>
      <c r="G1266" s="2">
        <f t="shared" si="40"/>
        <v>297361.26516000001</v>
      </c>
      <c r="H1266" s="2">
        <f t="shared" si="39"/>
        <v>0.37999999997555278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1327228</v>
      </c>
      <c r="E1270" s="1">
        <v>0</v>
      </c>
      <c r="F1270" s="1">
        <v>0</v>
      </c>
      <c r="G1270" s="2">
        <f t="shared" si="40"/>
        <v>761828.87199999997</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1194.5</v>
      </c>
      <c r="D1273" s="1">
        <f>BILANCA!E297</f>
        <v>7419.99</v>
      </c>
      <c r="E1273" s="1">
        <v>0</v>
      </c>
      <c r="F1273" s="1">
        <v>0</v>
      </c>
      <c r="G1273" s="2">
        <f t="shared" si="40"/>
        <v>4649.9991999999993</v>
      </c>
      <c r="H1273" s="2">
        <f t="shared" si="39"/>
        <v>0.51000000000021828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64108.6</v>
      </c>
      <c r="D1274" s="1">
        <f>BILANCA!E298</f>
        <v>68820.7</v>
      </c>
      <c r="E1274" s="1">
        <v>0</v>
      </c>
      <c r="F1274" s="1">
        <v>0</v>
      </c>
      <c r="G1274" s="2">
        <f t="shared" si="40"/>
        <v>58709.249999999993</v>
      </c>
      <c r="H1274" s="2">
        <f t="shared" si="39"/>
        <v>0.70000000000436557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591.91999999999996</v>
      </c>
      <c r="D1275" s="1">
        <f>BILANCA!E299</f>
        <v>564.91999999999996</v>
      </c>
      <c r="E1275" s="1">
        <v>0</v>
      </c>
      <c r="F1275" s="1">
        <v>0</v>
      </c>
      <c r="G1275" s="2">
        <f t="shared" si="40"/>
        <v>502.75391999999988</v>
      </c>
      <c r="H1275" s="2">
        <f t="shared" si="39"/>
        <v>0.16000000000008185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1529.42</v>
      </c>
      <c r="D1278" s="1">
        <f>BILANCA!E302</f>
        <v>1529.42</v>
      </c>
      <c r="E1278" s="1">
        <v>0</v>
      </c>
      <c r="F1278" s="1">
        <v>0</v>
      </c>
      <c r="G1278" s="2">
        <f t="shared" si="40"/>
        <v>1353.5367000000001</v>
      </c>
      <c r="H1278" s="2">
        <f t="shared" si="39"/>
        <v>0.84000000000014552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13135694.07</v>
      </c>
      <c r="D1408" s="1">
        <f>'RAS-funkcijski'!E114</f>
        <v>21604477.41</v>
      </c>
      <c r="E1408" s="1">
        <v>0</v>
      </c>
      <c r="F1408" s="1">
        <v>0</v>
      </c>
      <c r="G1408" s="2">
        <f t="shared" si="44"/>
        <v>6197911.3778999997</v>
      </c>
      <c r="H1408" s="2">
        <f t="shared" si="43"/>
        <v>0.48000000044703484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13135694.07</v>
      </c>
      <c r="D1416" s="1">
        <f>'RAS-funkcijski'!E122</f>
        <v>21604477.41</v>
      </c>
      <c r="E1416" s="1">
        <v>0</v>
      </c>
      <c r="F1416" s="1">
        <v>0</v>
      </c>
      <c r="G1416" s="2">
        <f t="shared" si="44"/>
        <v>6648668.5690199994</v>
      </c>
      <c r="H1416" s="2">
        <f t="shared" si="45"/>
        <v>0.48000000044703484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13135694.07</v>
      </c>
      <c r="D1418" s="1">
        <f>'RAS-funkcijski'!E124</f>
        <v>21604477.41</v>
      </c>
      <c r="E1418" s="1">
        <v>0</v>
      </c>
      <c r="F1418" s="1">
        <v>0</v>
      </c>
      <c r="G1418" s="2">
        <f t="shared" si="44"/>
        <v>6761357.8668</v>
      </c>
      <c r="H1418" s="2">
        <f t="shared" si="45"/>
        <v>0.48000000044703484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13135694.07</v>
      </c>
      <c r="D1435" s="13">
        <f>'RAS-funkcijski'!E141</f>
        <v>21604477.41</v>
      </c>
      <c r="E1435" s="13">
        <v>0</v>
      </c>
      <c r="F1435" s="13">
        <v>0</v>
      </c>
      <c r="G1435" s="14">
        <f t="shared" si="46"/>
        <v>7719216.89793</v>
      </c>
      <c r="H1435" s="14">
        <f t="shared" si="45"/>
        <v>0.48000000044703484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61645.54</v>
      </c>
      <c r="D1436" s="6">
        <f>'P-VRIO'!E5</f>
        <v>0</v>
      </c>
      <c r="E1436" s="6">
        <v>0</v>
      </c>
      <c r="F1436" s="6">
        <v>0</v>
      </c>
      <c r="G1436" s="7">
        <f t="shared" si="46"/>
        <v>61.645540000000004</v>
      </c>
      <c r="H1436" s="7">
        <f t="shared" si="45"/>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61645.54</v>
      </c>
      <c r="D1453" s="1">
        <f>'P-VRIO'!E22</f>
        <v>0</v>
      </c>
      <c r="E1453" s="1">
        <v>0</v>
      </c>
      <c r="F1453" s="1">
        <v>0</v>
      </c>
      <c r="G1453" s="2">
        <f t="shared" si="46"/>
        <v>1109.6197199999999</v>
      </c>
      <c r="H1453" s="2">
        <f t="shared" si="45"/>
        <v>0.45999999999912689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61645.54</v>
      </c>
      <c r="D1454" s="1">
        <f>'P-VRIO'!E23</f>
        <v>0</v>
      </c>
      <c r="E1454" s="1">
        <v>0</v>
      </c>
      <c r="F1454" s="1">
        <v>0</v>
      </c>
      <c r="G1454" s="2">
        <f t="shared" si="46"/>
        <v>1171.2652599999999</v>
      </c>
      <c r="H1454" s="2">
        <f t="shared" si="45"/>
        <v>0.45999999999912689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61645.54</v>
      </c>
      <c r="D1455" s="1">
        <f>'P-VRIO'!E24</f>
        <v>0</v>
      </c>
      <c r="E1455" s="1">
        <v>0</v>
      </c>
      <c r="F1455" s="1">
        <v>0</v>
      </c>
      <c r="G1455" s="2">
        <f t="shared" si="46"/>
        <v>1232.9108000000001</v>
      </c>
      <c r="H1455" s="2">
        <f t="shared" si="45"/>
        <v>0.45999999999912689</v>
      </c>
      <c r="I1455" s="10">
        <f t="shared" ref="I1455:I1460" si="49">G1455*H1455</f>
        <v>567.13896799892359</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952438.32</v>
      </c>
      <c r="D1480" s="6"/>
      <c r="E1480" s="6">
        <v>0</v>
      </c>
      <c r="F1480" s="6">
        <v>0</v>
      </c>
      <c r="G1480" s="7">
        <f t="shared" ref="G1480:G1511" si="52">B1480/1000*C1480</f>
        <v>952.43831999999998</v>
      </c>
      <c r="H1480" s="7">
        <f t="shared" ref="H1480:H1511" si="53">ABS(C1480-ROUND(C1480,0))</f>
        <v>0.31999999994877726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24902087.410000004</v>
      </c>
      <c r="D1481" s="1">
        <v>0</v>
      </c>
      <c r="E1481" s="1">
        <v>0</v>
      </c>
      <c r="F1481" s="1">
        <v>0</v>
      </c>
      <c r="G1481" s="2">
        <f t="shared" si="52"/>
        <v>49804.174820000007</v>
      </c>
      <c r="H1481" s="2">
        <f t="shared" si="53"/>
        <v>0.41000000387430191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31603.68</v>
      </c>
      <c r="D1482" s="1">
        <v>0</v>
      </c>
      <c r="E1482" s="1">
        <v>0</v>
      </c>
      <c r="F1482" s="1">
        <v>0</v>
      </c>
      <c r="G1482" s="2">
        <f t="shared" si="52"/>
        <v>94.811040000000006</v>
      </c>
      <c r="H1482" s="2">
        <f t="shared" si="53"/>
        <v>0.31999999999970896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16122368.830000004</v>
      </c>
      <c r="D1483" s="1">
        <v>0</v>
      </c>
      <c r="E1483" s="1">
        <v>0</v>
      </c>
      <c r="F1483" s="1">
        <v>0</v>
      </c>
      <c r="G1483" s="2">
        <f t="shared" si="52"/>
        <v>64489.47532000002</v>
      </c>
      <c r="H1483" s="2">
        <f t="shared" si="53"/>
        <v>0.1699999962002039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9717309.8800000008</v>
      </c>
      <c r="D1484" s="1">
        <v>0</v>
      </c>
      <c r="E1484" s="1">
        <v>0</v>
      </c>
      <c r="F1484" s="1">
        <v>0</v>
      </c>
      <c r="G1484" s="2">
        <f t="shared" si="52"/>
        <v>48586.549400000004</v>
      </c>
      <c r="H1484" s="2">
        <f t="shared" si="53"/>
        <v>0.11999999918043613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2617885.79</v>
      </c>
      <c r="D1485" s="1">
        <v>0</v>
      </c>
      <c r="E1485" s="1">
        <v>0</v>
      </c>
      <c r="F1485" s="1">
        <v>0</v>
      </c>
      <c r="G1485" s="2">
        <f t="shared" si="52"/>
        <v>15707.31474</v>
      </c>
      <c r="H1485" s="2">
        <f t="shared" si="53"/>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26581.47</v>
      </c>
      <c r="D1486" s="1">
        <v>0</v>
      </c>
      <c r="E1486" s="1">
        <v>0</v>
      </c>
      <c r="F1486" s="1">
        <v>0</v>
      </c>
      <c r="G1486" s="2">
        <f t="shared" si="52"/>
        <v>186.07029</v>
      </c>
      <c r="H1486" s="2">
        <f t="shared" si="53"/>
        <v>0.47000000000116415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45241.15</v>
      </c>
      <c r="D1489" s="1">
        <v>0</v>
      </c>
      <c r="E1489" s="1">
        <v>0</v>
      </c>
      <c r="F1489" s="1">
        <v>0</v>
      </c>
      <c r="G1489" s="2">
        <f t="shared" si="52"/>
        <v>452.41150000000005</v>
      </c>
      <c r="H1489" s="2">
        <f t="shared" si="53"/>
        <v>0.15000000000145519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4210.9799999999996</v>
      </c>
      <c r="D1490" s="1">
        <v>0</v>
      </c>
      <c r="E1490" s="1">
        <v>0</v>
      </c>
      <c r="F1490" s="1">
        <v>0</v>
      </c>
      <c r="G1490" s="2">
        <f t="shared" si="52"/>
        <v>46.320779999999992</v>
      </c>
      <c r="H1490" s="2">
        <f t="shared" si="53"/>
        <v>2.0000000000436557E-2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3711139.56</v>
      </c>
      <c r="D1491" s="1">
        <v>0</v>
      </c>
      <c r="E1491" s="1">
        <v>0</v>
      </c>
      <c r="F1491" s="1">
        <v>0</v>
      </c>
      <c r="G1491" s="2">
        <f t="shared" si="52"/>
        <v>44533.674720000003</v>
      </c>
      <c r="H1491" s="2">
        <f t="shared" si="53"/>
        <v>0.43999999994412065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7420886.9000000004</v>
      </c>
      <c r="D1492" s="1">
        <v>0</v>
      </c>
      <c r="E1492" s="1">
        <v>0</v>
      </c>
      <c r="F1492" s="1">
        <v>0</v>
      </c>
      <c r="G1492" s="2">
        <f t="shared" si="52"/>
        <v>96471.529699999999</v>
      </c>
      <c r="H1492" s="2">
        <f t="shared" si="53"/>
        <v>9.999999962747097E-2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1327228</v>
      </c>
      <c r="D1493" s="1">
        <v>0</v>
      </c>
      <c r="E1493" s="1">
        <v>0</v>
      </c>
      <c r="F1493" s="1">
        <v>0</v>
      </c>
      <c r="G1493" s="2">
        <f t="shared" si="52"/>
        <v>18581.191999999999</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1327228</v>
      </c>
      <c r="D1497" s="1">
        <v>0</v>
      </c>
      <c r="E1497" s="1">
        <v>0</v>
      </c>
      <c r="F1497" s="1">
        <v>0</v>
      </c>
      <c r="G1497" s="2">
        <f t="shared" si="52"/>
        <v>23890.103999999999</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22932827.289999999</v>
      </c>
      <c r="D1499" s="1">
        <v>0</v>
      </c>
      <c r="E1499" s="1">
        <v>0</v>
      </c>
      <c r="F1499" s="1">
        <v>0</v>
      </c>
      <c r="G1499" s="2">
        <f t="shared" si="52"/>
        <v>458656.54579999996</v>
      </c>
      <c r="H1499" s="2">
        <f t="shared" si="53"/>
        <v>0.28999999910593033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31603.68</v>
      </c>
      <c r="D1500" s="1">
        <v>0</v>
      </c>
      <c r="E1500" s="1">
        <v>0</v>
      </c>
      <c r="F1500" s="1">
        <v>0</v>
      </c>
      <c r="G1500" s="2">
        <f t="shared" si="52"/>
        <v>663.67728</v>
      </c>
      <c r="H1500" s="2">
        <f t="shared" si="53"/>
        <v>0.31999999999970896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15898425.720000001</v>
      </c>
      <c r="D1501" s="1">
        <v>0</v>
      </c>
      <c r="E1501" s="1">
        <v>0</v>
      </c>
      <c r="F1501" s="1">
        <v>0</v>
      </c>
      <c r="G1501" s="2">
        <f t="shared" si="52"/>
        <v>349765.36583999998</v>
      </c>
      <c r="H1501" s="2">
        <f t="shared" si="53"/>
        <v>0.27999999932944775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9685072.5500000007</v>
      </c>
      <c r="D1502" s="1">
        <v>0</v>
      </c>
      <c r="E1502" s="1">
        <v>0</v>
      </c>
      <c r="F1502" s="1">
        <v>0</v>
      </c>
      <c r="G1502" s="2">
        <f t="shared" si="52"/>
        <v>222756.66865000001</v>
      </c>
      <c r="H1502" s="2">
        <f t="shared" si="53"/>
        <v>0.44999999925494194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2549624</v>
      </c>
      <c r="D1503" s="1">
        <v>0</v>
      </c>
      <c r="E1503" s="1">
        <v>0</v>
      </c>
      <c r="F1503" s="1">
        <v>0</v>
      </c>
      <c r="G1503" s="2">
        <f t="shared" si="52"/>
        <v>61190.976000000002</v>
      </c>
      <c r="H1503" s="2">
        <f t="shared" si="5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20640.53</v>
      </c>
      <c r="D1504" s="1">
        <v>0</v>
      </c>
      <c r="E1504" s="1">
        <v>0</v>
      </c>
      <c r="F1504" s="1">
        <v>0</v>
      </c>
      <c r="G1504" s="2">
        <f t="shared" si="52"/>
        <v>516.01324999999997</v>
      </c>
      <c r="H1504" s="2">
        <f t="shared" si="53"/>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46037.49</v>
      </c>
      <c r="D1507" s="1">
        <v>0</v>
      </c>
      <c r="E1507" s="1">
        <v>0</v>
      </c>
      <c r="F1507" s="1">
        <v>0</v>
      </c>
      <c r="G1507" s="2">
        <f t="shared" si="52"/>
        <v>1289.04972</v>
      </c>
      <c r="H1507" s="2">
        <f t="shared" si="53"/>
        <v>0.48999999999796273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4210.9799999999996</v>
      </c>
      <c r="D1508" s="1">
        <v>0</v>
      </c>
      <c r="E1508" s="1">
        <v>0</v>
      </c>
      <c r="F1508" s="1">
        <v>0</v>
      </c>
      <c r="G1508" s="2">
        <f t="shared" si="52"/>
        <v>122.11842</v>
      </c>
      <c r="H1508" s="2">
        <f t="shared" si="53"/>
        <v>2.0000000000436557E-2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3592840.17</v>
      </c>
      <c r="D1509" s="1">
        <v>0</v>
      </c>
      <c r="E1509" s="1">
        <v>0</v>
      </c>
      <c r="F1509" s="1">
        <v>0</v>
      </c>
      <c r="G1509" s="2">
        <f t="shared" si="52"/>
        <v>107785.20509999999</v>
      </c>
      <c r="H1509" s="2">
        <f t="shared" si="53"/>
        <v>0.16999999992549419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7002797.8899999997</v>
      </c>
      <c r="D1510" s="1">
        <v>0</v>
      </c>
      <c r="E1510" s="1">
        <v>0</v>
      </c>
      <c r="F1510" s="1">
        <v>0</v>
      </c>
      <c r="G1510" s="2">
        <f t="shared" si="52"/>
        <v>217086.73458999998</v>
      </c>
      <c r="H1510" s="2">
        <f t="shared" si="53"/>
        <v>0.11000000033527613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2921698.4400000051</v>
      </c>
      <c r="D1517" s="1">
        <v>0</v>
      </c>
      <c r="E1517" s="1">
        <v>0</v>
      </c>
      <c r="F1517" s="1">
        <v>0</v>
      </c>
      <c r="G1517" s="2">
        <f t="shared" si="54"/>
        <v>111024.54072000019</v>
      </c>
      <c r="H1517" s="2">
        <f t="shared" si="55"/>
        <v>0.44000000506639481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105616.90000000001</v>
      </c>
      <c r="D1518" s="1">
        <v>0</v>
      </c>
      <c r="E1518" s="1">
        <v>0</v>
      </c>
      <c r="F1518" s="1">
        <v>0</v>
      </c>
      <c r="G1518" s="2">
        <f t="shared" si="54"/>
        <v>4119.0591000000004</v>
      </c>
      <c r="H1518" s="2">
        <f t="shared" si="55"/>
        <v>9.9999999991268851E-2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72891.87000000001</v>
      </c>
      <c r="D1524" s="1">
        <v>0</v>
      </c>
      <c r="E1524" s="1">
        <v>0</v>
      </c>
      <c r="F1524" s="1">
        <v>0</v>
      </c>
      <c r="G1524" s="2">
        <f t="shared" si="54"/>
        <v>3280.1341500000003</v>
      </c>
      <c r="H1524" s="2">
        <f t="shared" si="55"/>
        <v>0.1299999999901047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62624.590000000004</v>
      </c>
      <c r="D1530" s="1">
        <v>0</v>
      </c>
      <c r="E1530" s="1">
        <v>0</v>
      </c>
      <c r="F1530" s="1">
        <v>0</v>
      </c>
      <c r="G1530" s="2">
        <f t="shared" si="54"/>
        <v>3193.8540899999998</v>
      </c>
      <c r="H1530" s="2">
        <f t="shared" si="55"/>
        <v>0.4099999999962165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61775.41</v>
      </c>
      <c r="D1531" s="1">
        <v>0</v>
      </c>
      <c r="E1531" s="1">
        <v>0</v>
      </c>
      <c r="F1531" s="1">
        <v>0</v>
      </c>
      <c r="G1531" s="2">
        <f t="shared" si="54"/>
        <v>3212.32132</v>
      </c>
      <c r="H1531" s="2">
        <f t="shared" si="55"/>
        <v>0.41000000000349246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838.76</v>
      </c>
      <c r="D1532" s="1">
        <v>0</v>
      </c>
      <c r="E1532" s="1">
        <v>0</v>
      </c>
      <c r="F1532" s="1">
        <v>0</v>
      </c>
      <c r="G1532" s="2">
        <f t="shared" si="54"/>
        <v>44.454279999999997</v>
      </c>
      <c r="H1532" s="2">
        <f t="shared" si="55"/>
        <v>0.24000000000000909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10.42</v>
      </c>
      <c r="D1533" s="1">
        <v>0</v>
      </c>
      <c r="E1533" s="1">
        <v>0</v>
      </c>
      <c r="F1533" s="1">
        <v>0</v>
      </c>
      <c r="G1533" s="2">
        <f t="shared" si="54"/>
        <v>0.56267999999999996</v>
      </c>
      <c r="H1533" s="2">
        <f t="shared" si="55"/>
        <v>0.41999999999999993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10147.82</v>
      </c>
      <c r="D1535" s="1">
        <v>0</v>
      </c>
      <c r="E1535" s="1">
        <v>0</v>
      </c>
      <c r="F1535" s="1">
        <v>0</v>
      </c>
      <c r="G1535" s="2">
        <f t="shared" si="54"/>
        <v>568.27791999999999</v>
      </c>
      <c r="H1535" s="2">
        <f t="shared" si="55"/>
        <v>0.18000000000029104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10147.82</v>
      </c>
      <c r="D1536" s="1">
        <v>0</v>
      </c>
      <c r="E1536" s="1">
        <v>0</v>
      </c>
      <c r="F1536" s="1">
        <v>0</v>
      </c>
      <c r="G1536" s="2">
        <f t="shared" si="54"/>
        <v>578.42574000000002</v>
      </c>
      <c r="H1536" s="2">
        <f t="shared" si="55"/>
        <v>0.18000000000029104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119.46</v>
      </c>
      <c r="D1560" s="1">
        <v>0</v>
      </c>
      <c r="E1560" s="1">
        <v>0</v>
      </c>
      <c r="F1560" s="1">
        <v>0</v>
      </c>
      <c r="G1560" s="2">
        <f t="shared" si="56"/>
        <v>9.6762599999999992</v>
      </c>
      <c r="H1560" s="2">
        <f t="shared" si="57"/>
        <v>0.45999999999999375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119.46</v>
      </c>
      <c r="D1564" s="1">
        <v>0</v>
      </c>
      <c r="E1564" s="1">
        <v>0</v>
      </c>
      <c r="F1564" s="1">
        <v>0</v>
      </c>
      <c r="G1564" s="2">
        <f t="shared" si="56"/>
        <v>10.1541</v>
      </c>
      <c r="H1564" s="2">
        <f t="shared" si="57"/>
        <v>0.45999999999999375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32725.03</v>
      </c>
      <c r="D1565" s="1">
        <v>0</v>
      </c>
      <c r="E1565" s="1">
        <v>0</v>
      </c>
      <c r="F1565" s="1">
        <v>0</v>
      </c>
      <c r="G1565" s="2">
        <f t="shared" si="56"/>
        <v>2814.3525799999998</v>
      </c>
      <c r="H1565" s="2">
        <f t="shared" si="57"/>
        <v>2.9999999998835847E-2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9483.01</v>
      </c>
      <c r="D1566" s="1">
        <v>0</v>
      </c>
      <c r="E1566" s="1">
        <v>0</v>
      </c>
      <c r="F1566" s="1">
        <v>0</v>
      </c>
      <c r="G1566" s="2">
        <f t="shared" si="56"/>
        <v>825.02186999999992</v>
      </c>
      <c r="H1566" s="2">
        <f t="shared" si="57"/>
        <v>1.0000000000218279E-2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1940</v>
      </c>
      <c r="D1567" s="1">
        <v>0</v>
      </c>
      <c r="E1567" s="1">
        <v>0</v>
      </c>
      <c r="F1567" s="1">
        <v>0</v>
      </c>
      <c r="G1567" s="2">
        <f t="shared" si="56"/>
        <v>170.72</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21302.02</v>
      </c>
      <c r="D1569" s="1">
        <v>0</v>
      </c>
      <c r="E1569" s="1">
        <v>0</v>
      </c>
      <c r="F1569" s="1">
        <v>0</v>
      </c>
      <c r="G1569" s="2">
        <f t="shared" si="56"/>
        <v>1917.1818000000001</v>
      </c>
      <c r="H1569" s="2">
        <f t="shared" si="57"/>
        <v>2.0000000000436557E-2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2816081.54</v>
      </c>
      <c r="D1576" s="1">
        <v>0</v>
      </c>
      <c r="E1576" s="1">
        <v>0</v>
      </c>
      <c r="F1576" s="1">
        <v>0</v>
      </c>
      <c r="G1576" s="2">
        <f t="shared" si="56"/>
        <v>273159.90938000003</v>
      </c>
      <c r="H1576" s="2">
        <f t="shared" si="57"/>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1529.42</v>
      </c>
      <c r="D1577" s="1">
        <v>0</v>
      </c>
      <c r="E1577" s="1">
        <v>0</v>
      </c>
      <c r="F1577" s="1">
        <v>0</v>
      </c>
      <c r="G1577" s="2">
        <f t="shared" si="56"/>
        <v>149.88316</v>
      </c>
      <c r="H1577" s="2">
        <f t="shared" si="57"/>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999382.22</v>
      </c>
      <c r="D1578" s="1">
        <v>0</v>
      </c>
      <c r="E1578" s="1">
        <v>0</v>
      </c>
      <c r="F1578" s="1">
        <v>0</v>
      </c>
      <c r="G1578" s="2">
        <f t="shared" si="56"/>
        <v>98938.839779999995</v>
      </c>
      <c r="H1578" s="2">
        <f t="shared" si="57"/>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487941.9</v>
      </c>
      <c r="D1579" s="1">
        <v>0</v>
      </c>
      <c r="E1579" s="1">
        <v>0</v>
      </c>
      <c r="F1579" s="1">
        <v>0</v>
      </c>
      <c r="G1579" s="2">
        <f t="shared" si="56"/>
        <v>48794.19</v>
      </c>
      <c r="H1579" s="2">
        <f t="shared" si="57"/>
        <v>9.9999999976716936E-2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1327228</v>
      </c>
      <c r="D1580" s="13">
        <v>0</v>
      </c>
      <c r="E1580" s="13">
        <v>0</v>
      </c>
      <c r="F1580" s="13">
        <v>0</v>
      </c>
      <c r="G1580" s="14">
        <f t="shared" si="56"/>
        <v>134050.02800000002</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42024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13748528.76</v>
      </c>
      <c r="I16" s="170">
        <f>'PR-RAS'!E6</f>
        <v>19728036.359999999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11737388.250000002</v>
      </c>
      <c r="I17" s="170">
        <f>'PR-RAS'!E151</f>
        <v>12403740.580000002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2875965.0499999989</v>
      </c>
      <c r="I18" s="170">
        <f>'PR-RAS'!E645</f>
        <v>2303979.1099999971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25697009.950000003</v>
      </c>
      <c r="I20" s="173">
        <f>BILANCA!E7</f>
        <v>34237728.25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4142130.1399999997</v>
      </c>
      <c r="I21" s="175">
        <f>BILANCA!E68</f>
        <v>4431156.34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952438.32</v>
      </c>
      <c r="I22" s="175">
        <f>BILANCA!E176</f>
        <v>2921698.4399999995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28886701.770000003</v>
      </c>
      <c r="I23" s="177">
        <f>BILANCA!E237</f>
        <v>35747186.149999999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13135694.07</v>
      </c>
      <c r="I27" s="175">
        <f>'RAS-funkcijski'!E114</f>
        <v>21604477.41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13135694.07</v>
      </c>
      <c r="I28" s="179">
        <f>'RAS-funkcijski'!E141</f>
        <v>21604477.41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61645.54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61645.54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952438.32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2921698.4400000051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105616.90000000001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2816081.54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38" zoomScaleNormal="100" workbookViewId="0">
      <selection activeCell="I658" sqref="I65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7" width="14.42578125" style="64" customWidth="1"/>
    <col min="8"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13748528.76</v>
      </c>
      <c r="E6" s="51">
        <f>E7+E44+E50+E82+E106+E124+E133+E139</f>
        <v>19728036.359999999</v>
      </c>
      <c r="F6" s="52">
        <f t="shared" ref="F6:F69" si="0">IF(D6&lt;&gt;0,IF(E6/D6&gt;=100,"&gt;&gt;100",E6/D6*100),"-")</f>
        <v>143.49198161040178</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2442099.84</v>
      </c>
      <c r="E50" s="51">
        <f>E51+E54+E59+E62+E65+E68+E71+E74+E77</f>
        <v>4190726.22</v>
      </c>
      <c r="F50" s="52">
        <f t="shared" si="0"/>
        <v>171.60339439684827</v>
      </c>
    </row>
    <row r="51" spans="1:6" ht="12.75" customHeight="1" x14ac:dyDescent="0.2">
      <c r="A51" s="53">
        <v>631</v>
      </c>
      <c r="B51" s="86" t="s">
        <v>148</v>
      </c>
      <c r="C51" s="50" t="s">
        <v>149</v>
      </c>
      <c r="D51" s="51">
        <f>D52+D53</f>
        <v>6811.12</v>
      </c>
      <c r="E51" s="51">
        <f>E52+E53</f>
        <v>2312.9</v>
      </c>
      <c r="F51" s="52">
        <f t="shared" si="0"/>
        <v>33.9577044597658</v>
      </c>
    </row>
    <row r="52" spans="1:6" ht="12.75" customHeight="1" x14ac:dyDescent="0.2">
      <c r="A52" s="53">
        <v>6311</v>
      </c>
      <c r="B52" s="86" t="s">
        <v>150</v>
      </c>
      <c r="C52" s="50" t="s">
        <v>151</v>
      </c>
      <c r="D52" s="242">
        <v>6811.12</v>
      </c>
      <c r="E52" s="242">
        <v>2312.9</v>
      </c>
      <c r="F52" s="52">
        <f t="shared" si="0"/>
        <v>33.9577044597658</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1938906.5999999999</v>
      </c>
      <c r="E54" s="51">
        <f>SUM(E55:E58)</f>
        <v>175627.53</v>
      </c>
      <c r="F54" s="52">
        <f t="shared" si="0"/>
        <v>9.0580706672513269</v>
      </c>
    </row>
    <row r="55" spans="1:6" ht="12.75" customHeight="1" x14ac:dyDescent="0.2">
      <c r="A55" s="53">
        <v>6321</v>
      </c>
      <c r="B55" s="86" t="s">
        <v>156</v>
      </c>
      <c r="C55" s="50" t="s">
        <v>157</v>
      </c>
      <c r="D55" s="242">
        <v>0</v>
      </c>
      <c r="E55" s="242">
        <v>28518.6</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369585.72</v>
      </c>
      <c r="E57" s="242">
        <v>126888.89</v>
      </c>
      <c r="F57" s="52">
        <f t="shared" si="0"/>
        <v>34.332736124112159</v>
      </c>
    </row>
    <row r="58" spans="1:6" ht="12.75" customHeight="1" x14ac:dyDescent="0.2">
      <c r="A58" s="53">
        <v>6324</v>
      </c>
      <c r="B58" s="86" t="s">
        <v>162</v>
      </c>
      <c r="C58" s="50" t="s">
        <v>163</v>
      </c>
      <c r="D58" s="242">
        <v>1569320.88</v>
      </c>
      <c r="E58" s="242">
        <v>20220.04</v>
      </c>
      <c r="F58" s="52">
        <f t="shared" si="0"/>
        <v>1.2884579729800065</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98628.21</v>
      </c>
      <c r="E68" s="51">
        <f>SUM(E69:E70)</f>
        <v>126985.72</v>
      </c>
      <c r="F68" s="52">
        <f t="shared" si="0"/>
        <v>128.75192604631067</v>
      </c>
    </row>
    <row r="69" spans="1:6" ht="12.75" customHeight="1" x14ac:dyDescent="0.2">
      <c r="A69" s="53" t="s">
        <v>184</v>
      </c>
      <c r="B69" s="85" t="s">
        <v>185</v>
      </c>
      <c r="C69" s="50" t="s">
        <v>184</v>
      </c>
      <c r="D69" s="242">
        <v>80047.02</v>
      </c>
      <c r="E69" s="242">
        <v>108404.53</v>
      </c>
      <c r="F69" s="52">
        <f t="shared" si="0"/>
        <v>135.42606582980852</v>
      </c>
    </row>
    <row r="70" spans="1:6" ht="24" x14ac:dyDescent="0.2">
      <c r="A70" s="53" t="s">
        <v>186</v>
      </c>
      <c r="B70" s="85" t="s">
        <v>187</v>
      </c>
      <c r="C70" s="50" t="s">
        <v>186</v>
      </c>
      <c r="D70" s="242">
        <v>18581.189999999999</v>
      </c>
      <c r="E70" s="242">
        <v>18581.189999999999</v>
      </c>
      <c r="F70" s="52">
        <f t="shared" ref="F70:F133" si="1">IF(D70&lt;&gt;0,IF(E70/D70&gt;=100,"&gt;&gt;100",E70/D70*100),"-")</f>
        <v>100</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32795.94</v>
      </c>
      <c r="E74" s="51">
        <f>SUM(E75:E76)</f>
        <v>66392.08</v>
      </c>
      <c r="F74" s="52">
        <f t="shared" si="1"/>
        <v>202.43993616282992</v>
      </c>
    </row>
    <row r="75" spans="1:6" ht="12.75" customHeight="1" x14ac:dyDescent="0.2">
      <c r="A75" s="53" t="s">
        <v>196</v>
      </c>
      <c r="B75" s="85" t="s">
        <v>197</v>
      </c>
      <c r="C75" s="50" t="s">
        <v>196</v>
      </c>
      <c r="D75" s="242">
        <v>32795.94</v>
      </c>
      <c r="E75" s="242">
        <v>66392.08</v>
      </c>
      <c r="F75" s="52">
        <f t="shared" si="1"/>
        <v>202.43993616282992</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364957.97</v>
      </c>
      <c r="E77" s="51">
        <f>SUM(E78:E81)</f>
        <v>3819407.99</v>
      </c>
      <c r="F77" s="52">
        <f t="shared" si="1"/>
        <v>1046.5336570126144</v>
      </c>
    </row>
    <row r="78" spans="1:6" ht="12.75" customHeight="1" x14ac:dyDescent="0.2">
      <c r="A78" s="53">
        <v>6391</v>
      </c>
      <c r="B78" s="85" t="s">
        <v>202</v>
      </c>
      <c r="C78" s="50" t="s">
        <v>203</v>
      </c>
      <c r="D78" s="242">
        <v>70778.75</v>
      </c>
      <c r="E78" s="242">
        <v>121061.52</v>
      </c>
      <c r="F78" s="52">
        <f t="shared" si="1"/>
        <v>171.04218427140916</v>
      </c>
    </row>
    <row r="79" spans="1:6" ht="12.75" customHeight="1" x14ac:dyDescent="0.2">
      <c r="A79" s="53">
        <v>6392</v>
      </c>
      <c r="B79" s="85" t="s">
        <v>204</v>
      </c>
      <c r="C79" s="50" t="s">
        <v>205</v>
      </c>
      <c r="D79" s="242">
        <v>21687.37</v>
      </c>
      <c r="E79" s="242">
        <v>13900</v>
      </c>
      <c r="F79" s="52">
        <f t="shared" si="1"/>
        <v>64.092603206382336</v>
      </c>
    </row>
    <row r="80" spans="1:6" ht="24" x14ac:dyDescent="0.2">
      <c r="A80" s="53">
        <v>6393</v>
      </c>
      <c r="B80" s="85" t="s">
        <v>206</v>
      </c>
      <c r="C80" s="50" t="s">
        <v>207</v>
      </c>
      <c r="D80" s="242">
        <v>270588.06</v>
      </c>
      <c r="E80" s="242">
        <v>443254.32</v>
      </c>
      <c r="F80" s="52">
        <f t="shared" si="1"/>
        <v>163.81148525178827</v>
      </c>
    </row>
    <row r="81" spans="1:6" ht="24" x14ac:dyDescent="0.2">
      <c r="A81" s="53">
        <v>6394</v>
      </c>
      <c r="B81" s="85" t="s">
        <v>208</v>
      </c>
      <c r="C81" s="50" t="s">
        <v>209</v>
      </c>
      <c r="D81" s="242">
        <v>1903.79</v>
      </c>
      <c r="E81" s="242">
        <v>3241192.15</v>
      </c>
      <c r="F81" s="52" t="str">
        <f t="shared" si="1"/>
        <v>&gt;&gt;100</v>
      </c>
    </row>
    <row r="82" spans="1:6" ht="12.75" customHeight="1" x14ac:dyDescent="0.2">
      <c r="A82" s="53">
        <v>64</v>
      </c>
      <c r="B82" s="85" t="s">
        <v>210</v>
      </c>
      <c r="C82" s="50" t="s">
        <v>211</v>
      </c>
      <c r="D82" s="51">
        <f>D83+D91+D98</f>
        <v>55.86</v>
      </c>
      <c r="E82" s="51">
        <f>E83+E91+E98</f>
        <v>26.86</v>
      </c>
      <c r="F82" s="52">
        <f t="shared" si="1"/>
        <v>48.084496956677405</v>
      </c>
    </row>
    <row r="83" spans="1:6" ht="12.75" customHeight="1" x14ac:dyDescent="0.2">
      <c r="A83" s="53">
        <v>641</v>
      </c>
      <c r="B83" s="85" t="s">
        <v>212</v>
      </c>
      <c r="C83" s="50" t="s">
        <v>213</v>
      </c>
      <c r="D83" s="51">
        <f>SUM(D84:D90)</f>
        <v>55.86</v>
      </c>
      <c r="E83" s="51">
        <f>SUM(E84:E90)</f>
        <v>26.86</v>
      </c>
      <c r="F83" s="52">
        <f t="shared" si="1"/>
        <v>48.084496956677405</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49.73</v>
      </c>
      <c r="E85" s="242">
        <v>26.86</v>
      </c>
      <c r="F85" s="52">
        <f t="shared" si="1"/>
        <v>54.011662980092503</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6.13</v>
      </c>
      <c r="E87" s="242">
        <v>0</v>
      </c>
      <c r="F87" s="52">
        <f t="shared" si="1"/>
        <v>0</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1080027.8</v>
      </c>
      <c r="E106" s="51">
        <f>E107+E112+E120</f>
        <v>1160909.26</v>
      </c>
      <c r="F106" s="52">
        <f t="shared" si="1"/>
        <v>107.48883130600898</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1080027.8</v>
      </c>
      <c r="E112" s="51">
        <f>SUM(E113:E119)</f>
        <v>1160909.26</v>
      </c>
      <c r="F112" s="52">
        <f t="shared" si="1"/>
        <v>107.48883130600898</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1080027.8</v>
      </c>
      <c r="E117" s="242">
        <v>1160909.26</v>
      </c>
      <c r="F117" s="52">
        <f t="shared" si="1"/>
        <v>107.48883130600898</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833439.18</v>
      </c>
      <c r="E124" s="51">
        <f>E125+E128</f>
        <v>598895.71</v>
      </c>
      <c r="F124" s="52">
        <f t="shared" si="1"/>
        <v>71.85835803879533</v>
      </c>
    </row>
    <row r="125" spans="1:6" ht="12.75" customHeight="1" x14ac:dyDescent="0.2">
      <c r="A125" s="53">
        <v>661</v>
      </c>
      <c r="B125" s="86" t="s">
        <v>296</v>
      </c>
      <c r="C125" s="50" t="s">
        <v>297</v>
      </c>
      <c r="D125" s="51">
        <f>SUM(D126:D127)</f>
        <v>660919.08000000007</v>
      </c>
      <c r="E125" s="51">
        <f>SUM(E126:E127)</f>
        <v>525682.11</v>
      </c>
      <c r="F125" s="52">
        <f t="shared" si="1"/>
        <v>79.538044203535463</v>
      </c>
    </row>
    <row r="126" spans="1:6" ht="12.75" customHeight="1" x14ac:dyDescent="0.2">
      <c r="A126" s="53">
        <v>6614</v>
      </c>
      <c r="B126" s="86" t="s">
        <v>298</v>
      </c>
      <c r="C126" s="50" t="s">
        <v>299</v>
      </c>
      <c r="D126" s="242">
        <v>31565.79</v>
      </c>
      <c r="E126" s="242">
        <v>67615.509999999995</v>
      </c>
      <c r="F126" s="52">
        <f t="shared" si="1"/>
        <v>214.20503019249634</v>
      </c>
    </row>
    <row r="127" spans="1:6" ht="12.75" customHeight="1" x14ac:dyDescent="0.2">
      <c r="A127" s="53">
        <v>6615</v>
      </c>
      <c r="B127" s="86" t="s">
        <v>300</v>
      </c>
      <c r="C127" s="50" t="s">
        <v>301</v>
      </c>
      <c r="D127" s="242">
        <v>629353.29</v>
      </c>
      <c r="E127" s="242">
        <v>458066.6</v>
      </c>
      <c r="F127" s="52">
        <f t="shared" si="1"/>
        <v>72.783698326261231</v>
      </c>
    </row>
    <row r="128" spans="1:6" ht="24" x14ac:dyDescent="0.2">
      <c r="A128" s="53">
        <v>663</v>
      </c>
      <c r="B128" s="231" t="s">
        <v>302</v>
      </c>
      <c r="C128" s="50" t="s">
        <v>303</v>
      </c>
      <c r="D128" s="51">
        <f>SUM(D129:D132)</f>
        <v>172520.1</v>
      </c>
      <c r="E128" s="51">
        <f>SUM(E129:E132)</f>
        <v>73213.600000000006</v>
      </c>
      <c r="F128" s="52">
        <f t="shared" si="1"/>
        <v>42.437721749523682</v>
      </c>
    </row>
    <row r="129" spans="1:6" ht="12.75" customHeight="1" x14ac:dyDescent="0.2">
      <c r="A129" s="53">
        <v>6631</v>
      </c>
      <c r="B129" s="86" t="s">
        <v>304</v>
      </c>
      <c r="C129" s="50" t="s">
        <v>305</v>
      </c>
      <c r="D129" s="242">
        <v>172520.1</v>
      </c>
      <c r="E129" s="242">
        <v>73213.600000000006</v>
      </c>
      <c r="F129" s="52">
        <f t="shared" si="1"/>
        <v>42.437721749523682</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9392906.0800000001</v>
      </c>
      <c r="E133" s="51">
        <f>E134+E138</f>
        <v>13775859.32</v>
      </c>
      <c r="F133" s="52">
        <f t="shared" si="1"/>
        <v>146.66237693286931</v>
      </c>
    </row>
    <row r="134" spans="1:6" ht="24" x14ac:dyDescent="0.2">
      <c r="A134" s="53">
        <v>671</v>
      </c>
      <c r="B134" s="232" t="s">
        <v>314</v>
      </c>
      <c r="C134" s="50" t="s">
        <v>315</v>
      </c>
      <c r="D134" s="51">
        <f>SUM(D135:D137)</f>
        <v>9392906.0800000001</v>
      </c>
      <c r="E134" s="51">
        <f>SUM(E135:E137)</f>
        <v>13775859.32</v>
      </c>
      <c r="F134" s="52">
        <f t="shared" ref="F134:F197" si="2">IF(D134&lt;&gt;0,IF(E134/D134&gt;=100,"&gt;&gt;100",E134/D134*100),"-")</f>
        <v>146.66237693286931</v>
      </c>
    </row>
    <row r="135" spans="1:6" ht="12.75" customHeight="1" x14ac:dyDescent="0.2">
      <c r="A135" s="53">
        <v>6711</v>
      </c>
      <c r="B135" s="85" t="s">
        <v>316</v>
      </c>
      <c r="C135" s="50" t="s">
        <v>317</v>
      </c>
      <c r="D135" s="242">
        <v>9366707.8100000005</v>
      </c>
      <c r="E135" s="242">
        <v>10085403.810000001</v>
      </c>
      <c r="F135" s="52">
        <f t="shared" si="2"/>
        <v>107.67287732871</v>
      </c>
    </row>
    <row r="136" spans="1:6" ht="24" x14ac:dyDescent="0.2">
      <c r="A136" s="53">
        <v>6712</v>
      </c>
      <c r="B136" s="232" t="s">
        <v>318</v>
      </c>
      <c r="C136" s="50" t="s">
        <v>319</v>
      </c>
      <c r="D136" s="242">
        <v>26198.27</v>
      </c>
      <c r="E136" s="242">
        <v>3690455.51</v>
      </c>
      <c r="F136" s="52" t="str">
        <f t="shared" si="2"/>
        <v>&gt;&gt;100</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1618.99</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1618.99</v>
      </c>
      <c r="F150" s="52" t="str">
        <f t="shared" si="2"/>
        <v>-</v>
      </c>
    </row>
    <row r="151" spans="1:6" ht="12.75" customHeight="1" x14ac:dyDescent="0.2">
      <c r="A151" s="53">
        <v>3</v>
      </c>
      <c r="B151" s="85" t="s">
        <v>348</v>
      </c>
      <c r="C151" s="50" t="s">
        <v>56</v>
      </c>
      <c r="D151" s="51">
        <f>D152+D163+D196+D215+D224+D252+D263</f>
        <v>11737388.250000002</v>
      </c>
      <c r="E151" s="51">
        <f>E152+E163+E196+E215+E224+E252+E263</f>
        <v>12403740.580000002</v>
      </c>
      <c r="F151" s="52">
        <f t="shared" si="2"/>
        <v>105.67717720336975</v>
      </c>
    </row>
    <row r="152" spans="1:6" ht="12.75" customHeight="1" x14ac:dyDescent="0.2">
      <c r="A152" s="53">
        <v>31</v>
      </c>
      <c r="B152" s="85" t="s">
        <v>349</v>
      </c>
      <c r="C152" s="50" t="s">
        <v>350</v>
      </c>
      <c r="D152" s="51">
        <f>D153+D158+D159</f>
        <v>8785042.1900000013</v>
      </c>
      <c r="E152" s="51">
        <f>E153+E158+E159</f>
        <v>9658045.8300000001</v>
      </c>
      <c r="F152" s="52">
        <f t="shared" si="2"/>
        <v>109.9373869939263</v>
      </c>
    </row>
    <row r="153" spans="1:6" ht="12.75" customHeight="1" x14ac:dyDescent="0.2">
      <c r="A153" s="53">
        <v>311</v>
      </c>
      <c r="B153" s="85" t="s">
        <v>351</v>
      </c>
      <c r="C153" s="50" t="s">
        <v>352</v>
      </c>
      <c r="D153" s="51">
        <f>SUM(D154:D157)</f>
        <v>7313335.9900000002</v>
      </c>
      <c r="E153" s="51">
        <f>SUM(E154:E157)</f>
        <v>8016487.7300000004</v>
      </c>
      <c r="F153" s="52">
        <f t="shared" si="2"/>
        <v>109.6146511108127</v>
      </c>
    </row>
    <row r="154" spans="1:6" ht="12.75" customHeight="1" x14ac:dyDescent="0.2">
      <c r="A154" s="53">
        <v>3111</v>
      </c>
      <c r="B154" s="85" t="s">
        <v>353</v>
      </c>
      <c r="C154" s="50" t="s">
        <v>354</v>
      </c>
      <c r="D154" s="242">
        <v>7313335.9900000002</v>
      </c>
      <c r="E154" s="242">
        <v>8016487.7300000004</v>
      </c>
      <c r="F154" s="52">
        <f t="shared" si="2"/>
        <v>109.6146511108127</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0</v>
      </c>
      <c r="E156" s="242">
        <v>0</v>
      </c>
      <c r="F156" s="52" t="str">
        <f t="shared" si="2"/>
        <v>-</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271362.82</v>
      </c>
      <c r="E158" s="242">
        <v>323583.27</v>
      </c>
      <c r="F158" s="52">
        <f t="shared" si="2"/>
        <v>119.24377481041803</v>
      </c>
    </row>
    <row r="159" spans="1:6" ht="12.75" customHeight="1" x14ac:dyDescent="0.2">
      <c r="A159" s="53">
        <v>313</v>
      </c>
      <c r="B159" s="85" t="s">
        <v>363</v>
      </c>
      <c r="C159" s="50" t="s">
        <v>364</v>
      </c>
      <c r="D159" s="51">
        <f>SUM(D160:D162)</f>
        <v>1200343.3800000001</v>
      </c>
      <c r="E159" s="51">
        <f>SUM(E160:E162)</f>
        <v>1317974.83</v>
      </c>
      <c r="F159" s="52">
        <f t="shared" si="2"/>
        <v>109.79981661580871</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1199451.77</v>
      </c>
      <c r="E161" s="242">
        <v>1317828.08</v>
      </c>
      <c r="F161" s="52">
        <f t="shared" si="2"/>
        <v>109.86920132686953</v>
      </c>
    </row>
    <row r="162" spans="1:6" ht="12.75" customHeight="1" x14ac:dyDescent="0.2">
      <c r="A162" s="53">
        <v>3133</v>
      </c>
      <c r="B162" s="85" t="s">
        <v>368</v>
      </c>
      <c r="C162" s="50" t="s">
        <v>369</v>
      </c>
      <c r="D162" s="242">
        <v>891.61</v>
      </c>
      <c r="E162" s="242">
        <v>146.75</v>
      </c>
      <c r="F162" s="52">
        <f t="shared" si="2"/>
        <v>16.458989917116227</v>
      </c>
    </row>
    <row r="163" spans="1:6" ht="12.75" customHeight="1" x14ac:dyDescent="0.2">
      <c r="A163" s="53">
        <v>32</v>
      </c>
      <c r="B163" s="85" t="s">
        <v>370</v>
      </c>
      <c r="C163" s="50" t="s">
        <v>371</v>
      </c>
      <c r="D163" s="51">
        <f>D164+D169+D177+D187+D188</f>
        <v>2634932.0500000003</v>
      </c>
      <c r="E163" s="51">
        <f>E164+E169+E177+E187+E188</f>
        <v>2648427.4500000002</v>
      </c>
      <c r="F163" s="52">
        <f t="shared" si="2"/>
        <v>100.51217260042816</v>
      </c>
    </row>
    <row r="164" spans="1:6" ht="12.75" customHeight="1" x14ac:dyDescent="0.2">
      <c r="A164" s="53">
        <v>321</v>
      </c>
      <c r="B164" s="85" t="s">
        <v>372</v>
      </c>
      <c r="C164" s="50" t="s">
        <v>373</v>
      </c>
      <c r="D164" s="51">
        <f>SUM(D165:D168)</f>
        <v>550482.77</v>
      </c>
      <c r="E164" s="51">
        <f>SUM(E165:E168)</f>
        <v>578251.2300000001</v>
      </c>
      <c r="F164" s="52">
        <f t="shared" si="2"/>
        <v>105.04438313300888</v>
      </c>
    </row>
    <row r="165" spans="1:6" ht="12.75" customHeight="1" x14ac:dyDescent="0.2">
      <c r="A165" s="53">
        <v>3211</v>
      </c>
      <c r="B165" s="85" t="s">
        <v>374</v>
      </c>
      <c r="C165" s="50" t="s">
        <v>375</v>
      </c>
      <c r="D165" s="242">
        <v>108621.17</v>
      </c>
      <c r="E165" s="242">
        <v>145575.17000000001</v>
      </c>
      <c r="F165" s="52">
        <f t="shared" si="2"/>
        <v>134.02099240875424</v>
      </c>
    </row>
    <row r="166" spans="1:6" ht="12.75" customHeight="1" x14ac:dyDescent="0.2">
      <c r="A166" s="53">
        <v>3212</v>
      </c>
      <c r="B166" s="85" t="s">
        <v>376</v>
      </c>
      <c r="C166" s="50" t="s">
        <v>377</v>
      </c>
      <c r="D166" s="242">
        <v>167355.66</v>
      </c>
      <c r="E166" s="242">
        <v>194616.13</v>
      </c>
      <c r="F166" s="52">
        <f t="shared" si="2"/>
        <v>116.28894415641516</v>
      </c>
    </row>
    <row r="167" spans="1:6" ht="12.75" customHeight="1" x14ac:dyDescent="0.2">
      <c r="A167" s="53">
        <v>3213</v>
      </c>
      <c r="B167" s="85" t="s">
        <v>378</v>
      </c>
      <c r="C167" s="50" t="s">
        <v>379</v>
      </c>
      <c r="D167" s="242">
        <v>244223.74</v>
      </c>
      <c r="E167" s="242">
        <v>194917.31</v>
      </c>
      <c r="F167" s="52">
        <f t="shared" si="2"/>
        <v>79.810959409597118</v>
      </c>
    </row>
    <row r="168" spans="1:6" ht="12.75" customHeight="1" x14ac:dyDescent="0.2">
      <c r="A168" s="53">
        <v>3214</v>
      </c>
      <c r="B168" s="85" t="s">
        <v>380</v>
      </c>
      <c r="C168" s="50" t="s">
        <v>381</v>
      </c>
      <c r="D168" s="242">
        <v>30282.2</v>
      </c>
      <c r="E168" s="242">
        <v>43142.62</v>
      </c>
      <c r="F168" s="52">
        <f t="shared" si="2"/>
        <v>142.46857890113665</v>
      </c>
    </row>
    <row r="169" spans="1:6" ht="12.75" customHeight="1" x14ac:dyDescent="0.2">
      <c r="A169" s="53">
        <v>322</v>
      </c>
      <c r="B169" s="85" t="s">
        <v>382</v>
      </c>
      <c r="C169" s="50" t="s">
        <v>383</v>
      </c>
      <c r="D169" s="51">
        <f>SUM(D170:D176)</f>
        <v>564582.9800000001</v>
      </c>
      <c r="E169" s="51">
        <f>SUM(E170:E176)</f>
        <v>368986.06</v>
      </c>
      <c r="F169" s="52">
        <f t="shared" si="2"/>
        <v>65.355505403297826</v>
      </c>
    </row>
    <row r="170" spans="1:6" ht="12.75" customHeight="1" x14ac:dyDescent="0.2">
      <c r="A170" s="53">
        <v>3221</v>
      </c>
      <c r="B170" s="85" t="s">
        <v>384</v>
      </c>
      <c r="C170" s="50" t="s">
        <v>385</v>
      </c>
      <c r="D170" s="242">
        <v>216296.23</v>
      </c>
      <c r="E170" s="242">
        <v>112553.31</v>
      </c>
      <c r="F170" s="52">
        <f t="shared" si="2"/>
        <v>52.036648997534542</v>
      </c>
    </row>
    <row r="171" spans="1:6" ht="12.75" customHeight="1" x14ac:dyDescent="0.2">
      <c r="A171" s="53">
        <v>3222</v>
      </c>
      <c r="B171" s="85" t="s">
        <v>386</v>
      </c>
      <c r="C171" s="50" t="s">
        <v>387</v>
      </c>
      <c r="D171" s="242">
        <v>0</v>
      </c>
      <c r="E171" s="242">
        <v>285.41000000000003</v>
      </c>
      <c r="F171" s="52" t="str">
        <f t="shared" si="2"/>
        <v>-</v>
      </c>
    </row>
    <row r="172" spans="1:6" ht="12.75" customHeight="1" x14ac:dyDescent="0.2">
      <c r="A172" s="53">
        <v>3223</v>
      </c>
      <c r="B172" s="85" t="s">
        <v>388</v>
      </c>
      <c r="C172" s="50" t="s">
        <v>389</v>
      </c>
      <c r="D172" s="242">
        <v>246786.16</v>
      </c>
      <c r="E172" s="242">
        <v>215585.91</v>
      </c>
      <c r="F172" s="52">
        <f t="shared" si="2"/>
        <v>87.357374497824352</v>
      </c>
    </row>
    <row r="173" spans="1:6" ht="12.75" customHeight="1" x14ac:dyDescent="0.2">
      <c r="A173" s="53">
        <v>3224</v>
      </c>
      <c r="B173" s="85" t="s">
        <v>390</v>
      </c>
      <c r="C173" s="50" t="s">
        <v>391</v>
      </c>
      <c r="D173" s="242">
        <v>21993.53</v>
      </c>
      <c r="E173" s="242">
        <v>30187.73</v>
      </c>
      <c r="F173" s="52">
        <f t="shared" si="2"/>
        <v>137.25732067567145</v>
      </c>
    </row>
    <row r="174" spans="1:6" ht="12.75" customHeight="1" x14ac:dyDescent="0.2">
      <c r="A174" s="53">
        <v>3225</v>
      </c>
      <c r="B174" s="85" t="s">
        <v>392</v>
      </c>
      <c r="C174" s="50" t="s">
        <v>393</v>
      </c>
      <c r="D174" s="242">
        <v>61309.29</v>
      </c>
      <c r="E174" s="242">
        <v>5918.69</v>
      </c>
      <c r="F174" s="52">
        <f t="shared" si="2"/>
        <v>9.6538224468102616</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18197.77</v>
      </c>
      <c r="E176" s="242">
        <v>4455.01</v>
      </c>
      <c r="F176" s="52">
        <f t="shared" si="2"/>
        <v>24.481076527508591</v>
      </c>
    </row>
    <row r="177" spans="1:6" ht="12.75" customHeight="1" x14ac:dyDescent="0.2">
      <c r="A177" s="53">
        <v>323</v>
      </c>
      <c r="B177" s="85" t="s">
        <v>398</v>
      </c>
      <c r="C177" s="50" t="s">
        <v>399</v>
      </c>
      <c r="D177" s="51">
        <f>SUM(D178:D186)</f>
        <v>1307512.69</v>
      </c>
      <c r="E177" s="51">
        <f>SUM(E178:E186)</f>
        <v>1440155.1</v>
      </c>
      <c r="F177" s="52">
        <f t="shared" si="2"/>
        <v>110.14463653121409</v>
      </c>
    </row>
    <row r="178" spans="1:6" ht="12.75" customHeight="1" x14ac:dyDescent="0.2">
      <c r="A178" s="53">
        <v>3231</v>
      </c>
      <c r="B178" s="85" t="s">
        <v>400</v>
      </c>
      <c r="C178" s="50" t="s">
        <v>401</v>
      </c>
      <c r="D178" s="242">
        <v>53061.29</v>
      </c>
      <c r="E178" s="242">
        <v>79192.08</v>
      </c>
      <c r="F178" s="52">
        <f t="shared" si="2"/>
        <v>149.24642804575615</v>
      </c>
    </row>
    <row r="179" spans="1:6" ht="12.75" customHeight="1" x14ac:dyDescent="0.2">
      <c r="A179" s="53">
        <v>3232</v>
      </c>
      <c r="B179" s="85" t="s">
        <v>402</v>
      </c>
      <c r="C179" s="50" t="s">
        <v>403</v>
      </c>
      <c r="D179" s="242">
        <v>69903.08</v>
      </c>
      <c r="E179" s="242">
        <v>124313.14</v>
      </c>
      <c r="F179" s="52">
        <f t="shared" si="2"/>
        <v>177.83642723611032</v>
      </c>
    </row>
    <row r="180" spans="1:6" ht="12.75" customHeight="1" x14ac:dyDescent="0.2">
      <c r="A180" s="53">
        <v>3233</v>
      </c>
      <c r="B180" s="85" t="s">
        <v>404</v>
      </c>
      <c r="C180" s="50" t="s">
        <v>405</v>
      </c>
      <c r="D180" s="242">
        <v>45293.4</v>
      </c>
      <c r="E180" s="242">
        <v>45529.99</v>
      </c>
      <c r="F180" s="52">
        <f t="shared" si="2"/>
        <v>100.52234983463373</v>
      </c>
    </row>
    <row r="181" spans="1:6" ht="12.75" customHeight="1" x14ac:dyDescent="0.2">
      <c r="A181" s="53">
        <v>3234</v>
      </c>
      <c r="B181" s="85" t="s">
        <v>406</v>
      </c>
      <c r="C181" s="50" t="s">
        <v>407</v>
      </c>
      <c r="D181" s="242">
        <v>142179.28</v>
      </c>
      <c r="E181" s="242">
        <v>170593.57</v>
      </c>
      <c r="F181" s="52">
        <f t="shared" si="2"/>
        <v>119.9848318264096</v>
      </c>
    </row>
    <row r="182" spans="1:6" ht="12.75" customHeight="1" x14ac:dyDescent="0.2">
      <c r="A182" s="53">
        <v>3235</v>
      </c>
      <c r="B182" s="85" t="s">
        <v>408</v>
      </c>
      <c r="C182" s="50" t="s">
        <v>409</v>
      </c>
      <c r="D182" s="242">
        <v>85645.88</v>
      </c>
      <c r="E182" s="242">
        <v>115595.95</v>
      </c>
      <c r="F182" s="52">
        <f t="shared" si="2"/>
        <v>134.96965645049124</v>
      </c>
    </row>
    <row r="183" spans="1:6" ht="12.75" customHeight="1" x14ac:dyDescent="0.2">
      <c r="A183" s="53">
        <v>3236</v>
      </c>
      <c r="B183" s="85" t="s">
        <v>410</v>
      </c>
      <c r="C183" s="50" t="s">
        <v>411</v>
      </c>
      <c r="D183" s="242">
        <v>13609.58</v>
      </c>
      <c r="E183" s="242">
        <v>6173.68</v>
      </c>
      <c r="F183" s="52">
        <f t="shared" si="2"/>
        <v>45.362751826287074</v>
      </c>
    </row>
    <row r="184" spans="1:6" ht="12.75" customHeight="1" x14ac:dyDescent="0.2">
      <c r="A184" s="53">
        <v>3237</v>
      </c>
      <c r="B184" s="85" t="s">
        <v>412</v>
      </c>
      <c r="C184" s="50" t="s">
        <v>413</v>
      </c>
      <c r="D184" s="242">
        <v>724206.25</v>
      </c>
      <c r="E184" s="242">
        <v>719330.46</v>
      </c>
      <c r="F184" s="52">
        <f t="shared" si="2"/>
        <v>99.32674013790961</v>
      </c>
    </row>
    <row r="185" spans="1:6" ht="12.75" customHeight="1" x14ac:dyDescent="0.2">
      <c r="A185" s="53">
        <v>3238</v>
      </c>
      <c r="B185" s="85" t="s">
        <v>414</v>
      </c>
      <c r="C185" s="50" t="s">
        <v>415</v>
      </c>
      <c r="D185" s="242">
        <v>57878</v>
      </c>
      <c r="E185" s="242">
        <v>59291.43</v>
      </c>
      <c r="F185" s="52">
        <f t="shared" si="2"/>
        <v>102.44208507550366</v>
      </c>
    </row>
    <row r="186" spans="1:6" ht="12.75" customHeight="1" x14ac:dyDescent="0.2">
      <c r="A186" s="53">
        <v>3239</v>
      </c>
      <c r="B186" s="85" t="s">
        <v>416</v>
      </c>
      <c r="C186" s="50" t="s">
        <v>417</v>
      </c>
      <c r="D186" s="242">
        <v>115735.93</v>
      </c>
      <c r="E186" s="242">
        <v>120134.8</v>
      </c>
      <c r="F186" s="52">
        <f t="shared" si="2"/>
        <v>103.80078165872951</v>
      </c>
    </row>
    <row r="187" spans="1:6" ht="12.75" customHeight="1" x14ac:dyDescent="0.2">
      <c r="A187" s="53">
        <v>324</v>
      </c>
      <c r="B187" s="85" t="s">
        <v>418</v>
      </c>
      <c r="C187" s="50" t="s">
        <v>419</v>
      </c>
      <c r="D187" s="242">
        <v>68942.679999999993</v>
      </c>
      <c r="E187" s="242">
        <v>59048.79</v>
      </c>
      <c r="F187" s="52">
        <f t="shared" si="2"/>
        <v>85.649107345406378</v>
      </c>
    </row>
    <row r="188" spans="1:6" ht="12.75" customHeight="1" x14ac:dyDescent="0.2">
      <c r="A188" s="53">
        <v>329</v>
      </c>
      <c r="B188" s="85" t="s">
        <v>420</v>
      </c>
      <c r="C188" s="50" t="s">
        <v>421</v>
      </c>
      <c r="D188" s="51">
        <f>SUM(D189:D195)</f>
        <v>143410.93</v>
      </c>
      <c r="E188" s="51">
        <f>SUM(E189:E195)</f>
        <v>201986.27</v>
      </c>
      <c r="F188" s="52">
        <f t="shared" si="2"/>
        <v>140.84440425844809</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17586.509999999998</v>
      </c>
      <c r="E190" s="242">
        <v>22389.39</v>
      </c>
      <c r="F190" s="52">
        <f t="shared" si="2"/>
        <v>127.31002342136104</v>
      </c>
    </row>
    <row r="191" spans="1:6" ht="12.75" customHeight="1" x14ac:dyDescent="0.2">
      <c r="A191" s="53">
        <v>3293</v>
      </c>
      <c r="B191" s="85" t="s">
        <v>426</v>
      </c>
      <c r="C191" s="50" t="s">
        <v>427</v>
      </c>
      <c r="D191" s="242">
        <v>53230.98</v>
      </c>
      <c r="E191" s="242">
        <v>94713.69</v>
      </c>
      <c r="F191" s="52">
        <f t="shared" si="2"/>
        <v>177.92963796646237</v>
      </c>
    </row>
    <row r="192" spans="1:6" ht="12.75" customHeight="1" x14ac:dyDescent="0.2">
      <c r="A192" s="53">
        <v>3294</v>
      </c>
      <c r="B192" s="85" t="s">
        <v>428</v>
      </c>
      <c r="C192" s="50" t="s">
        <v>429</v>
      </c>
      <c r="D192" s="242">
        <v>7577.41</v>
      </c>
      <c r="E192" s="242">
        <v>5083.87</v>
      </c>
      <c r="F192" s="52">
        <f t="shared" si="2"/>
        <v>67.092449794850751</v>
      </c>
    </row>
    <row r="193" spans="1:6" ht="12.75" customHeight="1" x14ac:dyDescent="0.2">
      <c r="A193" s="53">
        <v>3295</v>
      </c>
      <c r="B193" s="85" t="s">
        <v>430</v>
      </c>
      <c r="C193" s="50" t="s">
        <v>431</v>
      </c>
      <c r="D193" s="242">
        <v>19618</v>
      </c>
      <c r="E193" s="242">
        <v>16917.009999999998</v>
      </c>
      <c r="F193" s="52">
        <f t="shared" si="2"/>
        <v>86.232082781119374</v>
      </c>
    </row>
    <row r="194" spans="1:6" ht="12.75" customHeight="1" x14ac:dyDescent="0.2">
      <c r="A194" s="53" t="s">
        <v>432</v>
      </c>
      <c r="B194" s="85" t="s">
        <v>433</v>
      </c>
      <c r="C194" s="50" t="s">
        <v>432</v>
      </c>
      <c r="D194" s="242">
        <v>18254.009999999998</v>
      </c>
      <c r="E194" s="242">
        <v>2850.22</v>
      </c>
      <c r="F194" s="52">
        <f t="shared" si="2"/>
        <v>15.614212986625953</v>
      </c>
    </row>
    <row r="195" spans="1:6" ht="12.75" customHeight="1" x14ac:dyDescent="0.2">
      <c r="A195" s="53">
        <v>3299</v>
      </c>
      <c r="B195" s="85" t="s">
        <v>434</v>
      </c>
      <c r="C195" s="50" t="s">
        <v>435</v>
      </c>
      <c r="D195" s="242">
        <v>27144.02</v>
      </c>
      <c r="E195" s="242">
        <v>60032.09</v>
      </c>
      <c r="F195" s="52">
        <f t="shared" si="2"/>
        <v>221.16138287549151</v>
      </c>
    </row>
    <row r="196" spans="1:6" ht="12.75" customHeight="1" x14ac:dyDescent="0.2">
      <c r="A196" s="53">
        <v>34</v>
      </c>
      <c r="B196" s="232" t="s">
        <v>436</v>
      </c>
      <c r="C196" s="50" t="s">
        <v>437</v>
      </c>
      <c r="D196" s="51">
        <f>D197+D202+D210</f>
        <v>73276.69</v>
      </c>
      <c r="E196" s="51">
        <f>E197+E202+E210</f>
        <v>33217.03</v>
      </c>
      <c r="F196" s="52">
        <f t="shared" si="2"/>
        <v>45.330964048730912</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11076.91</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11076.91</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73276.69</v>
      </c>
      <c r="E210" s="51">
        <f>SUM(E211:E214)</f>
        <v>22140.12</v>
      </c>
      <c r="F210" s="52">
        <f t="shared" si="3"/>
        <v>30.214410612706438</v>
      </c>
    </row>
    <row r="211" spans="1:6" ht="12.75" customHeight="1" x14ac:dyDescent="0.2">
      <c r="A211" s="53">
        <v>3431</v>
      </c>
      <c r="B211" s="232" t="s">
        <v>466</v>
      </c>
      <c r="C211" s="50" t="s">
        <v>467</v>
      </c>
      <c r="D211" s="242">
        <v>9816.85</v>
      </c>
      <c r="E211" s="242">
        <v>18051.98</v>
      </c>
      <c r="F211" s="52">
        <f t="shared" si="3"/>
        <v>183.88770328567716</v>
      </c>
    </row>
    <row r="212" spans="1:6" ht="12.75" customHeight="1" x14ac:dyDescent="0.2">
      <c r="A212" s="53">
        <v>3432</v>
      </c>
      <c r="B212" s="85" t="s">
        <v>468</v>
      </c>
      <c r="C212" s="50" t="s">
        <v>469</v>
      </c>
      <c r="D212" s="242">
        <v>3365.72</v>
      </c>
      <c r="E212" s="242">
        <v>34.21</v>
      </c>
      <c r="F212" s="52">
        <f t="shared" si="3"/>
        <v>1.0164244203320538</v>
      </c>
    </row>
    <row r="213" spans="1:6" ht="12.75" customHeight="1" x14ac:dyDescent="0.2">
      <c r="A213" s="53">
        <v>3433</v>
      </c>
      <c r="B213" s="85" t="s">
        <v>470</v>
      </c>
      <c r="C213" s="50" t="s">
        <v>471</v>
      </c>
      <c r="D213" s="242">
        <v>60094.12</v>
      </c>
      <c r="E213" s="242">
        <v>4053.93</v>
      </c>
      <c r="F213" s="52">
        <f t="shared" si="3"/>
        <v>6.7459678251382993</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185139.6</v>
      </c>
      <c r="E215" s="51">
        <f>E216+E219+E223</f>
        <v>0</v>
      </c>
      <c r="F215" s="52">
        <f t="shared" si="3"/>
        <v>0</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185139.6</v>
      </c>
      <c r="E223" s="242">
        <v>0</v>
      </c>
      <c r="F223" s="52">
        <f t="shared" si="3"/>
        <v>0</v>
      </c>
    </row>
    <row r="224" spans="1:6" ht="24" x14ac:dyDescent="0.2">
      <c r="A224" s="53">
        <v>36</v>
      </c>
      <c r="B224" s="85" t="s">
        <v>492</v>
      </c>
      <c r="C224" s="50" t="s">
        <v>493</v>
      </c>
      <c r="D224" s="51">
        <f>D225+D228+D231+D236+D240+D244+D247</f>
        <v>5520.09</v>
      </c>
      <c r="E224" s="51">
        <f>E225+E228+E231+E236+E240+E244+E247</f>
        <v>279.63</v>
      </c>
      <c r="F224" s="52">
        <f t="shared" si="3"/>
        <v>5.065678276984614</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5520.09</v>
      </c>
      <c r="E247" s="51">
        <f>SUM(E248:E251)</f>
        <v>279.63</v>
      </c>
      <c r="F247" s="52">
        <f t="shared" si="3"/>
        <v>5.065678276984614</v>
      </c>
    </row>
    <row r="248" spans="1:6" ht="12.75" customHeight="1" x14ac:dyDescent="0.2">
      <c r="A248" s="53" t="s">
        <v>540</v>
      </c>
      <c r="B248" s="85" t="s">
        <v>202</v>
      </c>
      <c r="C248" s="50" t="s">
        <v>540</v>
      </c>
      <c r="D248" s="242">
        <v>828.01</v>
      </c>
      <c r="E248" s="242">
        <v>279.63</v>
      </c>
      <c r="F248" s="52">
        <f t="shared" si="3"/>
        <v>33.771331264115169</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4692.08</v>
      </c>
      <c r="E250" s="242">
        <v>0</v>
      </c>
      <c r="F250" s="52">
        <f t="shared" si="3"/>
        <v>0</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43400.25</v>
      </c>
      <c r="E252" s="51">
        <f>E253+E259</f>
        <v>43048.01</v>
      </c>
      <c r="F252" s="52">
        <f t="shared" si="3"/>
        <v>99.188391771936807</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43400.25</v>
      </c>
      <c r="E259" s="51">
        <f>SUM(E260:E262)</f>
        <v>43048.01</v>
      </c>
      <c r="F259" s="52">
        <f t="shared" si="3"/>
        <v>99.188391771936807</v>
      </c>
    </row>
    <row r="260" spans="1:6" ht="12.75" customHeight="1" x14ac:dyDescent="0.2">
      <c r="A260" s="53">
        <v>3721</v>
      </c>
      <c r="B260" s="85" t="s">
        <v>560</v>
      </c>
      <c r="C260" s="50" t="s">
        <v>561</v>
      </c>
      <c r="D260" s="242">
        <v>43400.25</v>
      </c>
      <c r="E260" s="242">
        <v>43048.01</v>
      </c>
      <c r="F260" s="52">
        <f t="shared" si="3"/>
        <v>99.188391771936807</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325" si="4">IF(D262&lt;&gt;0,IF(E262/D262&gt;=100,"&gt;&gt;100",E262/D262*100),"-")</f>
        <v>-</v>
      </c>
    </row>
    <row r="263" spans="1:6" ht="12.75" customHeight="1" x14ac:dyDescent="0.2">
      <c r="A263" s="53">
        <v>38</v>
      </c>
      <c r="B263" s="85" t="s">
        <v>566</v>
      </c>
      <c r="C263" s="50" t="s">
        <v>567</v>
      </c>
      <c r="D263" s="51">
        <f>D264+D268+D273+D279</f>
        <v>10077.379999999999</v>
      </c>
      <c r="E263" s="51">
        <f>E264+E268+E273+E279</f>
        <v>20722.629999999997</v>
      </c>
      <c r="F263" s="52">
        <f t="shared" si="4"/>
        <v>205.63509563001494</v>
      </c>
    </row>
    <row r="264" spans="1:6" ht="12.75" customHeight="1" x14ac:dyDescent="0.2">
      <c r="A264" s="53">
        <v>381</v>
      </c>
      <c r="B264" s="85" t="s">
        <v>568</v>
      </c>
      <c r="C264" s="50" t="s">
        <v>569</v>
      </c>
      <c r="D264" s="51">
        <f>SUM(D265:D267)</f>
        <v>10077.379999999999</v>
      </c>
      <c r="E264" s="51">
        <f>SUM(E265:E267)</f>
        <v>18130.87</v>
      </c>
      <c r="F264" s="52">
        <f t="shared" si="4"/>
        <v>179.91650607598405</v>
      </c>
    </row>
    <row r="265" spans="1:6" ht="12.75" customHeight="1" x14ac:dyDescent="0.2">
      <c r="A265" s="53">
        <v>3811</v>
      </c>
      <c r="B265" s="85" t="s">
        <v>570</v>
      </c>
      <c r="C265" s="50" t="s">
        <v>571</v>
      </c>
      <c r="D265" s="242">
        <v>10077.379999999999</v>
      </c>
      <c r="E265" s="242">
        <v>18130.87</v>
      </c>
      <c r="F265" s="52">
        <f t="shared" si="4"/>
        <v>179.91650607598405</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2591.7600000000002</v>
      </c>
      <c r="F273" s="52" t="str">
        <f t="shared" si="4"/>
        <v>-</v>
      </c>
    </row>
    <row r="274" spans="1:6" ht="12.75" customHeight="1" x14ac:dyDescent="0.2">
      <c r="A274" s="53">
        <v>3831</v>
      </c>
      <c r="B274" s="85" t="s">
        <v>588</v>
      </c>
      <c r="C274" s="50" t="s">
        <v>589</v>
      </c>
      <c r="D274" s="242">
        <v>0</v>
      </c>
      <c r="E274" s="242">
        <v>2591.7600000000002</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11737388.250000002</v>
      </c>
      <c r="E289" s="51">
        <f>E151-E287+E288</f>
        <v>12403740.580000002</v>
      </c>
      <c r="F289" s="52">
        <f t="shared" si="4"/>
        <v>105.67717720336975</v>
      </c>
    </row>
    <row r="290" spans="1:6" ht="12.75" customHeight="1" x14ac:dyDescent="0.2">
      <c r="A290" s="53" t="s">
        <v>609</v>
      </c>
      <c r="B290" s="85" t="s">
        <v>620</v>
      </c>
      <c r="C290" s="50" t="s">
        <v>621</v>
      </c>
      <c r="D290" s="51">
        <f>IF(D6&gt;=D289,D6-D289,0)</f>
        <v>2011140.5099999979</v>
      </c>
      <c r="E290" s="51">
        <f>IF(E6&gt;=E289,E6-E289,0)</f>
        <v>7324295.7799999975</v>
      </c>
      <c r="F290" s="52">
        <f t="shared" si="4"/>
        <v>364.18617911485484</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11527063</v>
      </c>
      <c r="E292" s="242">
        <v>12118383.560000001</v>
      </c>
      <c r="F292" s="52">
        <f t="shared" si="4"/>
        <v>105.12984582456086</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253665.16</v>
      </c>
      <c r="E294" s="242">
        <v>470169.31</v>
      </c>
      <c r="F294" s="52">
        <f t="shared" si="4"/>
        <v>185.35036896671187</v>
      </c>
    </row>
    <row r="295" spans="1:6" ht="24" x14ac:dyDescent="0.2">
      <c r="A295" s="53">
        <v>9661</v>
      </c>
      <c r="B295" s="85" t="s">
        <v>630</v>
      </c>
      <c r="C295" s="50" t="s">
        <v>631</v>
      </c>
      <c r="D295" s="242">
        <v>46458.19</v>
      </c>
      <c r="E295" s="242">
        <v>85700.160000000003</v>
      </c>
      <c r="F295" s="52">
        <f t="shared" si="4"/>
        <v>184.46728122641022</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292.64999999999998</v>
      </c>
      <c r="E298" s="51">
        <f>E299+E311+E344+E348</f>
        <v>554.62</v>
      </c>
      <c r="F298" s="52">
        <f t="shared" ref="F298:F329" si="5">IF(D298&lt;&gt;0,IF(E298/D298&gt;=100,"&gt;&gt;100",E298/D298*100),"-")</f>
        <v>189.51648727148472</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292.64999999999998</v>
      </c>
      <c r="E311" s="51">
        <f>E312+E317+E326+E331+E336+E339</f>
        <v>554.62</v>
      </c>
      <c r="F311" s="52">
        <f t="shared" si="5"/>
        <v>189.51648727148472</v>
      </c>
    </row>
    <row r="312" spans="1:6" ht="12.75" customHeight="1" x14ac:dyDescent="0.2">
      <c r="A312" s="53">
        <v>721</v>
      </c>
      <c r="B312" s="85" t="s">
        <v>663</v>
      </c>
      <c r="C312" s="50" t="s">
        <v>664</v>
      </c>
      <c r="D312" s="51">
        <f>SUM(D313:D316)</f>
        <v>292.64999999999998</v>
      </c>
      <c r="E312" s="51">
        <f>SUM(E313:E316)</f>
        <v>554.62</v>
      </c>
      <c r="F312" s="52">
        <f t="shared" si="5"/>
        <v>189.51648727148472</v>
      </c>
    </row>
    <row r="313" spans="1:6" ht="12.75" customHeight="1" x14ac:dyDescent="0.2">
      <c r="A313" s="53">
        <v>7211</v>
      </c>
      <c r="B313" s="85" t="s">
        <v>665</v>
      </c>
      <c r="C313" s="50" t="s">
        <v>666</v>
      </c>
      <c r="D313" s="242">
        <v>292.64999999999998</v>
      </c>
      <c r="E313" s="242">
        <v>554.62</v>
      </c>
      <c r="F313" s="52">
        <f t="shared" si="5"/>
        <v>189.51648727148472</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1398305.8199999998</v>
      </c>
      <c r="E350" s="51">
        <f>E351+E363+E396+E400+E402</f>
        <v>9200736.8300000001</v>
      </c>
      <c r="F350" s="52">
        <f t="shared" si="6"/>
        <v>657.99174246446319</v>
      </c>
    </row>
    <row r="351" spans="1:6" ht="12.75" customHeight="1" x14ac:dyDescent="0.2">
      <c r="A351" s="53">
        <v>41</v>
      </c>
      <c r="B351" s="85" t="s">
        <v>741</v>
      </c>
      <c r="C351" s="50" t="s">
        <v>742</v>
      </c>
      <c r="D351" s="51">
        <f>D352+D356</f>
        <v>6345.81</v>
      </c>
      <c r="E351" s="51">
        <f>E352+E356</f>
        <v>6231.5</v>
      </c>
      <c r="F351" s="52">
        <f t="shared" si="6"/>
        <v>98.198653914945439</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6345.81</v>
      </c>
      <c r="E356" s="51">
        <f>SUM(E357:E362)</f>
        <v>6231.5</v>
      </c>
      <c r="F356" s="52">
        <f t="shared" si="6"/>
        <v>98.198653914945439</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6345.81</v>
      </c>
      <c r="E359" s="242">
        <v>6231.5</v>
      </c>
      <c r="F359" s="52">
        <f t="shared" si="6"/>
        <v>98.198653914945439</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1036569.8199999998</v>
      </c>
      <c r="E363" s="51">
        <f>E364+E369+E378+E383+E388+E391</f>
        <v>334579.19</v>
      </c>
      <c r="F363" s="52">
        <f t="shared" si="7"/>
        <v>32.277535342481805</v>
      </c>
    </row>
    <row r="364" spans="1:6" ht="12.75" customHeight="1" x14ac:dyDescent="0.2">
      <c r="A364" s="53">
        <v>421</v>
      </c>
      <c r="B364" s="85" t="s">
        <v>759</v>
      </c>
      <c r="C364" s="50" t="s">
        <v>760</v>
      </c>
      <c r="D364" s="51">
        <f>SUM(D365:D368)</f>
        <v>55185.66</v>
      </c>
      <c r="E364" s="51">
        <f>SUM(E365:E368)</f>
        <v>153837.48000000001</v>
      </c>
      <c r="F364" s="52">
        <f t="shared" si="7"/>
        <v>278.76350486702523</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55185.66</v>
      </c>
      <c r="E366" s="242">
        <v>153837.48000000001</v>
      </c>
      <c r="F366" s="52">
        <f t="shared" si="7"/>
        <v>278.76350486702523</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951330.62999999989</v>
      </c>
      <c r="E369" s="51">
        <f>SUM(E370:E377)</f>
        <v>167319.76</v>
      </c>
      <c r="F369" s="52">
        <f t="shared" si="7"/>
        <v>17.587971492098394</v>
      </c>
    </row>
    <row r="370" spans="1:6" ht="12.75" customHeight="1" x14ac:dyDescent="0.2">
      <c r="A370" s="53">
        <v>4221</v>
      </c>
      <c r="B370" s="85" t="s">
        <v>675</v>
      </c>
      <c r="C370" s="50" t="s">
        <v>767</v>
      </c>
      <c r="D370" s="242">
        <v>567808.62</v>
      </c>
      <c r="E370" s="242">
        <v>91429.94</v>
      </c>
      <c r="F370" s="52">
        <f t="shared" si="7"/>
        <v>16.102245858824755</v>
      </c>
    </row>
    <row r="371" spans="1:6" ht="12.75" customHeight="1" x14ac:dyDescent="0.2">
      <c r="A371" s="53">
        <v>4222</v>
      </c>
      <c r="B371" s="85" t="s">
        <v>768</v>
      </c>
      <c r="C371" s="50" t="s">
        <v>769</v>
      </c>
      <c r="D371" s="242">
        <v>84821.84</v>
      </c>
      <c r="E371" s="242">
        <v>7079.11</v>
      </c>
      <c r="F371" s="52">
        <f t="shared" si="7"/>
        <v>8.3458576234611268</v>
      </c>
    </row>
    <row r="372" spans="1:6" ht="12.75" customHeight="1" x14ac:dyDescent="0.2">
      <c r="A372" s="53">
        <v>4223</v>
      </c>
      <c r="B372" s="85" t="s">
        <v>679</v>
      </c>
      <c r="C372" s="50" t="s">
        <v>770</v>
      </c>
      <c r="D372" s="242">
        <v>6404.12</v>
      </c>
      <c r="E372" s="242">
        <v>170.56</v>
      </c>
      <c r="F372" s="52">
        <f t="shared" si="7"/>
        <v>2.663285509952968</v>
      </c>
    </row>
    <row r="373" spans="1:6" ht="12.75" customHeight="1" x14ac:dyDescent="0.2">
      <c r="A373" s="53">
        <v>4224</v>
      </c>
      <c r="B373" s="85" t="s">
        <v>681</v>
      </c>
      <c r="C373" s="50" t="s">
        <v>771</v>
      </c>
      <c r="D373" s="242">
        <v>18149.580000000002</v>
      </c>
      <c r="E373" s="242">
        <v>16333.86</v>
      </c>
      <c r="F373" s="52">
        <f t="shared" si="7"/>
        <v>89.995801555738481</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1694.66</v>
      </c>
      <c r="E375" s="242">
        <v>23800.45</v>
      </c>
      <c r="F375" s="52">
        <f t="shared" si="7"/>
        <v>1404.4380583715908</v>
      </c>
    </row>
    <row r="376" spans="1:6" ht="12.75" customHeight="1" x14ac:dyDescent="0.2">
      <c r="A376" s="53">
        <v>4227</v>
      </c>
      <c r="B376" s="232" t="s">
        <v>687</v>
      </c>
      <c r="C376" s="50" t="s">
        <v>774</v>
      </c>
      <c r="D376" s="242">
        <v>272451.81</v>
      </c>
      <c r="E376" s="242">
        <v>28505.84</v>
      </c>
      <c r="F376" s="52">
        <f t="shared" si="7"/>
        <v>10.462708983287722</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21544.34</v>
      </c>
      <c r="E383" s="51">
        <f>SUM(E384:E387)</f>
        <v>13421.95</v>
      </c>
      <c r="F383" s="52">
        <f t="shared" si="7"/>
        <v>62.299193198770539</v>
      </c>
    </row>
    <row r="384" spans="1:6" ht="12.75" customHeight="1" x14ac:dyDescent="0.2">
      <c r="A384" s="53">
        <v>4241</v>
      </c>
      <c r="B384" s="85" t="s">
        <v>784</v>
      </c>
      <c r="C384" s="50" t="s">
        <v>785</v>
      </c>
      <c r="D384" s="242">
        <v>21544.34</v>
      </c>
      <c r="E384" s="242">
        <v>13421.95</v>
      </c>
      <c r="F384" s="52">
        <f t="shared" si="7"/>
        <v>62.299193198770539</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8509.19</v>
      </c>
      <c r="E391" s="51">
        <f>SUM(E392:E395)</f>
        <v>0</v>
      </c>
      <c r="F391" s="52">
        <f t="shared" si="7"/>
        <v>0</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8509.19</v>
      </c>
      <c r="E393" s="242">
        <v>0</v>
      </c>
      <c r="F393" s="52">
        <f t="shared" si="7"/>
        <v>0</v>
      </c>
    </row>
    <row r="394" spans="1:6" ht="12.75" customHeight="1" x14ac:dyDescent="0.2">
      <c r="A394" s="53">
        <v>4263</v>
      </c>
      <c r="B394" s="85" t="s">
        <v>723</v>
      </c>
      <c r="C394" s="50" t="s">
        <v>798</v>
      </c>
      <c r="D394" s="242">
        <v>0</v>
      </c>
      <c r="E394" s="242">
        <v>0</v>
      </c>
      <c r="F394" s="52" t="str">
        <f t="shared" ref="F394:F425"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355390.19</v>
      </c>
      <c r="E402" s="51">
        <f>SUM(E403:E406)</f>
        <v>8859926.1400000006</v>
      </c>
      <c r="F402" s="52">
        <f t="shared" si="8"/>
        <v>2493.0137041768094</v>
      </c>
    </row>
    <row r="403" spans="1:6" ht="12.75" customHeight="1" x14ac:dyDescent="0.2">
      <c r="A403" s="53">
        <v>451</v>
      </c>
      <c r="B403" s="85" t="s">
        <v>812</v>
      </c>
      <c r="C403" s="50" t="s">
        <v>813</v>
      </c>
      <c r="D403" s="242">
        <v>355390.19</v>
      </c>
      <c r="E403" s="242">
        <v>8859926.1400000006</v>
      </c>
      <c r="F403" s="52">
        <f t="shared" si="8"/>
        <v>2493.0137041768094</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1398013.17</v>
      </c>
      <c r="E408" s="51">
        <f>IF(E350&gt;=E298,E350-E298,0)</f>
        <v>9200182.2100000009</v>
      </c>
      <c r="F408" s="52">
        <f t="shared" si="8"/>
        <v>658.0898096975726</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9328751.3399999999</v>
      </c>
      <c r="E410" s="242">
        <v>9328751.3499999996</v>
      </c>
      <c r="F410" s="52">
        <f t="shared" si="8"/>
        <v>100.00000010719548</v>
      </c>
    </row>
    <row r="411" spans="1:6" ht="12.75" customHeight="1" x14ac:dyDescent="0.2">
      <c r="A411" s="53">
        <v>97</v>
      </c>
      <c r="B411" s="85" t="s">
        <v>828</v>
      </c>
      <c r="C411" s="50" t="s">
        <v>829</v>
      </c>
      <c r="D411" s="242">
        <v>1081.6400000000001</v>
      </c>
      <c r="E411" s="242">
        <v>1057.46</v>
      </c>
      <c r="F411" s="52">
        <f t="shared" si="8"/>
        <v>97.764505750526979</v>
      </c>
    </row>
    <row r="412" spans="1:6" ht="12.75" customHeight="1" x14ac:dyDescent="0.2">
      <c r="A412" s="53" t="s">
        <v>609</v>
      </c>
      <c r="B412" s="85" t="s">
        <v>830</v>
      </c>
      <c r="C412" s="50" t="s">
        <v>831</v>
      </c>
      <c r="D412" s="51">
        <f>D6+D298</f>
        <v>13748821.41</v>
      </c>
      <c r="E412" s="51">
        <f>E6+E298</f>
        <v>19728590.98</v>
      </c>
      <c r="F412" s="52">
        <f t="shared" si="8"/>
        <v>143.49296126321565</v>
      </c>
    </row>
    <row r="413" spans="1:6" ht="12.75" customHeight="1" x14ac:dyDescent="0.2">
      <c r="A413" s="53" t="s">
        <v>609</v>
      </c>
      <c r="B413" s="85" t="s">
        <v>832</v>
      </c>
      <c r="C413" s="50" t="s">
        <v>833</v>
      </c>
      <c r="D413" s="51">
        <f>D289+D350</f>
        <v>13135694.070000002</v>
      </c>
      <c r="E413" s="51">
        <f>E289+E350</f>
        <v>21604477.410000004</v>
      </c>
      <c r="F413" s="52">
        <f t="shared" si="8"/>
        <v>164.47153302193189</v>
      </c>
    </row>
    <row r="414" spans="1:6" ht="12.75" customHeight="1" x14ac:dyDescent="0.2">
      <c r="A414" s="53" t="s">
        <v>609</v>
      </c>
      <c r="B414" s="85" t="s">
        <v>834</v>
      </c>
      <c r="C414" s="50" t="s">
        <v>835</v>
      </c>
      <c r="D414" s="51">
        <f>IF(D412&gt;=D413,D412-D413,0)</f>
        <v>613127.33999999799</v>
      </c>
      <c r="E414" s="51">
        <f>IF(E412&gt;=E413,E412-E413,0)</f>
        <v>0</v>
      </c>
      <c r="F414" s="52">
        <f t="shared" si="8"/>
        <v>0</v>
      </c>
    </row>
    <row r="415" spans="1:6" ht="12.75" customHeight="1" x14ac:dyDescent="0.2">
      <c r="A415" s="53" t="s">
        <v>609</v>
      </c>
      <c r="B415" s="85" t="s">
        <v>836</v>
      </c>
      <c r="C415" s="50" t="s">
        <v>837</v>
      </c>
      <c r="D415" s="51">
        <f>IF(D413&gt;=D412,D413-D412,0)</f>
        <v>0</v>
      </c>
      <c r="E415" s="51">
        <f>IF(E413&gt;=E412,E413-E412,0)</f>
        <v>1875886.4300000034</v>
      </c>
      <c r="F415" s="52" t="str">
        <f t="shared" si="8"/>
        <v>-</v>
      </c>
    </row>
    <row r="416" spans="1:6" ht="12.75" customHeight="1" x14ac:dyDescent="0.2">
      <c r="A416" s="60" t="s">
        <v>838</v>
      </c>
      <c r="B416" s="232" t="s">
        <v>839</v>
      </c>
      <c r="C416" s="61" t="s">
        <v>840</v>
      </c>
      <c r="D416" s="51">
        <f>IF(D292-D293+D409-D410&gt;=0,D292-D293+D409-D410,0)</f>
        <v>2198311.66</v>
      </c>
      <c r="E416" s="51">
        <f>IF(E292-E293+E409-E410&gt;=0,E292-E293+E409-E410,0)</f>
        <v>2789632.2100000009</v>
      </c>
      <c r="F416" s="52">
        <f t="shared" si="8"/>
        <v>126.89884972906893</v>
      </c>
    </row>
    <row r="417" spans="1:6" ht="12.75" customHeight="1" x14ac:dyDescent="0.2">
      <c r="A417" s="60" t="s">
        <v>838</v>
      </c>
      <c r="B417" s="85" t="s">
        <v>841</v>
      </c>
      <c r="C417" s="61" t="s">
        <v>842</v>
      </c>
      <c r="D417" s="51">
        <f>IF(D293-D292+D410-D409&gt;=0,D293-D292+D410-D409,0)</f>
        <v>0</v>
      </c>
      <c r="E417" s="51">
        <f>IF(E293-E292+E410-E409&gt;=0,E293-E292+E410-E409,0)</f>
        <v>0</v>
      </c>
      <c r="F417" s="52" t="str">
        <f t="shared" si="8"/>
        <v>-</v>
      </c>
    </row>
    <row r="418" spans="1:6" ht="12.75" customHeight="1" x14ac:dyDescent="0.2">
      <c r="A418" s="55" t="s">
        <v>843</v>
      </c>
      <c r="B418" s="233" t="s">
        <v>844</v>
      </c>
      <c r="C418" s="56" t="s">
        <v>845</v>
      </c>
      <c r="D418" s="62">
        <f>D294+D411</f>
        <v>254746.80000000002</v>
      </c>
      <c r="E418" s="62">
        <f>E294+E411</f>
        <v>471226.77</v>
      </c>
      <c r="F418" s="57">
        <f t="shared" si="8"/>
        <v>184.97848451874566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1327228</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294" t="s">
        <v>609</v>
      </c>
      <c r="C424" s="50" t="s">
        <v>855</v>
      </c>
      <c r="D424" s="242">
        <v>0</v>
      </c>
      <c r="E424" s="242">
        <v>0</v>
      </c>
      <c r="F424" s="52" t="str">
        <f t="shared" si="9"/>
        <v>-</v>
      </c>
    </row>
    <row r="425" spans="1:6" ht="12.75" customHeight="1" x14ac:dyDescent="0.2">
      <c r="A425" s="53">
        <v>8115</v>
      </c>
      <c r="B425" s="85" t="s">
        <v>856</v>
      </c>
      <c r="C425" s="50" t="s">
        <v>857</v>
      </c>
      <c r="D425" s="242">
        <v>0</v>
      </c>
      <c r="E425" s="242">
        <v>0</v>
      </c>
      <c r="F425" s="52" t="str">
        <f t="shared" si="9"/>
        <v>-</v>
      </c>
    </row>
    <row r="426" spans="1:6" ht="12.75" customHeight="1" x14ac:dyDescent="0.2">
      <c r="A426" s="53">
        <v>8116</v>
      </c>
      <c r="B426" s="85" t="s">
        <v>858</v>
      </c>
      <c r="C426" s="50" t="s">
        <v>859</v>
      </c>
      <c r="D426" s="242">
        <v>0</v>
      </c>
      <c r="E426" s="242">
        <v>0</v>
      </c>
      <c r="F426" s="52" t="str">
        <f t="shared" si="9"/>
        <v>-</v>
      </c>
    </row>
    <row r="427" spans="1:6" ht="24" x14ac:dyDescent="0.2">
      <c r="A427" s="53">
        <v>812</v>
      </c>
      <c r="B427" s="85" t="s">
        <v>860</v>
      </c>
      <c r="C427" s="50" t="s">
        <v>861</v>
      </c>
      <c r="D427" s="51">
        <f>SUM(D428:D429)</f>
        <v>0</v>
      </c>
      <c r="E427" s="51">
        <f>SUM(E428:E429)</f>
        <v>0</v>
      </c>
      <c r="F427" s="52" t="str">
        <f t="shared" si="9"/>
        <v>-</v>
      </c>
    </row>
    <row r="428" spans="1:6" ht="24" x14ac:dyDescent="0.2">
      <c r="A428" s="53">
        <v>8121</v>
      </c>
      <c r="B428" s="232" t="s">
        <v>862</v>
      </c>
      <c r="C428" s="50" t="s">
        <v>863</v>
      </c>
      <c r="D428" s="242">
        <v>0</v>
      </c>
      <c r="E428" s="242">
        <v>0</v>
      </c>
      <c r="F428" s="52" t="str">
        <f t="shared" si="9"/>
        <v>-</v>
      </c>
    </row>
    <row r="429" spans="1:6" ht="24" x14ac:dyDescent="0.2">
      <c r="A429" s="53">
        <v>8122</v>
      </c>
      <c r="B429" s="232" t="s">
        <v>864</v>
      </c>
      <c r="C429" s="50" t="s">
        <v>865</v>
      </c>
      <c r="D429" s="242">
        <v>0</v>
      </c>
      <c r="E429" s="242">
        <v>0</v>
      </c>
      <c r="F429" s="52" t="str">
        <f t="shared" si="9"/>
        <v>-</v>
      </c>
    </row>
    <row r="430" spans="1:6" ht="24" x14ac:dyDescent="0.2">
      <c r="A430" s="53">
        <v>813</v>
      </c>
      <c r="B430" s="85" t="s">
        <v>866</v>
      </c>
      <c r="C430" s="50" t="s">
        <v>867</v>
      </c>
      <c r="D430" s="51">
        <f>SUM(D431:D433)</f>
        <v>0</v>
      </c>
      <c r="E430" s="51">
        <f>SUM(E431:E433)</f>
        <v>0</v>
      </c>
      <c r="F430" s="52" t="str">
        <f t="shared" si="9"/>
        <v>-</v>
      </c>
    </row>
    <row r="431" spans="1:6" ht="12.75" customHeight="1" x14ac:dyDescent="0.2">
      <c r="A431" s="53">
        <v>8132</v>
      </c>
      <c r="B431" s="85" t="s">
        <v>868</v>
      </c>
      <c r="C431" s="50" t="s">
        <v>869</v>
      </c>
      <c r="D431" s="242">
        <v>0</v>
      </c>
      <c r="E431" s="242">
        <v>0</v>
      </c>
      <c r="F431" s="52" t="str">
        <f t="shared" si="9"/>
        <v>-</v>
      </c>
    </row>
    <row r="432" spans="1:6" ht="12.75" customHeight="1" x14ac:dyDescent="0.2">
      <c r="A432" s="53">
        <v>8133</v>
      </c>
      <c r="B432" s="85" t="s">
        <v>870</v>
      </c>
      <c r="C432" s="50" t="s">
        <v>871</v>
      </c>
      <c r="D432" s="242">
        <v>0</v>
      </c>
      <c r="E432" s="242">
        <v>0</v>
      </c>
      <c r="F432" s="52" t="str">
        <f t="shared" si="9"/>
        <v>-</v>
      </c>
    </row>
    <row r="433" spans="1:6" ht="12.75" customHeight="1" x14ac:dyDescent="0.2">
      <c r="A433" s="53">
        <v>8134</v>
      </c>
      <c r="B433" s="85" t="s">
        <v>872</v>
      </c>
      <c r="C433" s="50" t="s">
        <v>873</v>
      </c>
      <c r="D433" s="242">
        <v>0</v>
      </c>
      <c r="E433" s="242">
        <v>0</v>
      </c>
      <c r="F433" s="52" t="str">
        <f t="shared" si="9"/>
        <v>-</v>
      </c>
    </row>
    <row r="434" spans="1:6" ht="24" x14ac:dyDescent="0.2">
      <c r="A434" s="53">
        <v>814</v>
      </c>
      <c r="B434" s="232" t="s">
        <v>874</v>
      </c>
      <c r="C434" s="50" t="s">
        <v>875</v>
      </c>
      <c r="D434" s="242">
        <v>0</v>
      </c>
      <c r="E434" s="242">
        <v>0</v>
      </c>
      <c r="F434" s="52" t="str">
        <f t="shared" si="9"/>
        <v>-</v>
      </c>
    </row>
    <row r="435" spans="1:6" ht="24" x14ac:dyDescent="0.2">
      <c r="A435" s="53">
        <v>815</v>
      </c>
      <c r="B435" s="85" t="s">
        <v>876</v>
      </c>
      <c r="C435" s="50" t="s">
        <v>877</v>
      </c>
      <c r="D435" s="51">
        <f>SUM(D436:D441)</f>
        <v>0</v>
      </c>
      <c r="E435" s="51">
        <f>SUM(E436:E441)</f>
        <v>0</v>
      </c>
      <c r="F435" s="52" t="str">
        <f t="shared" si="9"/>
        <v>-</v>
      </c>
    </row>
    <row r="436" spans="1:6" ht="12.75" customHeight="1" x14ac:dyDescent="0.2">
      <c r="A436" s="53">
        <v>8153</v>
      </c>
      <c r="B436" s="85" t="s">
        <v>878</v>
      </c>
      <c r="C436" s="50" t="s">
        <v>879</v>
      </c>
      <c r="D436" s="242">
        <v>0</v>
      </c>
      <c r="E436" s="242">
        <v>0</v>
      </c>
      <c r="F436" s="52" t="str">
        <f t="shared" si="9"/>
        <v>-</v>
      </c>
    </row>
    <row r="437" spans="1:6" ht="24" x14ac:dyDescent="0.2">
      <c r="A437" s="53">
        <v>8154</v>
      </c>
      <c r="B437" s="85" t="s">
        <v>880</v>
      </c>
      <c r="C437" s="50" t="s">
        <v>881</v>
      </c>
      <c r="D437" s="242">
        <v>0</v>
      </c>
      <c r="E437" s="242">
        <v>0</v>
      </c>
      <c r="F437" s="52" t="str">
        <f t="shared" si="9"/>
        <v>-</v>
      </c>
    </row>
    <row r="438" spans="1:6" ht="24" x14ac:dyDescent="0.2">
      <c r="A438" s="53">
        <v>8155</v>
      </c>
      <c r="B438" s="85" t="s">
        <v>882</v>
      </c>
      <c r="C438" s="50" t="s">
        <v>883</v>
      </c>
      <c r="D438" s="242">
        <v>0</v>
      </c>
      <c r="E438" s="242">
        <v>0</v>
      </c>
      <c r="F438" s="52" t="str">
        <f t="shared" si="9"/>
        <v>-</v>
      </c>
    </row>
    <row r="439" spans="1:6" ht="12.75" customHeight="1" x14ac:dyDescent="0.2">
      <c r="A439" s="53">
        <v>8156</v>
      </c>
      <c r="B439" s="85" t="s">
        <v>884</v>
      </c>
      <c r="C439" s="50" t="s">
        <v>885</v>
      </c>
      <c r="D439" s="242">
        <v>0</v>
      </c>
      <c r="E439" s="242">
        <v>0</v>
      </c>
      <c r="F439" s="52" t="str">
        <f t="shared" si="9"/>
        <v>-</v>
      </c>
    </row>
    <row r="440" spans="1:6" ht="12.75" customHeight="1" x14ac:dyDescent="0.2">
      <c r="A440" s="53">
        <v>8157</v>
      </c>
      <c r="B440" s="85" t="s">
        <v>886</v>
      </c>
      <c r="C440" s="50" t="s">
        <v>887</v>
      </c>
      <c r="D440" s="242">
        <v>0</v>
      </c>
      <c r="E440" s="242">
        <v>0</v>
      </c>
      <c r="F440" s="52" t="str">
        <f t="shared" si="9"/>
        <v>-</v>
      </c>
    </row>
    <row r="441" spans="1:6" ht="12.75" customHeight="1" x14ac:dyDescent="0.2">
      <c r="A441" s="53">
        <v>8158</v>
      </c>
      <c r="B441" s="85" t="s">
        <v>888</v>
      </c>
      <c r="C441" s="50" t="s">
        <v>889</v>
      </c>
      <c r="D441" s="242">
        <v>0</v>
      </c>
      <c r="E441" s="242">
        <v>0</v>
      </c>
      <c r="F441" s="52" t="str">
        <f t="shared" si="9"/>
        <v>-</v>
      </c>
    </row>
    <row r="442" spans="1:6" ht="24" x14ac:dyDescent="0.2">
      <c r="A442" s="53">
        <v>816</v>
      </c>
      <c r="B442" s="85" t="s">
        <v>890</v>
      </c>
      <c r="C442" s="50" t="s">
        <v>891</v>
      </c>
      <c r="D442" s="51">
        <f>SUM(D443:D446)</f>
        <v>0</v>
      </c>
      <c r="E442" s="51">
        <f>SUM(E443:E446)</f>
        <v>0</v>
      </c>
      <c r="F442" s="52" t="str">
        <f t="shared" si="9"/>
        <v>-</v>
      </c>
    </row>
    <row r="443" spans="1:6" ht="12.75" customHeight="1" x14ac:dyDescent="0.2">
      <c r="A443" s="53">
        <v>8163</v>
      </c>
      <c r="B443" s="85" t="s">
        <v>892</v>
      </c>
      <c r="C443" s="50" t="s">
        <v>893</v>
      </c>
      <c r="D443" s="242">
        <v>0</v>
      </c>
      <c r="E443" s="242">
        <v>0</v>
      </c>
      <c r="F443" s="52" t="str">
        <f t="shared" si="9"/>
        <v>-</v>
      </c>
    </row>
    <row r="444" spans="1:6" ht="12.75" customHeight="1" x14ac:dyDescent="0.2">
      <c r="A444" s="53">
        <v>8164</v>
      </c>
      <c r="B444" s="85" t="s">
        <v>894</v>
      </c>
      <c r="C444" s="50" t="s">
        <v>895</v>
      </c>
      <c r="D444" s="242">
        <v>0</v>
      </c>
      <c r="E444" s="242">
        <v>0</v>
      </c>
      <c r="F444" s="52" t="str">
        <f t="shared" si="9"/>
        <v>-</v>
      </c>
    </row>
    <row r="445" spans="1:6" ht="12.75" customHeight="1" x14ac:dyDescent="0.2">
      <c r="A445" s="53">
        <v>8165</v>
      </c>
      <c r="B445" s="85" t="s">
        <v>896</v>
      </c>
      <c r="C445" s="50" t="s">
        <v>897</v>
      </c>
      <c r="D445" s="242">
        <v>0</v>
      </c>
      <c r="E445" s="242">
        <v>0</v>
      </c>
      <c r="F445" s="52" t="str">
        <f t="shared" si="9"/>
        <v>-</v>
      </c>
    </row>
    <row r="446" spans="1:6" ht="12.75" customHeight="1" x14ac:dyDescent="0.2">
      <c r="A446" s="53">
        <v>8166</v>
      </c>
      <c r="B446" s="85" t="s">
        <v>898</v>
      </c>
      <c r="C446" s="50" t="s">
        <v>899</v>
      </c>
      <c r="D446" s="242">
        <v>0</v>
      </c>
      <c r="E446" s="242">
        <v>0</v>
      </c>
      <c r="F446" s="52" t="str">
        <f t="shared" si="9"/>
        <v>-</v>
      </c>
    </row>
    <row r="447" spans="1:6" ht="12.75" customHeight="1" x14ac:dyDescent="0.2">
      <c r="A447" s="53">
        <v>817</v>
      </c>
      <c r="B447" s="85" t="s">
        <v>900</v>
      </c>
      <c r="C447" s="50" t="s">
        <v>901</v>
      </c>
      <c r="D447" s="51">
        <f>SUM(D448:D454)</f>
        <v>0</v>
      </c>
      <c r="E447" s="51">
        <f>SUM(E448:E454)</f>
        <v>0</v>
      </c>
      <c r="F447" s="52" t="str">
        <f t="shared" si="9"/>
        <v>-</v>
      </c>
    </row>
    <row r="448" spans="1:6" ht="12.75" customHeight="1" x14ac:dyDescent="0.2">
      <c r="A448" s="53">
        <v>8171</v>
      </c>
      <c r="B448" s="85" t="s">
        <v>902</v>
      </c>
      <c r="C448" s="50" t="s">
        <v>903</v>
      </c>
      <c r="D448" s="242">
        <v>0</v>
      </c>
      <c r="E448" s="242">
        <v>0</v>
      </c>
      <c r="F448" s="52" t="str">
        <f t="shared" si="9"/>
        <v>-</v>
      </c>
    </row>
    <row r="449" spans="1:6" ht="12.75" customHeight="1" x14ac:dyDescent="0.2">
      <c r="A449" s="53">
        <v>8172</v>
      </c>
      <c r="B449" s="85" t="s">
        <v>904</v>
      </c>
      <c r="C449" s="50" t="s">
        <v>905</v>
      </c>
      <c r="D449" s="242">
        <v>0</v>
      </c>
      <c r="E449" s="242">
        <v>0</v>
      </c>
      <c r="F449" s="52" t="str">
        <f t="shared" si="9"/>
        <v>-</v>
      </c>
    </row>
    <row r="450" spans="1:6" ht="12.75" customHeight="1" x14ac:dyDescent="0.2">
      <c r="A450" s="53">
        <v>8173</v>
      </c>
      <c r="B450" s="85" t="s">
        <v>906</v>
      </c>
      <c r="C450" s="50" t="s">
        <v>907</v>
      </c>
      <c r="D450" s="242">
        <v>0</v>
      </c>
      <c r="E450" s="242">
        <v>0</v>
      </c>
      <c r="F450" s="52" t="str">
        <f t="shared" si="9"/>
        <v>-</v>
      </c>
    </row>
    <row r="451" spans="1:6" ht="12.75" customHeight="1" x14ac:dyDescent="0.2">
      <c r="A451" s="53">
        <v>8174</v>
      </c>
      <c r="B451" s="85" t="s">
        <v>908</v>
      </c>
      <c r="C451" s="50" t="s">
        <v>909</v>
      </c>
      <c r="D451" s="242">
        <v>0</v>
      </c>
      <c r="E451" s="242">
        <v>0</v>
      </c>
      <c r="F451" s="52" t="str">
        <f t="shared" si="9"/>
        <v>-</v>
      </c>
    </row>
    <row r="452" spans="1:6" ht="12.75" customHeight="1" x14ac:dyDescent="0.2">
      <c r="A452" s="53">
        <v>8175</v>
      </c>
      <c r="B452" s="85" t="s">
        <v>910</v>
      </c>
      <c r="C452" s="50" t="s">
        <v>911</v>
      </c>
      <c r="D452" s="242">
        <v>0</v>
      </c>
      <c r="E452" s="242">
        <v>0</v>
      </c>
      <c r="F452" s="52" t="str">
        <f t="shared" si="9"/>
        <v>-</v>
      </c>
    </row>
    <row r="453" spans="1:6" ht="24" x14ac:dyDescent="0.2">
      <c r="A453" s="53">
        <v>8176</v>
      </c>
      <c r="B453" s="85" t="s">
        <v>912</v>
      </c>
      <c r="C453" s="50" t="s">
        <v>913</v>
      </c>
      <c r="D453" s="242">
        <v>0</v>
      </c>
      <c r="E453" s="242">
        <v>0</v>
      </c>
      <c r="F453" s="52" t="str">
        <f t="shared" si="9"/>
        <v>-</v>
      </c>
    </row>
    <row r="454" spans="1:6" ht="24" x14ac:dyDescent="0.2">
      <c r="A454" s="53">
        <v>8177</v>
      </c>
      <c r="B454" s="232" t="s">
        <v>914</v>
      </c>
      <c r="C454" s="50" t="s">
        <v>915</v>
      </c>
      <c r="D454" s="242">
        <v>0</v>
      </c>
      <c r="E454" s="242">
        <v>0</v>
      </c>
      <c r="F454" s="52" t="str">
        <f t="shared" si="9"/>
        <v>-</v>
      </c>
    </row>
    <row r="455" spans="1:6" ht="12.75" customHeight="1" x14ac:dyDescent="0.2">
      <c r="A455" s="53" t="s">
        <v>916</v>
      </c>
      <c r="B455" s="232" t="s">
        <v>917</v>
      </c>
      <c r="C455" s="50" t="s">
        <v>916</v>
      </c>
      <c r="D455" s="51">
        <f>SUM(D456:D458)</f>
        <v>0</v>
      </c>
      <c r="E455" s="51">
        <f>SUM(E456:E458)</f>
        <v>0</v>
      </c>
      <c r="F455" s="52" t="str">
        <f t="shared" si="9"/>
        <v>-</v>
      </c>
    </row>
    <row r="456" spans="1:6" ht="24" x14ac:dyDescent="0.2">
      <c r="A456" s="53" t="s">
        <v>918</v>
      </c>
      <c r="B456" s="232" t="s">
        <v>919</v>
      </c>
      <c r="C456" s="50" t="s">
        <v>918</v>
      </c>
      <c r="D456" s="242">
        <v>0</v>
      </c>
      <c r="E456" s="242">
        <v>0</v>
      </c>
      <c r="F456" s="52" t="str">
        <f t="shared" si="9"/>
        <v>-</v>
      </c>
    </row>
    <row r="457" spans="1:6" ht="24" x14ac:dyDescent="0.2">
      <c r="A457" s="53" t="s">
        <v>920</v>
      </c>
      <c r="B457" s="232" t="s">
        <v>921</v>
      </c>
      <c r="C457" s="50" t="s">
        <v>920</v>
      </c>
      <c r="D457" s="242">
        <v>0</v>
      </c>
      <c r="E457" s="242">
        <v>0</v>
      </c>
      <c r="F457" s="52" t="str">
        <f t="shared" si="9"/>
        <v>-</v>
      </c>
    </row>
    <row r="458" spans="1:6" ht="12.75" customHeight="1" x14ac:dyDescent="0.2">
      <c r="A458" s="53" t="s">
        <v>922</v>
      </c>
      <c r="B458" s="232" t="s">
        <v>923</v>
      </c>
      <c r="C458" s="50" t="s">
        <v>922</v>
      </c>
      <c r="D458" s="242">
        <v>0</v>
      </c>
      <c r="E458" s="242">
        <v>0</v>
      </c>
      <c r="F458" s="52" t="str">
        <f t="shared" si="9"/>
        <v>-</v>
      </c>
    </row>
    <row r="459" spans="1:6" ht="12.75" customHeight="1" x14ac:dyDescent="0.2">
      <c r="A459" s="53">
        <v>82</v>
      </c>
      <c r="B459" s="85" t="s">
        <v>924</v>
      </c>
      <c r="C459" s="50" t="s">
        <v>925</v>
      </c>
      <c r="D459" s="51">
        <f>D460+D463+D466+D469</f>
        <v>0</v>
      </c>
      <c r="E459" s="51">
        <f>E460+E463+E466+E469</f>
        <v>0</v>
      </c>
      <c r="F459" s="52" t="str">
        <f t="shared" si="9"/>
        <v>-</v>
      </c>
    </row>
    <row r="460" spans="1:6" ht="12.75" customHeight="1" x14ac:dyDescent="0.2">
      <c r="A460" s="53">
        <v>821</v>
      </c>
      <c r="B460" s="85" t="s">
        <v>926</v>
      </c>
      <c r="C460" s="50" t="s">
        <v>927</v>
      </c>
      <c r="D460" s="51">
        <f>SUM(D461:D462)</f>
        <v>0</v>
      </c>
      <c r="E460" s="51">
        <f>SUM(E461:E462)</f>
        <v>0</v>
      </c>
      <c r="F460" s="52" t="str">
        <f t="shared" si="9"/>
        <v>-</v>
      </c>
    </row>
    <row r="461" spans="1:6" ht="12.75" customHeight="1" x14ac:dyDescent="0.2">
      <c r="A461" s="53">
        <v>8211</v>
      </c>
      <c r="B461" s="85" t="s">
        <v>928</v>
      </c>
      <c r="C461" s="50" t="s">
        <v>929</v>
      </c>
      <c r="D461" s="242">
        <v>0</v>
      </c>
      <c r="E461" s="242">
        <v>0</v>
      </c>
      <c r="F461" s="52" t="str">
        <f t="shared" si="9"/>
        <v>-</v>
      </c>
    </row>
    <row r="462" spans="1:6" ht="12.75" customHeight="1" x14ac:dyDescent="0.2">
      <c r="A462" s="53">
        <v>8212</v>
      </c>
      <c r="B462" s="85" t="s">
        <v>930</v>
      </c>
      <c r="C462" s="50" t="s">
        <v>931</v>
      </c>
      <c r="D462" s="242">
        <v>0</v>
      </c>
      <c r="E462" s="242">
        <v>0</v>
      </c>
      <c r="F462" s="52" t="str">
        <f t="shared" si="9"/>
        <v>-</v>
      </c>
    </row>
    <row r="463" spans="1:6" ht="12.75" customHeight="1" x14ac:dyDescent="0.2">
      <c r="A463" s="53">
        <v>822</v>
      </c>
      <c r="B463" s="85" t="s">
        <v>932</v>
      </c>
      <c r="C463" s="50" t="s">
        <v>933</v>
      </c>
      <c r="D463" s="51">
        <f>SUM(D464:D465)</f>
        <v>0</v>
      </c>
      <c r="E463" s="51">
        <f>SUM(E464:E465)</f>
        <v>0</v>
      </c>
      <c r="F463" s="52" t="str">
        <f t="shared" si="9"/>
        <v>-</v>
      </c>
    </row>
    <row r="464" spans="1:6" ht="12.75" customHeight="1" x14ac:dyDescent="0.2">
      <c r="A464" s="53">
        <v>8221</v>
      </c>
      <c r="B464" s="85" t="s">
        <v>934</v>
      </c>
      <c r="C464" s="50" t="s">
        <v>935</v>
      </c>
      <c r="D464" s="242">
        <v>0</v>
      </c>
      <c r="E464" s="242">
        <v>0</v>
      </c>
      <c r="F464" s="52" t="str">
        <f t="shared" si="9"/>
        <v>-</v>
      </c>
    </row>
    <row r="465" spans="1:6" ht="12.75" customHeight="1" x14ac:dyDescent="0.2">
      <c r="A465" s="53">
        <v>8222</v>
      </c>
      <c r="B465" s="85" t="s">
        <v>936</v>
      </c>
      <c r="C465" s="50" t="s">
        <v>937</v>
      </c>
      <c r="D465" s="242">
        <v>0</v>
      </c>
      <c r="E465" s="242">
        <v>0</v>
      </c>
      <c r="F465" s="52" t="str">
        <f t="shared" si="9"/>
        <v>-</v>
      </c>
    </row>
    <row r="466" spans="1:6" ht="12.75" customHeight="1" x14ac:dyDescent="0.2">
      <c r="A466" s="53">
        <v>823</v>
      </c>
      <c r="B466" s="85" t="s">
        <v>938</v>
      </c>
      <c r="C466" s="50" t="s">
        <v>939</v>
      </c>
      <c r="D466" s="51">
        <f>SUM(D467:D468)</f>
        <v>0</v>
      </c>
      <c r="E466" s="51">
        <f>SUM(E467:E468)</f>
        <v>0</v>
      </c>
      <c r="F466" s="52" t="str">
        <f t="shared" si="9"/>
        <v>-</v>
      </c>
    </row>
    <row r="467" spans="1:6" ht="12.75" customHeight="1" x14ac:dyDescent="0.2">
      <c r="A467" s="53">
        <v>8231</v>
      </c>
      <c r="B467" s="85" t="s">
        <v>940</v>
      </c>
      <c r="C467" s="50" t="s">
        <v>941</v>
      </c>
      <c r="D467" s="242">
        <v>0</v>
      </c>
      <c r="E467" s="242">
        <v>0</v>
      </c>
      <c r="F467" s="52" t="str">
        <f t="shared" si="9"/>
        <v>-</v>
      </c>
    </row>
    <row r="468" spans="1:6" ht="12.75" customHeight="1" x14ac:dyDescent="0.2">
      <c r="A468" s="53">
        <v>8232</v>
      </c>
      <c r="B468" s="85" t="s">
        <v>942</v>
      </c>
      <c r="C468" s="50" t="s">
        <v>943</v>
      </c>
      <c r="D468" s="242">
        <v>0</v>
      </c>
      <c r="E468" s="242">
        <v>0</v>
      </c>
      <c r="F468" s="52" t="str">
        <f t="shared" si="9"/>
        <v>-</v>
      </c>
    </row>
    <row r="469" spans="1:6" ht="12.75" customHeight="1" x14ac:dyDescent="0.2">
      <c r="A469" s="53">
        <v>824</v>
      </c>
      <c r="B469" s="85" t="s">
        <v>944</v>
      </c>
      <c r="C469" s="50" t="s">
        <v>945</v>
      </c>
      <c r="D469" s="51">
        <f>SUM(D470:D471)</f>
        <v>0</v>
      </c>
      <c r="E469" s="51">
        <f>SUM(E470:E471)</f>
        <v>0</v>
      </c>
      <c r="F469" s="52" t="str">
        <f t="shared" si="9"/>
        <v>-</v>
      </c>
    </row>
    <row r="470" spans="1:6" ht="12.75" customHeight="1" x14ac:dyDescent="0.2">
      <c r="A470" s="53">
        <v>8241</v>
      </c>
      <c r="B470" s="85" t="s">
        <v>946</v>
      </c>
      <c r="C470" s="50" t="s">
        <v>947</v>
      </c>
      <c r="D470" s="242">
        <v>0</v>
      </c>
      <c r="E470" s="242">
        <v>0</v>
      </c>
      <c r="F470" s="52" t="str">
        <f t="shared" si="9"/>
        <v>-</v>
      </c>
    </row>
    <row r="471" spans="1:6" ht="12.75" customHeight="1" x14ac:dyDescent="0.2">
      <c r="A471" s="53">
        <v>8242</v>
      </c>
      <c r="B471" s="85" t="s">
        <v>948</v>
      </c>
      <c r="C471" s="50" t="s">
        <v>949</v>
      </c>
      <c r="D471" s="242">
        <v>0</v>
      </c>
      <c r="E471" s="242">
        <v>0</v>
      </c>
      <c r="F471" s="52" t="str">
        <f t="shared" si="9"/>
        <v>-</v>
      </c>
    </row>
    <row r="472" spans="1:6" ht="12.75" customHeight="1" x14ac:dyDescent="0.2">
      <c r="A472" s="53">
        <v>83</v>
      </c>
      <c r="B472" s="85" t="s">
        <v>950</v>
      </c>
      <c r="C472" s="50" t="s">
        <v>951</v>
      </c>
      <c r="D472" s="51">
        <f>D473+D477+D478+D481</f>
        <v>0</v>
      </c>
      <c r="E472" s="51">
        <f>E473+E477+E478+E481</f>
        <v>0</v>
      </c>
      <c r="F472" s="52" t="str">
        <f t="shared" si="9"/>
        <v>-</v>
      </c>
    </row>
    <row r="473" spans="1:6" ht="24" x14ac:dyDescent="0.2">
      <c r="A473" s="53">
        <v>831</v>
      </c>
      <c r="B473" s="85" t="s">
        <v>952</v>
      </c>
      <c r="C473" s="50" t="s">
        <v>953</v>
      </c>
      <c r="D473" s="51">
        <f>SUM(D474:D476)</f>
        <v>0</v>
      </c>
      <c r="E473" s="51">
        <f>SUM(E474:E476)</f>
        <v>0</v>
      </c>
      <c r="F473" s="52" t="str">
        <f t="shared" si="9"/>
        <v>-</v>
      </c>
    </row>
    <row r="474" spans="1:6" ht="12.75" customHeight="1" x14ac:dyDescent="0.2">
      <c r="A474" s="53">
        <v>8312</v>
      </c>
      <c r="B474" s="85" t="s">
        <v>954</v>
      </c>
      <c r="C474" s="50" t="s">
        <v>955</v>
      </c>
      <c r="D474" s="242">
        <v>0</v>
      </c>
      <c r="E474" s="242">
        <v>0</v>
      </c>
      <c r="F474" s="52" t="str">
        <f t="shared" si="9"/>
        <v>-</v>
      </c>
    </row>
    <row r="475" spans="1:6" ht="12.75" customHeight="1" x14ac:dyDescent="0.2">
      <c r="A475" s="53">
        <v>8313</v>
      </c>
      <c r="B475" s="85" t="s">
        <v>956</v>
      </c>
      <c r="C475" s="50" t="s">
        <v>957</v>
      </c>
      <c r="D475" s="242">
        <v>0</v>
      </c>
      <c r="E475" s="242">
        <v>0</v>
      </c>
      <c r="F475" s="52" t="str">
        <f t="shared" si="9"/>
        <v>-</v>
      </c>
    </row>
    <row r="476" spans="1:6" ht="12.75" customHeight="1" x14ac:dyDescent="0.2">
      <c r="A476" s="53">
        <v>8314</v>
      </c>
      <c r="B476" s="85" t="s">
        <v>958</v>
      </c>
      <c r="C476" s="50" t="s">
        <v>959</v>
      </c>
      <c r="D476" s="242">
        <v>0</v>
      </c>
      <c r="E476" s="242">
        <v>0</v>
      </c>
      <c r="F476" s="52" t="str">
        <f t="shared" si="9"/>
        <v>-</v>
      </c>
    </row>
    <row r="477" spans="1:6" ht="24" x14ac:dyDescent="0.2">
      <c r="A477" s="53">
        <v>832</v>
      </c>
      <c r="B477" s="232" t="s">
        <v>960</v>
      </c>
      <c r="C477" s="50" t="s">
        <v>961</v>
      </c>
      <c r="D477" s="242">
        <v>0</v>
      </c>
      <c r="E477" s="242">
        <v>0</v>
      </c>
      <c r="F477" s="52" t="str">
        <f t="shared" si="9"/>
        <v>-</v>
      </c>
    </row>
    <row r="478" spans="1:6" ht="24" x14ac:dyDescent="0.2">
      <c r="A478" s="53">
        <v>833</v>
      </c>
      <c r="B478" s="85" t="s">
        <v>962</v>
      </c>
      <c r="C478" s="50" t="s">
        <v>963</v>
      </c>
      <c r="D478" s="51">
        <f>SUM(D479:D480)</f>
        <v>0</v>
      </c>
      <c r="E478" s="51">
        <f>SUM(E479:E480)</f>
        <v>0</v>
      </c>
      <c r="F478" s="52" t="str">
        <f t="shared" si="9"/>
        <v>-</v>
      </c>
    </row>
    <row r="479" spans="1:6" ht="24" x14ac:dyDescent="0.2">
      <c r="A479" s="53">
        <v>8331</v>
      </c>
      <c r="B479" s="232" t="s">
        <v>964</v>
      </c>
      <c r="C479" s="50" t="s">
        <v>965</v>
      </c>
      <c r="D479" s="242">
        <v>0</v>
      </c>
      <c r="E479" s="242">
        <v>0</v>
      </c>
      <c r="F479" s="52" t="str">
        <f t="shared" si="9"/>
        <v>-</v>
      </c>
    </row>
    <row r="480" spans="1:6" ht="12.75" customHeight="1" x14ac:dyDescent="0.2">
      <c r="A480" s="53">
        <v>8332</v>
      </c>
      <c r="B480" s="85" t="s">
        <v>966</v>
      </c>
      <c r="C480" s="50" t="s">
        <v>967</v>
      </c>
      <c r="D480" s="242">
        <v>0</v>
      </c>
      <c r="E480" s="242">
        <v>0</v>
      </c>
      <c r="F480" s="52" t="str">
        <f t="shared" si="9"/>
        <v>-</v>
      </c>
    </row>
    <row r="481" spans="1:6" ht="24" x14ac:dyDescent="0.2">
      <c r="A481" s="53">
        <v>834</v>
      </c>
      <c r="B481" s="85" t="s">
        <v>968</v>
      </c>
      <c r="C481" s="50" t="s">
        <v>969</v>
      </c>
      <c r="D481" s="51">
        <f>SUM(D482:D483)</f>
        <v>0</v>
      </c>
      <c r="E481" s="51">
        <f>SUM(E482:E483)</f>
        <v>0</v>
      </c>
      <c r="F481" s="52" t="str">
        <f t="shared" si="9"/>
        <v>-</v>
      </c>
    </row>
    <row r="482" spans="1:6" ht="12.75" customHeight="1" x14ac:dyDescent="0.2">
      <c r="A482" s="53">
        <v>8341</v>
      </c>
      <c r="B482" s="85" t="s">
        <v>970</v>
      </c>
      <c r="C482" s="50" t="s">
        <v>971</v>
      </c>
      <c r="D482" s="242">
        <v>0</v>
      </c>
      <c r="E482" s="242">
        <v>0</v>
      </c>
      <c r="F482" s="52" t="str">
        <f t="shared" si="9"/>
        <v>-</v>
      </c>
    </row>
    <row r="483" spans="1:6" ht="12.75" customHeight="1" x14ac:dyDescent="0.2">
      <c r="A483" s="53">
        <v>8342</v>
      </c>
      <c r="B483" s="85" t="s">
        <v>972</v>
      </c>
      <c r="C483" s="50" t="s">
        <v>973</v>
      </c>
      <c r="D483" s="242">
        <v>0</v>
      </c>
      <c r="E483" s="242">
        <v>0</v>
      </c>
      <c r="F483" s="52" t="str">
        <f t="shared" si="9"/>
        <v>-</v>
      </c>
    </row>
    <row r="484" spans="1:6" ht="12.75" customHeight="1" x14ac:dyDescent="0.2">
      <c r="A484" s="53">
        <v>84</v>
      </c>
      <c r="B484" s="85" t="s">
        <v>974</v>
      </c>
      <c r="C484" s="50" t="s">
        <v>975</v>
      </c>
      <c r="D484" s="51">
        <f>D485+D490+D494+D495+D502+D507</f>
        <v>0</v>
      </c>
      <c r="E484" s="51">
        <f>E485+E490+E494+E495+E502+E507</f>
        <v>1327228</v>
      </c>
      <c r="F484" s="52" t="str">
        <f t="shared" ref="F484:F547" si="10">IF(D484&lt;&gt;0,IF(E484/D484&gt;=100,"&gt;&gt;100",E484/D484*100),"-")</f>
        <v>-</v>
      </c>
    </row>
    <row r="485" spans="1:6" ht="24" x14ac:dyDescent="0.2">
      <c r="A485" s="53">
        <v>841</v>
      </c>
      <c r="B485" s="85" t="s">
        <v>976</v>
      </c>
      <c r="C485" s="50" t="s">
        <v>977</v>
      </c>
      <c r="D485" s="51">
        <f>SUM(D486:D489)</f>
        <v>0</v>
      </c>
      <c r="E485" s="51">
        <f>SUM(E486:E489)</f>
        <v>0</v>
      </c>
      <c r="F485" s="52" t="str">
        <f t="shared" si="10"/>
        <v>-</v>
      </c>
    </row>
    <row r="486" spans="1:6" ht="12.75" customHeight="1" x14ac:dyDescent="0.2">
      <c r="A486" s="53">
        <v>8413</v>
      </c>
      <c r="B486" s="85" t="s">
        <v>978</v>
      </c>
      <c r="C486" s="50" t="s">
        <v>979</v>
      </c>
      <c r="D486" s="242">
        <v>0</v>
      </c>
      <c r="E486" s="242">
        <v>0</v>
      </c>
      <c r="F486" s="52" t="str">
        <f t="shared" si="10"/>
        <v>-</v>
      </c>
    </row>
    <row r="487" spans="1:6" ht="12.75" customHeight="1" x14ac:dyDescent="0.2">
      <c r="A487" s="53">
        <v>8414</v>
      </c>
      <c r="B487" s="85" t="s">
        <v>980</v>
      </c>
      <c r="C487" s="50" t="s">
        <v>981</v>
      </c>
      <c r="D487" s="242">
        <v>0</v>
      </c>
      <c r="E487" s="242">
        <v>0</v>
      </c>
      <c r="F487" s="52" t="str">
        <f t="shared" si="10"/>
        <v>-</v>
      </c>
    </row>
    <row r="488" spans="1:6" ht="12.75" customHeight="1" x14ac:dyDescent="0.2">
      <c r="A488" s="53">
        <v>8415</v>
      </c>
      <c r="B488" s="85" t="s">
        <v>982</v>
      </c>
      <c r="C488" s="50" t="s">
        <v>983</v>
      </c>
      <c r="D488" s="242">
        <v>0</v>
      </c>
      <c r="E488" s="242">
        <v>0</v>
      </c>
      <c r="F488" s="52" t="str">
        <f t="shared" si="10"/>
        <v>-</v>
      </c>
    </row>
    <row r="489" spans="1:6" ht="12.75" customHeight="1" x14ac:dyDescent="0.2">
      <c r="A489" s="53">
        <v>8416</v>
      </c>
      <c r="B489" s="85" t="s">
        <v>984</v>
      </c>
      <c r="C489" s="50" t="s">
        <v>985</v>
      </c>
      <c r="D489" s="242">
        <v>0</v>
      </c>
      <c r="E489" s="242">
        <v>0</v>
      </c>
      <c r="F489" s="52" t="str">
        <f t="shared" si="10"/>
        <v>-</v>
      </c>
    </row>
    <row r="490" spans="1:6" ht="24" x14ac:dyDescent="0.2">
      <c r="A490" s="53">
        <v>842</v>
      </c>
      <c r="B490" s="85" t="s">
        <v>986</v>
      </c>
      <c r="C490" s="50" t="s">
        <v>987</v>
      </c>
      <c r="D490" s="51">
        <f>SUM(D491:D493)</f>
        <v>0</v>
      </c>
      <c r="E490" s="51">
        <f>SUM(E491:E493)</f>
        <v>1327228</v>
      </c>
      <c r="F490" s="52" t="str">
        <f t="shared" si="10"/>
        <v>-</v>
      </c>
    </row>
    <row r="491" spans="1:6" ht="12.75" customHeight="1" x14ac:dyDescent="0.2">
      <c r="A491" s="53">
        <v>8422</v>
      </c>
      <c r="B491" s="85" t="s">
        <v>988</v>
      </c>
      <c r="C491" s="50" t="s">
        <v>989</v>
      </c>
      <c r="D491" s="242">
        <v>0</v>
      </c>
      <c r="E491" s="242">
        <v>1327228</v>
      </c>
      <c r="F491" s="52" t="str">
        <f t="shared" si="10"/>
        <v>-</v>
      </c>
    </row>
    <row r="492" spans="1:6" ht="12.75" customHeight="1" x14ac:dyDescent="0.2">
      <c r="A492" s="53">
        <v>8423</v>
      </c>
      <c r="B492" s="85" t="s">
        <v>990</v>
      </c>
      <c r="C492" s="50" t="s">
        <v>991</v>
      </c>
      <c r="D492" s="242">
        <v>0</v>
      </c>
      <c r="E492" s="242">
        <v>0</v>
      </c>
      <c r="F492" s="52" t="str">
        <f t="shared" si="10"/>
        <v>-</v>
      </c>
    </row>
    <row r="493" spans="1:6" ht="12.75" customHeight="1" x14ac:dyDescent="0.2">
      <c r="A493" s="53">
        <v>8424</v>
      </c>
      <c r="B493" s="85" t="s">
        <v>992</v>
      </c>
      <c r="C493" s="50" t="s">
        <v>993</v>
      </c>
      <c r="D493" s="242">
        <v>0</v>
      </c>
      <c r="E493" s="242">
        <v>0</v>
      </c>
      <c r="F493" s="52" t="str">
        <f t="shared" si="10"/>
        <v>-</v>
      </c>
    </row>
    <row r="494" spans="1:6" ht="12.75" customHeight="1" x14ac:dyDescent="0.2">
      <c r="A494" s="53">
        <v>843</v>
      </c>
      <c r="B494" s="85" t="s">
        <v>994</v>
      </c>
      <c r="C494" s="50" t="s">
        <v>995</v>
      </c>
      <c r="D494" s="242">
        <v>0</v>
      </c>
      <c r="E494" s="242">
        <v>0</v>
      </c>
      <c r="F494" s="52" t="str">
        <f t="shared" si="10"/>
        <v>-</v>
      </c>
    </row>
    <row r="495" spans="1:6" ht="24" x14ac:dyDescent="0.2">
      <c r="A495" s="53">
        <v>844</v>
      </c>
      <c r="B495" s="85" t="s">
        <v>996</v>
      </c>
      <c r="C495" s="50" t="s">
        <v>997</v>
      </c>
      <c r="D495" s="51">
        <f>SUM(D496:D501)</f>
        <v>0</v>
      </c>
      <c r="E495" s="51">
        <f>SUM(E496:E501)</f>
        <v>0</v>
      </c>
      <c r="F495" s="52" t="str">
        <f t="shared" si="10"/>
        <v>-</v>
      </c>
    </row>
    <row r="496" spans="1:6" ht="12.75" customHeight="1" x14ac:dyDescent="0.2">
      <c r="A496" s="53">
        <v>8443</v>
      </c>
      <c r="B496" s="85" t="s">
        <v>998</v>
      </c>
      <c r="C496" s="50" t="s">
        <v>999</v>
      </c>
      <c r="D496" s="242">
        <v>0</v>
      </c>
      <c r="E496" s="242">
        <v>0</v>
      </c>
      <c r="F496" s="52" t="str">
        <f t="shared" si="10"/>
        <v>-</v>
      </c>
    </row>
    <row r="497" spans="1:6" ht="12.75" customHeight="1" x14ac:dyDescent="0.2">
      <c r="A497" s="53">
        <v>8444</v>
      </c>
      <c r="B497" s="85" t="s">
        <v>1000</v>
      </c>
      <c r="C497" s="50" t="s">
        <v>1001</v>
      </c>
      <c r="D497" s="242">
        <v>0</v>
      </c>
      <c r="E497" s="242">
        <v>0</v>
      </c>
      <c r="F497" s="52" t="str">
        <f t="shared" si="10"/>
        <v>-</v>
      </c>
    </row>
    <row r="498" spans="1:6" ht="24" x14ac:dyDescent="0.2">
      <c r="A498" s="53">
        <v>8445</v>
      </c>
      <c r="B498" s="85" t="s">
        <v>1002</v>
      </c>
      <c r="C498" s="50" t="s">
        <v>1003</v>
      </c>
      <c r="D498" s="242">
        <v>0</v>
      </c>
      <c r="E498" s="242">
        <v>0</v>
      </c>
      <c r="F498" s="52" t="str">
        <f t="shared" si="10"/>
        <v>-</v>
      </c>
    </row>
    <row r="499" spans="1:6" ht="12.75" customHeight="1" x14ac:dyDescent="0.2">
      <c r="A499" s="53">
        <v>8446</v>
      </c>
      <c r="B499" s="85" t="s">
        <v>1004</v>
      </c>
      <c r="C499" s="50" t="s">
        <v>1005</v>
      </c>
      <c r="D499" s="242">
        <v>0</v>
      </c>
      <c r="E499" s="242">
        <v>0</v>
      </c>
      <c r="F499" s="52" t="str">
        <f t="shared" si="10"/>
        <v>-</v>
      </c>
    </row>
    <row r="500" spans="1:6" ht="12.75" customHeight="1" x14ac:dyDescent="0.2">
      <c r="A500" s="53">
        <v>8447</v>
      </c>
      <c r="B500" s="85" t="s">
        <v>1006</v>
      </c>
      <c r="C500" s="50" t="s">
        <v>1007</v>
      </c>
      <c r="D500" s="242">
        <v>0</v>
      </c>
      <c r="E500" s="242">
        <v>0</v>
      </c>
      <c r="F500" s="52" t="str">
        <f t="shared" si="10"/>
        <v>-</v>
      </c>
    </row>
    <row r="501" spans="1:6" ht="12.75" customHeight="1" x14ac:dyDescent="0.2">
      <c r="A501" s="53">
        <v>8448</v>
      </c>
      <c r="B501" s="85" t="s">
        <v>1008</v>
      </c>
      <c r="C501" s="50" t="s">
        <v>1009</v>
      </c>
      <c r="D501" s="242">
        <v>0</v>
      </c>
      <c r="E501" s="242">
        <v>0</v>
      </c>
      <c r="F501" s="52" t="str">
        <f t="shared" si="10"/>
        <v>-</v>
      </c>
    </row>
    <row r="502" spans="1:6" ht="24" x14ac:dyDescent="0.2">
      <c r="A502" s="53">
        <v>845</v>
      </c>
      <c r="B502" s="232" t="s">
        <v>1010</v>
      </c>
      <c r="C502" s="50" t="s">
        <v>1011</v>
      </c>
      <c r="D502" s="51">
        <f>SUM(D503:D506)</f>
        <v>0</v>
      </c>
      <c r="E502" s="51">
        <f>SUM(E503:E506)</f>
        <v>0</v>
      </c>
      <c r="F502" s="52" t="str">
        <f t="shared" si="10"/>
        <v>-</v>
      </c>
    </row>
    <row r="503" spans="1:6" ht="12.75" customHeight="1" x14ac:dyDescent="0.2">
      <c r="A503" s="53">
        <v>8453</v>
      </c>
      <c r="B503" s="85" t="s">
        <v>1012</v>
      </c>
      <c r="C503" s="50" t="s">
        <v>1013</v>
      </c>
      <c r="D503" s="242">
        <v>0</v>
      </c>
      <c r="E503" s="242">
        <v>0</v>
      </c>
      <c r="F503" s="52" t="str">
        <f t="shared" si="10"/>
        <v>-</v>
      </c>
    </row>
    <row r="504" spans="1:6" ht="12.75" customHeight="1" x14ac:dyDescent="0.2">
      <c r="A504" s="53">
        <v>8454</v>
      </c>
      <c r="B504" s="85" t="s">
        <v>1014</v>
      </c>
      <c r="C504" s="50" t="s">
        <v>1015</v>
      </c>
      <c r="D504" s="242">
        <v>0</v>
      </c>
      <c r="E504" s="242">
        <v>0</v>
      </c>
      <c r="F504" s="52" t="str">
        <f t="shared" si="10"/>
        <v>-</v>
      </c>
    </row>
    <row r="505" spans="1:6" ht="12.75" customHeight="1" x14ac:dyDescent="0.2">
      <c r="A505" s="53">
        <v>8455</v>
      </c>
      <c r="B505" s="85" t="s">
        <v>1016</v>
      </c>
      <c r="C505" s="50" t="s">
        <v>1017</v>
      </c>
      <c r="D505" s="242">
        <v>0</v>
      </c>
      <c r="E505" s="242">
        <v>0</v>
      </c>
      <c r="F505" s="52" t="str">
        <f t="shared" si="10"/>
        <v>-</v>
      </c>
    </row>
    <row r="506" spans="1:6" ht="12.75" customHeight="1" x14ac:dyDescent="0.2">
      <c r="A506" s="53">
        <v>8456</v>
      </c>
      <c r="B506" s="85" t="s">
        <v>1018</v>
      </c>
      <c r="C506" s="50" t="s">
        <v>1019</v>
      </c>
      <c r="D506" s="242">
        <v>0</v>
      </c>
      <c r="E506" s="242">
        <v>0</v>
      </c>
      <c r="F506" s="52" t="str">
        <f t="shared" si="10"/>
        <v>-</v>
      </c>
    </row>
    <row r="507" spans="1:6" ht="12.75" customHeight="1" x14ac:dyDescent="0.2">
      <c r="A507" s="53">
        <v>847</v>
      </c>
      <c r="B507" s="85" t="s">
        <v>1020</v>
      </c>
      <c r="C507" s="50" t="s">
        <v>1021</v>
      </c>
      <c r="D507" s="51">
        <f>SUM(D508:D514)</f>
        <v>0</v>
      </c>
      <c r="E507" s="51">
        <f>SUM(E508:E514)</f>
        <v>0</v>
      </c>
      <c r="F507" s="52" t="str">
        <f t="shared" si="10"/>
        <v>-</v>
      </c>
    </row>
    <row r="508" spans="1:6" ht="12.75" customHeight="1" x14ac:dyDescent="0.2">
      <c r="A508" s="53">
        <v>8471</v>
      </c>
      <c r="B508" s="85" t="s">
        <v>1022</v>
      </c>
      <c r="C508" s="50" t="s">
        <v>1023</v>
      </c>
      <c r="D508" s="242">
        <v>0</v>
      </c>
      <c r="E508" s="242">
        <v>0</v>
      </c>
      <c r="F508" s="52" t="str">
        <f t="shared" si="10"/>
        <v>-</v>
      </c>
    </row>
    <row r="509" spans="1:6" ht="12.75" customHeight="1" x14ac:dyDescent="0.2">
      <c r="A509" s="53">
        <v>8472</v>
      </c>
      <c r="B509" s="85" t="s">
        <v>1024</v>
      </c>
      <c r="C509" s="50" t="s">
        <v>1025</v>
      </c>
      <c r="D509" s="242">
        <v>0</v>
      </c>
      <c r="E509" s="242">
        <v>0</v>
      </c>
      <c r="F509" s="52" t="str">
        <f t="shared" si="10"/>
        <v>-</v>
      </c>
    </row>
    <row r="510" spans="1:6" ht="12.75" customHeight="1" x14ac:dyDescent="0.2">
      <c r="A510" s="53">
        <v>8473</v>
      </c>
      <c r="B510" s="85" t="s">
        <v>1026</v>
      </c>
      <c r="C510" s="50" t="s">
        <v>1027</v>
      </c>
      <c r="D510" s="242">
        <v>0</v>
      </c>
      <c r="E510" s="242">
        <v>0</v>
      </c>
      <c r="F510" s="52" t="str">
        <f t="shared" si="10"/>
        <v>-</v>
      </c>
    </row>
    <row r="511" spans="1:6" ht="12.75" customHeight="1" x14ac:dyDescent="0.2">
      <c r="A511" s="53">
        <v>8474</v>
      </c>
      <c r="B511" s="85" t="s">
        <v>1028</v>
      </c>
      <c r="C511" s="50" t="s">
        <v>1029</v>
      </c>
      <c r="D511" s="242">
        <v>0</v>
      </c>
      <c r="E511" s="242">
        <v>0</v>
      </c>
      <c r="F511" s="52" t="str">
        <f t="shared" si="10"/>
        <v>-</v>
      </c>
    </row>
    <row r="512" spans="1:6" ht="12.75" customHeight="1" x14ac:dyDescent="0.2">
      <c r="A512" s="53">
        <v>8475</v>
      </c>
      <c r="B512" s="85" t="s">
        <v>1030</v>
      </c>
      <c r="C512" s="50" t="s">
        <v>1031</v>
      </c>
      <c r="D512" s="242">
        <v>0</v>
      </c>
      <c r="E512" s="242">
        <v>0</v>
      </c>
      <c r="F512" s="52" t="str">
        <f t="shared" si="10"/>
        <v>-</v>
      </c>
    </row>
    <row r="513" spans="1:6" ht="12.75" customHeight="1" x14ac:dyDescent="0.2">
      <c r="A513" s="53">
        <v>8476</v>
      </c>
      <c r="B513" s="85" t="s">
        <v>1032</v>
      </c>
      <c r="C513" s="50" t="s">
        <v>1033</v>
      </c>
      <c r="D513" s="242">
        <v>0</v>
      </c>
      <c r="E513" s="242">
        <v>0</v>
      </c>
      <c r="F513" s="52" t="str">
        <f t="shared" si="10"/>
        <v>-</v>
      </c>
    </row>
    <row r="514" spans="1:6" ht="24" x14ac:dyDescent="0.2">
      <c r="A514" s="53" t="s">
        <v>1034</v>
      </c>
      <c r="B514" s="85" t="s">
        <v>1035</v>
      </c>
      <c r="C514" s="50" t="s">
        <v>1034</v>
      </c>
      <c r="D514" s="242">
        <v>0</v>
      </c>
      <c r="E514" s="242">
        <v>0</v>
      </c>
      <c r="F514" s="52" t="str">
        <f t="shared" si="10"/>
        <v>-</v>
      </c>
    </row>
    <row r="515" spans="1:6" ht="12.75" customHeight="1" x14ac:dyDescent="0.2">
      <c r="A515" s="53">
        <v>85</v>
      </c>
      <c r="B515" s="85" t="s">
        <v>1036</v>
      </c>
      <c r="C515" s="50" t="s">
        <v>1037</v>
      </c>
      <c r="D515" s="51">
        <f>D516+D519+D522+D525</f>
        <v>0</v>
      </c>
      <c r="E515" s="51">
        <f>E516+E519+E522+E525</f>
        <v>0</v>
      </c>
      <c r="F515" s="52" t="str">
        <f t="shared" si="10"/>
        <v>-</v>
      </c>
    </row>
    <row r="516" spans="1:6" ht="12.75" customHeight="1" x14ac:dyDescent="0.2">
      <c r="A516" s="53">
        <v>851</v>
      </c>
      <c r="B516" s="85" t="s">
        <v>1038</v>
      </c>
      <c r="C516" s="50" t="s">
        <v>1039</v>
      </c>
      <c r="D516" s="51">
        <f>SUM(D517:D518)</f>
        <v>0</v>
      </c>
      <c r="E516" s="51">
        <f>SUM(E517:E518)</f>
        <v>0</v>
      </c>
      <c r="F516" s="52" t="str">
        <f t="shared" si="10"/>
        <v>-</v>
      </c>
    </row>
    <row r="517" spans="1:6" ht="12.75" customHeight="1" x14ac:dyDescent="0.2">
      <c r="A517" s="53">
        <v>8511</v>
      </c>
      <c r="B517" s="85" t="s">
        <v>1040</v>
      </c>
      <c r="C517" s="50" t="s">
        <v>1041</v>
      </c>
      <c r="D517" s="242">
        <v>0</v>
      </c>
      <c r="E517" s="242">
        <v>0</v>
      </c>
      <c r="F517" s="52" t="str">
        <f t="shared" si="10"/>
        <v>-</v>
      </c>
    </row>
    <row r="518" spans="1:6" ht="12.75" customHeight="1" x14ac:dyDescent="0.2">
      <c r="A518" s="53">
        <v>8512</v>
      </c>
      <c r="B518" s="85" t="s">
        <v>1042</v>
      </c>
      <c r="C518" s="50" t="s">
        <v>1043</v>
      </c>
      <c r="D518" s="242">
        <v>0</v>
      </c>
      <c r="E518" s="242">
        <v>0</v>
      </c>
      <c r="F518" s="52" t="str">
        <f t="shared" si="10"/>
        <v>-</v>
      </c>
    </row>
    <row r="519" spans="1:6" ht="12.75" customHeight="1" x14ac:dyDescent="0.2">
      <c r="A519" s="53">
        <v>852</v>
      </c>
      <c r="B519" s="85" t="s">
        <v>1044</v>
      </c>
      <c r="C519" s="50" t="s">
        <v>1045</v>
      </c>
      <c r="D519" s="51">
        <f>SUM(D520:D521)</f>
        <v>0</v>
      </c>
      <c r="E519" s="51">
        <f>SUM(E520:E521)</f>
        <v>0</v>
      </c>
      <c r="F519" s="52" t="str">
        <f t="shared" si="10"/>
        <v>-</v>
      </c>
    </row>
    <row r="520" spans="1:6" ht="12.75" customHeight="1" x14ac:dyDescent="0.2">
      <c r="A520" s="53">
        <v>8521</v>
      </c>
      <c r="B520" s="85" t="s">
        <v>1046</v>
      </c>
      <c r="C520" s="50" t="s">
        <v>1047</v>
      </c>
      <c r="D520" s="242">
        <v>0</v>
      </c>
      <c r="E520" s="242">
        <v>0</v>
      </c>
      <c r="F520" s="52" t="str">
        <f t="shared" si="10"/>
        <v>-</v>
      </c>
    </row>
    <row r="521" spans="1:6" ht="12.75" customHeight="1" x14ac:dyDescent="0.2">
      <c r="A521" s="53">
        <v>8522</v>
      </c>
      <c r="B521" s="85" t="s">
        <v>1048</v>
      </c>
      <c r="C521" s="50" t="s">
        <v>1049</v>
      </c>
      <c r="D521" s="242">
        <v>0</v>
      </c>
      <c r="E521" s="242">
        <v>0</v>
      </c>
      <c r="F521" s="52" t="str">
        <f t="shared" si="10"/>
        <v>-</v>
      </c>
    </row>
    <row r="522" spans="1:6" ht="12.75" customHeight="1" x14ac:dyDescent="0.2">
      <c r="A522" s="53">
        <v>853</v>
      </c>
      <c r="B522" s="85" t="s">
        <v>1050</v>
      </c>
      <c r="C522" s="50" t="s">
        <v>1051</v>
      </c>
      <c r="D522" s="51">
        <f>SUM(D523:D524)</f>
        <v>0</v>
      </c>
      <c r="E522" s="51">
        <f>SUM(E523:E524)</f>
        <v>0</v>
      </c>
      <c r="F522" s="52" t="str">
        <f t="shared" si="10"/>
        <v>-</v>
      </c>
    </row>
    <row r="523" spans="1:6" ht="12.75" customHeight="1" x14ac:dyDescent="0.2">
      <c r="A523" s="53">
        <v>8531</v>
      </c>
      <c r="B523" s="85" t="s">
        <v>1052</v>
      </c>
      <c r="C523" s="50" t="s">
        <v>1053</v>
      </c>
      <c r="D523" s="242">
        <v>0</v>
      </c>
      <c r="E523" s="242">
        <v>0</v>
      </c>
      <c r="F523" s="52" t="str">
        <f t="shared" si="10"/>
        <v>-</v>
      </c>
    </row>
    <row r="524" spans="1:6" ht="12.75" customHeight="1" x14ac:dyDescent="0.2">
      <c r="A524" s="53">
        <v>8532</v>
      </c>
      <c r="B524" s="85" t="s">
        <v>1054</v>
      </c>
      <c r="C524" s="50" t="s">
        <v>1055</v>
      </c>
      <c r="D524" s="242">
        <v>0</v>
      </c>
      <c r="E524" s="242">
        <v>0</v>
      </c>
      <c r="F524" s="52" t="str">
        <f t="shared" si="10"/>
        <v>-</v>
      </c>
    </row>
    <row r="525" spans="1:6" ht="12.75" customHeight="1" x14ac:dyDescent="0.2">
      <c r="A525" s="53">
        <v>854</v>
      </c>
      <c r="B525" s="85" t="s">
        <v>1056</v>
      </c>
      <c r="C525" s="50" t="s">
        <v>1057</v>
      </c>
      <c r="D525" s="51">
        <f>SUM(D526:D527)</f>
        <v>0</v>
      </c>
      <c r="E525" s="51">
        <f>SUM(E526:E527)</f>
        <v>0</v>
      </c>
      <c r="F525" s="52" t="str">
        <f t="shared" si="10"/>
        <v>-</v>
      </c>
    </row>
    <row r="526" spans="1:6" ht="12.75" customHeight="1" x14ac:dyDescent="0.2">
      <c r="A526" s="53">
        <v>8541</v>
      </c>
      <c r="B526" s="85" t="s">
        <v>1058</v>
      </c>
      <c r="C526" s="50" t="s">
        <v>1059</v>
      </c>
      <c r="D526" s="242">
        <v>0</v>
      </c>
      <c r="E526" s="242">
        <v>0</v>
      </c>
      <c r="F526" s="52" t="str">
        <f t="shared" si="10"/>
        <v>-</v>
      </c>
    </row>
    <row r="527" spans="1:6" ht="12.75" customHeight="1" x14ac:dyDescent="0.2">
      <c r="A527" s="53">
        <v>8542</v>
      </c>
      <c r="B527" s="85" t="s">
        <v>1060</v>
      </c>
      <c r="C527" s="50" t="s">
        <v>1061</v>
      </c>
      <c r="D527" s="242">
        <v>0</v>
      </c>
      <c r="E527" s="242">
        <v>0</v>
      </c>
      <c r="F527" s="52" t="str">
        <f t="shared" si="10"/>
        <v>-</v>
      </c>
    </row>
    <row r="528" spans="1:6" ht="12.75" customHeight="1" x14ac:dyDescent="0.2">
      <c r="A528" s="53">
        <v>5</v>
      </c>
      <c r="B528" s="85" t="s">
        <v>1062</v>
      </c>
      <c r="C528" s="50" t="s">
        <v>1063</v>
      </c>
      <c r="D528" s="51">
        <f>D529+D567+D580+D593+D625</f>
        <v>18578.86</v>
      </c>
      <c r="E528" s="51">
        <f>E529+E567+E580+E593+E625</f>
        <v>2500</v>
      </c>
      <c r="F528" s="52">
        <f t="shared" si="10"/>
        <v>13.456153929789016</v>
      </c>
    </row>
    <row r="529" spans="1:6" ht="24" x14ac:dyDescent="0.2">
      <c r="A529" s="53">
        <v>51</v>
      </c>
      <c r="B529" s="85" t="s">
        <v>1064</v>
      </c>
      <c r="C529" s="50" t="s">
        <v>1065</v>
      </c>
      <c r="D529" s="51">
        <f>D530+D535+D538+D542+D543+D550+D555+D563</f>
        <v>0</v>
      </c>
      <c r="E529" s="51">
        <f>E530+E535+E538+E542+E543+E550+E555+E563</f>
        <v>0</v>
      </c>
      <c r="F529" s="52" t="str">
        <f t="shared" si="10"/>
        <v>-</v>
      </c>
    </row>
    <row r="530" spans="1:6" ht="24" x14ac:dyDescent="0.2">
      <c r="A530" s="53">
        <v>511</v>
      </c>
      <c r="B530" s="85" t="s">
        <v>1066</v>
      </c>
      <c r="C530" s="50" t="s">
        <v>1067</v>
      </c>
      <c r="D530" s="51">
        <f>SUM(D531:D534)</f>
        <v>0</v>
      </c>
      <c r="E530" s="51">
        <f>SUM(E531:E534)</f>
        <v>0</v>
      </c>
      <c r="F530" s="52" t="str">
        <f t="shared" si="10"/>
        <v>-</v>
      </c>
    </row>
    <row r="531" spans="1:6" ht="12.75" customHeight="1" x14ac:dyDescent="0.2">
      <c r="A531" s="53">
        <v>5113</v>
      </c>
      <c r="B531" s="85" t="s">
        <v>1068</v>
      </c>
      <c r="C531" s="50" t="s">
        <v>1069</v>
      </c>
      <c r="D531" s="242">
        <v>0</v>
      </c>
      <c r="E531" s="242">
        <v>0</v>
      </c>
      <c r="F531" s="52" t="str">
        <f t="shared" si="10"/>
        <v>-</v>
      </c>
    </row>
    <row r="532" spans="1:6" ht="12.75" customHeight="1" x14ac:dyDescent="0.2">
      <c r="A532" s="53">
        <v>5114</v>
      </c>
      <c r="B532" s="85" t="s">
        <v>1070</v>
      </c>
      <c r="C532" s="50" t="s">
        <v>1071</v>
      </c>
      <c r="D532" s="242">
        <v>0</v>
      </c>
      <c r="E532" s="242">
        <v>0</v>
      </c>
      <c r="F532" s="52" t="str">
        <f t="shared" si="10"/>
        <v>-</v>
      </c>
    </row>
    <row r="533" spans="1:6" ht="12.75" customHeight="1" x14ac:dyDescent="0.2">
      <c r="A533" s="53">
        <v>5115</v>
      </c>
      <c r="B533" s="85" t="s">
        <v>1072</v>
      </c>
      <c r="C533" s="50" t="s">
        <v>1073</v>
      </c>
      <c r="D533" s="242">
        <v>0</v>
      </c>
      <c r="E533" s="242">
        <v>0</v>
      </c>
      <c r="F533" s="52" t="str">
        <f t="shared" si="10"/>
        <v>-</v>
      </c>
    </row>
    <row r="534" spans="1:6" ht="12.75" customHeight="1" x14ac:dyDescent="0.2">
      <c r="A534" s="53">
        <v>5116</v>
      </c>
      <c r="B534" s="85" t="s">
        <v>1074</v>
      </c>
      <c r="C534" s="50" t="s">
        <v>1075</v>
      </c>
      <c r="D534" s="242">
        <v>0</v>
      </c>
      <c r="E534" s="242">
        <v>0</v>
      </c>
      <c r="F534" s="52" t="str">
        <f t="shared" si="10"/>
        <v>-</v>
      </c>
    </row>
    <row r="535" spans="1:6" ht="24" x14ac:dyDescent="0.2">
      <c r="A535" s="53">
        <v>512</v>
      </c>
      <c r="B535" s="232" t="s">
        <v>1076</v>
      </c>
      <c r="C535" s="50" t="s">
        <v>1077</v>
      </c>
      <c r="D535" s="51">
        <f>SUM(D536:D537)</f>
        <v>0</v>
      </c>
      <c r="E535" s="51">
        <f>SUM(E536:E537)</f>
        <v>0</v>
      </c>
      <c r="F535" s="52" t="str">
        <f t="shared" si="10"/>
        <v>-</v>
      </c>
    </row>
    <row r="536" spans="1:6" ht="24" x14ac:dyDescent="0.2">
      <c r="A536" s="53">
        <v>5121</v>
      </c>
      <c r="B536" s="85" t="s">
        <v>1078</v>
      </c>
      <c r="C536" s="50" t="s">
        <v>1079</v>
      </c>
      <c r="D536" s="242">
        <v>0</v>
      </c>
      <c r="E536" s="242">
        <v>0</v>
      </c>
      <c r="F536" s="52" t="str">
        <f t="shared" si="10"/>
        <v>-</v>
      </c>
    </row>
    <row r="537" spans="1:6" ht="24" x14ac:dyDescent="0.2">
      <c r="A537" s="53">
        <v>5122</v>
      </c>
      <c r="B537" s="85" t="s">
        <v>1080</v>
      </c>
      <c r="C537" s="50" t="s">
        <v>1081</v>
      </c>
      <c r="D537" s="242">
        <v>0</v>
      </c>
      <c r="E537" s="242">
        <v>0</v>
      </c>
      <c r="F537" s="52" t="str">
        <f t="shared" si="10"/>
        <v>-</v>
      </c>
    </row>
    <row r="538" spans="1:6" ht="24" x14ac:dyDescent="0.2">
      <c r="A538" s="53">
        <v>513</v>
      </c>
      <c r="B538" s="85" t="s">
        <v>1082</v>
      </c>
      <c r="C538" s="50" t="s">
        <v>1083</v>
      </c>
      <c r="D538" s="51">
        <f>SUM(D539:D541)</f>
        <v>0</v>
      </c>
      <c r="E538" s="51">
        <f>SUM(E539:E541)</f>
        <v>0</v>
      </c>
      <c r="F538" s="52" t="str">
        <f t="shared" si="10"/>
        <v>-</v>
      </c>
    </row>
    <row r="539" spans="1:6" ht="12.75" customHeight="1" x14ac:dyDescent="0.2">
      <c r="A539" s="53">
        <v>5132</v>
      </c>
      <c r="B539" s="85" t="s">
        <v>1084</v>
      </c>
      <c r="C539" s="50" t="s">
        <v>1085</v>
      </c>
      <c r="D539" s="242">
        <v>0</v>
      </c>
      <c r="E539" s="242">
        <v>0</v>
      </c>
      <c r="F539" s="52" t="str">
        <f t="shared" si="10"/>
        <v>-</v>
      </c>
    </row>
    <row r="540" spans="1:6" ht="12.75" customHeight="1" x14ac:dyDescent="0.2">
      <c r="A540" s="60">
        <v>5133</v>
      </c>
      <c r="B540" s="85" t="s">
        <v>1086</v>
      </c>
      <c r="C540" s="61" t="s">
        <v>1087</v>
      </c>
      <c r="D540" s="242">
        <v>0</v>
      </c>
      <c r="E540" s="242">
        <v>0</v>
      </c>
      <c r="F540" s="52" t="str">
        <f t="shared" si="10"/>
        <v>-</v>
      </c>
    </row>
    <row r="541" spans="1:6" ht="12.75" customHeight="1" x14ac:dyDescent="0.2">
      <c r="A541" s="60">
        <v>5134</v>
      </c>
      <c r="B541" s="85" t="s">
        <v>1088</v>
      </c>
      <c r="C541" s="61" t="s">
        <v>1089</v>
      </c>
      <c r="D541" s="242">
        <v>0</v>
      </c>
      <c r="E541" s="242">
        <v>0</v>
      </c>
      <c r="F541" s="52" t="str">
        <f t="shared" si="10"/>
        <v>-</v>
      </c>
    </row>
    <row r="542" spans="1:6" ht="12.75" customHeight="1" x14ac:dyDescent="0.2">
      <c r="A542" s="53">
        <v>514</v>
      </c>
      <c r="B542" s="232" t="s">
        <v>1090</v>
      </c>
      <c r="C542" s="50" t="s">
        <v>1091</v>
      </c>
      <c r="D542" s="242">
        <v>0</v>
      </c>
      <c r="E542" s="242">
        <v>0</v>
      </c>
      <c r="F542" s="52" t="str">
        <f t="shared" si="10"/>
        <v>-</v>
      </c>
    </row>
    <row r="543" spans="1:6" ht="24" x14ac:dyDescent="0.2">
      <c r="A543" s="53">
        <v>515</v>
      </c>
      <c r="B543" s="85" t="s">
        <v>1092</v>
      </c>
      <c r="C543" s="50" t="s">
        <v>1093</v>
      </c>
      <c r="D543" s="51">
        <f>SUM(D544:D549)</f>
        <v>0</v>
      </c>
      <c r="E543" s="51">
        <f>SUM(E544:E549)</f>
        <v>0</v>
      </c>
      <c r="F543" s="52" t="str">
        <f t="shared" si="10"/>
        <v>-</v>
      </c>
    </row>
    <row r="544" spans="1:6" ht="12.75" customHeight="1" x14ac:dyDescent="0.2">
      <c r="A544" s="53">
        <v>5153</v>
      </c>
      <c r="B544" s="85" t="s">
        <v>1094</v>
      </c>
      <c r="C544" s="50" t="s">
        <v>1095</v>
      </c>
      <c r="D544" s="242">
        <v>0</v>
      </c>
      <c r="E544" s="242">
        <v>0</v>
      </c>
      <c r="F544" s="52" t="str">
        <f t="shared" si="10"/>
        <v>-</v>
      </c>
    </row>
    <row r="545" spans="1:6" ht="12.75" customHeight="1" x14ac:dyDescent="0.2">
      <c r="A545" s="53">
        <v>5154</v>
      </c>
      <c r="B545" s="85" t="s">
        <v>1096</v>
      </c>
      <c r="C545" s="50" t="s">
        <v>1097</v>
      </c>
      <c r="D545" s="242">
        <v>0</v>
      </c>
      <c r="E545" s="242">
        <v>0</v>
      </c>
      <c r="F545" s="52" t="str">
        <f t="shared" si="10"/>
        <v>-</v>
      </c>
    </row>
    <row r="546" spans="1:6" ht="24" x14ac:dyDescent="0.2">
      <c r="A546" s="53">
        <v>5155</v>
      </c>
      <c r="B546" s="85" t="s">
        <v>1098</v>
      </c>
      <c r="C546" s="50" t="s">
        <v>1099</v>
      </c>
      <c r="D546" s="242">
        <v>0</v>
      </c>
      <c r="E546" s="242">
        <v>0</v>
      </c>
      <c r="F546" s="52" t="str">
        <f t="shared" si="10"/>
        <v>-</v>
      </c>
    </row>
    <row r="547" spans="1:6" ht="12.75" customHeight="1" x14ac:dyDescent="0.2">
      <c r="A547" s="53">
        <v>5156</v>
      </c>
      <c r="B547" s="85" t="s">
        <v>1100</v>
      </c>
      <c r="C547" s="50" t="s">
        <v>1101</v>
      </c>
      <c r="D547" s="242">
        <v>0</v>
      </c>
      <c r="E547" s="242">
        <v>0</v>
      </c>
      <c r="F547" s="52" t="str">
        <f t="shared" si="10"/>
        <v>-</v>
      </c>
    </row>
    <row r="548" spans="1:6" ht="12.75" customHeight="1" x14ac:dyDescent="0.2">
      <c r="A548" s="53">
        <v>5157</v>
      </c>
      <c r="B548" s="85" t="s">
        <v>1102</v>
      </c>
      <c r="C548" s="50" t="s">
        <v>1103</v>
      </c>
      <c r="D548" s="242">
        <v>0</v>
      </c>
      <c r="E548" s="242">
        <v>0</v>
      </c>
      <c r="F548" s="52" t="str">
        <f t="shared" ref="F548:F611" si="11">IF(D548&lt;&gt;0,IF(E548/D548&gt;=100,"&gt;&gt;100",E548/D548*100),"-")</f>
        <v>-</v>
      </c>
    </row>
    <row r="549" spans="1:6" ht="12.75" customHeight="1" x14ac:dyDescent="0.2">
      <c r="A549" s="53">
        <v>5158</v>
      </c>
      <c r="B549" s="85" t="s">
        <v>1104</v>
      </c>
      <c r="C549" s="50" t="s">
        <v>1105</v>
      </c>
      <c r="D549" s="242">
        <v>0</v>
      </c>
      <c r="E549" s="242">
        <v>0</v>
      </c>
      <c r="F549" s="52" t="str">
        <f t="shared" si="11"/>
        <v>-</v>
      </c>
    </row>
    <row r="550" spans="1:6" ht="24" x14ac:dyDescent="0.2">
      <c r="A550" s="53">
        <v>516</v>
      </c>
      <c r="B550" s="232" t="s">
        <v>1106</v>
      </c>
      <c r="C550" s="50" t="s">
        <v>1107</v>
      </c>
      <c r="D550" s="51">
        <f>SUM(D551:D554)</f>
        <v>0</v>
      </c>
      <c r="E550" s="51">
        <f>SUM(E551:E554)</f>
        <v>0</v>
      </c>
      <c r="F550" s="52" t="str">
        <f t="shared" si="11"/>
        <v>-</v>
      </c>
    </row>
    <row r="551" spans="1:6" ht="12.75" customHeight="1" x14ac:dyDescent="0.2">
      <c r="A551" s="53">
        <v>5163</v>
      </c>
      <c r="B551" s="85" t="s">
        <v>1108</v>
      </c>
      <c r="C551" s="50" t="s">
        <v>1109</v>
      </c>
      <c r="D551" s="242">
        <v>0</v>
      </c>
      <c r="E551" s="242">
        <v>0</v>
      </c>
      <c r="F551" s="52" t="str">
        <f t="shared" si="11"/>
        <v>-</v>
      </c>
    </row>
    <row r="552" spans="1:6" ht="12.75" customHeight="1" x14ac:dyDescent="0.2">
      <c r="A552" s="53">
        <v>5164</v>
      </c>
      <c r="B552" s="85" t="s">
        <v>1110</v>
      </c>
      <c r="C552" s="50" t="s">
        <v>1111</v>
      </c>
      <c r="D552" s="242">
        <v>0</v>
      </c>
      <c r="E552" s="242">
        <v>0</v>
      </c>
      <c r="F552" s="52" t="str">
        <f t="shared" si="11"/>
        <v>-</v>
      </c>
    </row>
    <row r="553" spans="1:6" ht="12.75" customHeight="1" x14ac:dyDescent="0.2">
      <c r="A553" s="53">
        <v>5165</v>
      </c>
      <c r="B553" s="85" t="s">
        <v>1112</v>
      </c>
      <c r="C553" s="50" t="s">
        <v>1113</v>
      </c>
      <c r="D553" s="242">
        <v>0</v>
      </c>
      <c r="E553" s="242">
        <v>0</v>
      </c>
      <c r="F553" s="52" t="str">
        <f t="shared" si="11"/>
        <v>-</v>
      </c>
    </row>
    <row r="554" spans="1:6" ht="12.75" customHeight="1" x14ac:dyDescent="0.2">
      <c r="A554" s="53">
        <v>5166</v>
      </c>
      <c r="B554" s="85" t="s">
        <v>1114</v>
      </c>
      <c r="C554" s="50" t="s">
        <v>1115</v>
      </c>
      <c r="D554" s="242">
        <v>0</v>
      </c>
      <c r="E554" s="242">
        <v>0</v>
      </c>
      <c r="F554" s="52" t="str">
        <f t="shared" si="11"/>
        <v>-</v>
      </c>
    </row>
    <row r="555" spans="1:6" ht="12.75" customHeight="1" x14ac:dyDescent="0.2">
      <c r="A555" s="53">
        <v>517</v>
      </c>
      <c r="B555" s="85" t="s">
        <v>1116</v>
      </c>
      <c r="C555" s="50" t="s">
        <v>1117</v>
      </c>
      <c r="D555" s="51">
        <f>SUM(D556:D562)</f>
        <v>0</v>
      </c>
      <c r="E555" s="51">
        <f>SUM(E556:E562)</f>
        <v>0</v>
      </c>
      <c r="F555" s="52" t="str">
        <f t="shared" si="11"/>
        <v>-</v>
      </c>
    </row>
    <row r="556" spans="1:6" ht="12.75" customHeight="1" x14ac:dyDescent="0.2">
      <c r="A556" s="53">
        <v>5171</v>
      </c>
      <c r="B556" s="85" t="s">
        <v>1118</v>
      </c>
      <c r="C556" s="50" t="s">
        <v>1119</v>
      </c>
      <c r="D556" s="242">
        <v>0</v>
      </c>
      <c r="E556" s="242">
        <v>0</v>
      </c>
      <c r="F556" s="52" t="str">
        <f t="shared" si="11"/>
        <v>-</v>
      </c>
    </row>
    <row r="557" spans="1:6" ht="12.75" customHeight="1" x14ac:dyDescent="0.2">
      <c r="A557" s="53">
        <v>5172</v>
      </c>
      <c r="B557" s="85" t="s">
        <v>1120</v>
      </c>
      <c r="C557" s="50" t="s">
        <v>1121</v>
      </c>
      <c r="D557" s="242">
        <v>0</v>
      </c>
      <c r="E557" s="242">
        <v>0</v>
      </c>
      <c r="F557" s="52" t="str">
        <f t="shared" si="11"/>
        <v>-</v>
      </c>
    </row>
    <row r="558" spans="1:6" ht="12.75" customHeight="1" x14ac:dyDescent="0.2">
      <c r="A558" s="53">
        <v>5173</v>
      </c>
      <c r="B558" s="85" t="s">
        <v>1122</v>
      </c>
      <c r="C558" s="50" t="s">
        <v>1123</v>
      </c>
      <c r="D558" s="242">
        <v>0</v>
      </c>
      <c r="E558" s="242">
        <v>0</v>
      </c>
      <c r="F558" s="52" t="str">
        <f t="shared" si="11"/>
        <v>-</v>
      </c>
    </row>
    <row r="559" spans="1:6" ht="12.75" customHeight="1" x14ac:dyDescent="0.2">
      <c r="A559" s="53">
        <v>5174</v>
      </c>
      <c r="B559" s="85" t="s">
        <v>1124</v>
      </c>
      <c r="C559" s="50" t="s">
        <v>1125</v>
      </c>
      <c r="D559" s="242">
        <v>0</v>
      </c>
      <c r="E559" s="242">
        <v>0</v>
      </c>
      <c r="F559" s="52" t="str">
        <f t="shared" si="11"/>
        <v>-</v>
      </c>
    </row>
    <row r="560" spans="1:6" ht="12.75" customHeight="1" x14ac:dyDescent="0.2">
      <c r="A560" s="53">
        <v>5175</v>
      </c>
      <c r="B560" s="85" t="s">
        <v>1126</v>
      </c>
      <c r="C560" s="50" t="s">
        <v>1127</v>
      </c>
      <c r="D560" s="242">
        <v>0</v>
      </c>
      <c r="E560" s="242">
        <v>0</v>
      </c>
      <c r="F560" s="52" t="str">
        <f t="shared" si="11"/>
        <v>-</v>
      </c>
    </row>
    <row r="561" spans="1:6" ht="12.75" customHeight="1" x14ac:dyDescent="0.2">
      <c r="A561" s="53">
        <v>5176</v>
      </c>
      <c r="B561" s="85" t="s">
        <v>1128</v>
      </c>
      <c r="C561" s="50" t="s">
        <v>1129</v>
      </c>
      <c r="D561" s="242">
        <v>0</v>
      </c>
      <c r="E561" s="242">
        <v>0</v>
      </c>
      <c r="F561" s="52" t="str">
        <f t="shared" si="11"/>
        <v>-</v>
      </c>
    </row>
    <row r="562" spans="1:6" ht="24" x14ac:dyDescent="0.2">
      <c r="A562" s="53">
        <v>5177</v>
      </c>
      <c r="B562" s="232" t="s">
        <v>1130</v>
      </c>
      <c r="C562" s="50" t="s">
        <v>1131</v>
      </c>
      <c r="D562" s="242">
        <v>0</v>
      </c>
      <c r="E562" s="242">
        <v>0</v>
      </c>
      <c r="F562" s="52" t="str">
        <f t="shared" si="11"/>
        <v>-</v>
      </c>
    </row>
    <row r="563" spans="1:6" ht="12.75" customHeight="1" x14ac:dyDescent="0.2">
      <c r="A563" s="53" t="s">
        <v>1132</v>
      </c>
      <c r="B563" s="85" t="s">
        <v>1133</v>
      </c>
      <c r="C563" s="50" t="s">
        <v>1132</v>
      </c>
      <c r="D563" s="51">
        <f>SUM(D564:D566)</f>
        <v>0</v>
      </c>
      <c r="E563" s="51">
        <f>SUM(E564:E566)</f>
        <v>0</v>
      </c>
      <c r="F563" s="52" t="str">
        <f t="shared" si="11"/>
        <v>-</v>
      </c>
    </row>
    <row r="564" spans="1:6" ht="12.75" customHeight="1" x14ac:dyDescent="0.2">
      <c r="A564" s="53" t="s">
        <v>1134</v>
      </c>
      <c r="B564" s="85" t="s">
        <v>1135</v>
      </c>
      <c r="C564" s="50" t="s">
        <v>1134</v>
      </c>
      <c r="D564" s="242">
        <v>0</v>
      </c>
      <c r="E564" s="242">
        <v>0</v>
      </c>
      <c r="F564" s="52" t="str">
        <f t="shared" si="11"/>
        <v>-</v>
      </c>
    </row>
    <row r="565" spans="1:6" ht="12.75" customHeight="1" x14ac:dyDescent="0.2">
      <c r="A565" s="53" t="s">
        <v>1136</v>
      </c>
      <c r="B565" s="85" t="s">
        <v>1137</v>
      </c>
      <c r="C565" s="50" t="s">
        <v>1136</v>
      </c>
      <c r="D565" s="242">
        <v>0</v>
      </c>
      <c r="E565" s="242">
        <v>0</v>
      </c>
      <c r="F565" s="52" t="str">
        <f t="shared" si="11"/>
        <v>-</v>
      </c>
    </row>
    <row r="566" spans="1:6" ht="12.75" customHeight="1" x14ac:dyDescent="0.2">
      <c r="A566" s="53" t="s">
        <v>1138</v>
      </c>
      <c r="B566" s="85" t="s">
        <v>1139</v>
      </c>
      <c r="C566" s="50" t="s">
        <v>1138</v>
      </c>
      <c r="D566" s="242">
        <v>0</v>
      </c>
      <c r="E566" s="242">
        <v>0</v>
      </c>
      <c r="F566" s="52" t="str">
        <f t="shared" si="11"/>
        <v>-</v>
      </c>
    </row>
    <row r="567" spans="1:6" ht="12.75" customHeight="1" x14ac:dyDescent="0.2">
      <c r="A567" s="53">
        <v>52</v>
      </c>
      <c r="B567" s="85" t="s">
        <v>1140</v>
      </c>
      <c r="C567" s="50" t="s">
        <v>1141</v>
      </c>
      <c r="D567" s="51">
        <f>D568+D571+D574+D577</f>
        <v>0</v>
      </c>
      <c r="E567" s="51">
        <f>E568+E571+E574+E577</f>
        <v>0</v>
      </c>
      <c r="F567" s="52" t="str">
        <f t="shared" si="11"/>
        <v>-</v>
      </c>
    </row>
    <row r="568" spans="1:6" ht="12.75" customHeight="1" x14ac:dyDescent="0.2">
      <c r="A568" s="53">
        <v>521</v>
      </c>
      <c r="B568" s="85" t="s">
        <v>1142</v>
      </c>
      <c r="C568" s="50" t="s">
        <v>1143</v>
      </c>
      <c r="D568" s="51">
        <f>SUM(D569:D570)</f>
        <v>0</v>
      </c>
      <c r="E568" s="51">
        <f>SUM(E569:E570)</f>
        <v>0</v>
      </c>
      <c r="F568" s="52" t="str">
        <f t="shared" si="11"/>
        <v>-</v>
      </c>
    </row>
    <row r="569" spans="1:6" ht="12.75" customHeight="1" x14ac:dyDescent="0.2">
      <c r="A569" s="53">
        <v>5211</v>
      </c>
      <c r="B569" s="85" t="s">
        <v>1144</v>
      </c>
      <c r="C569" s="50" t="s">
        <v>1145</v>
      </c>
      <c r="D569" s="242">
        <v>0</v>
      </c>
      <c r="E569" s="242">
        <v>0</v>
      </c>
      <c r="F569" s="52" t="str">
        <f t="shared" si="11"/>
        <v>-</v>
      </c>
    </row>
    <row r="570" spans="1:6" ht="12.75" customHeight="1" x14ac:dyDescent="0.2">
      <c r="A570" s="53">
        <v>5212</v>
      </c>
      <c r="B570" s="85" t="s">
        <v>1146</v>
      </c>
      <c r="C570" s="50" t="s">
        <v>1147</v>
      </c>
      <c r="D570" s="242">
        <v>0</v>
      </c>
      <c r="E570" s="242">
        <v>0</v>
      </c>
      <c r="F570" s="52" t="str">
        <f t="shared" si="11"/>
        <v>-</v>
      </c>
    </row>
    <row r="571" spans="1:6" ht="12.75" customHeight="1" x14ac:dyDescent="0.2">
      <c r="A571" s="53">
        <v>522</v>
      </c>
      <c r="B571" s="85" t="s">
        <v>1148</v>
      </c>
      <c r="C571" s="50" t="s">
        <v>1149</v>
      </c>
      <c r="D571" s="51">
        <f>SUM(D572:D573)</f>
        <v>0</v>
      </c>
      <c r="E571" s="51">
        <f>SUM(E572:E573)</f>
        <v>0</v>
      </c>
      <c r="F571" s="52" t="str">
        <f t="shared" si="11"/>
        <v>-</v>
      </c>
    </row>
    <row r="572" spans="1:6" ht="12.75" customHeight="1" x14ac:dyDescent="0.2">
      <c r="A572" s="53">
        <v>5221</v>
      </c>
      <c r="B572" s="85" t="s">
        <v>934</v>
      </c>
      <c r="C572" s="50" t="s">
        <v>1150</v>
      </c>
      <c r="D572" s="242">
        <v>0</v>
      </c>
      <c r="E572" s="242">
        <v>0</v>
      </c>
      <c r="F572" s="52" t="str">
        <f t="shared" si="11"/>
        <v>-</v>
      </c>
    </row>
    <row r="573" spans="1:6" ht="12.75" customHeight="1" x14ac:dyDescent="0.2">
      <c r="A573" s="53">
        <v>5222</v>
      </c>
      <c r="B573" s="85" t="s">
        <v>936</v>
      </c>
      <c r="C573" s="50" t="s">
        <v>1151</v>
      </c>
      <c r="D573" s="242">
        <v>0</v>
      </c>
      <c r="E573" s="242">
        <v>0</v>
      </c>
      <c r="F573" s="52" t="str">
        <f t="shared" si="11"/>
        <v>-</v>
      </c>
    </row>
    <row r="574" spans="1:6" ht="12.75" customHeight="1" x14ac:dyDescent="0.2">
      <c r="A574" s="53">
        <v>523</v>
      </c>
      <c r="B574" s="85" t="s">
        <v>1152</v>
      </c>
      <c r="C574" s="50" t="s">
        <v>1153</v>
      </c>
      <c r="D574" s="51">
        <f>SUM(D575:D576)</f>
        <v>0</v>
      </c>
      <c r="E574" s="51">
        <f>SUM(E575:E576)</f>
        <v>0</v>
      </c>
      <c r="F574" s="52" t="str">
        <f t="shared" si="11"/>
        <v>-</v>
      </c>
    </row>
    <row r="575" spans="1:6" ht="12.75" customHeight="1" x14ac:dyDescent="0.2">
      <c r="A575" s="53">
        <v>5231</v>
      </c>
      <c r="B575" s="85" t="s">
        <v>940</v>
      </c>
      <c r="C575" s="50" t="s">
        <v>1154</v>
      </c>
      <c r="D575" s="242">
        <v>0</v>
      </c>
      <c r="E575" s="242">
        <v>0</v>
      </c>
      <c r="F575" s="52" t="str">
        <f t="shared" si="11"/>
        <v>-</v>
      </c>
    </row>
    <row r="576" spans="1:6" ht="12.75" customHeight="1" x14ac:dyDescent="0.2">
      <c r="A576" s="53">
        <v>5232</v>
      </c>
      <c r="B576" s="85" t="s">
        <v>942</v>
      </c>
      <c r="C576" s="50" t="s">
        <v>1155</v>
      </c>
      <c r="D576" s="242">
        <v>0</v>
      </c>
      <c r="E576" s="242">
        <v>0</v>
      </c>
      <c r="F576" s="52" t="str">
        <f t="shared" si="11"/>
        <v>-</v>
      </c>
    </row>
    <row r="577" spans="1:6" ht="12.75" customHeight="1" x14ac:dyDescent="0.2">
      <c r="A577" s="53">
        <v>524</v>
      </c>
      <c r="B577" s="85" t="s">
        <v>1156</v>
      </c>
      <c r="C577" s="50" t="s">
        <v>1157</v>
      </c>
      <c r="D577" s="51">
        <f>SUM(D578:D579)</f>
        <v>0</v>
      </c>
      <c r="E577" s="51">
        <f>SUM(E578:E579)</f>
        <v>0</v>
      </c>
      <c r="F577" s="52" t="str">
        <f t="shared" si="11"/>
        <v>-</v>
      </c>
    </row>
    <row r="578" spans="1:6" ht="12.75" customHeight="1" x14ac:dyDescent="0.2">
      <c r="A578" s="60">
        <v>5241</v>
      </c>
      <c r="B578" s="85" t="s">
        <v>1158</v>
      </c>
      <c r="C578" s="61" t="s">
        <v>1159</v>
      </c>
      <c r="D578" s="242">
        <v>0</v>
      </c>
      <c r="E578" s="242">
        <v>0</v>
      </c>
      <c r="F578" s="52" t="str">
        <f t="shared" si="11"/>
        <v>-</v>
      </c>
    </row>
    <row r="579" spans="1:6" ht="12.75" customHeight="1" x14ac:dyDescent="0.2">
      <c r="A579" s="60">
        <v>5242</v>
      </c>
      <c r="B579" s="85" t="s">
        <v>1060</v>
      </c>
      <c r="C579" s="61" t="s">
        <v>1160</v>
      </c>
      <c r="D579" s="242">
        <v>0</v>
      </c>
      <c r="E579" s="242">
        <v>0</v>
      </c>
      <c r="F579" s="52" t="str">
        <f t="shared" si="11"/>
        <v>-</v>
      </c>
    </row>
    <row r="580" spans="1:6" ht="12.75" customHeight="1" x14ac:dyDescent="0.2">
      <c r="A580" s="53">
        <v>53</v>
      </c>
      <c r="B580" s="85" t="s">
        <v>1161</v>
      </c>
      <c r="C580" s="50" t="s">
        <v>1162</v>
      </c>
      <c r="D580" s="51">
        <f>D581+D585+D587+D590</f>
        <v>0</v>
      </c>
      <c r="E580" s="51">
        <f>E581+E585+E587+E590</f>
        <v>2500</v>
      </c>
      <c r="F580" s="52" t="str">
        <f t="shared" si="11"/>
        <v>-</v>
      </c>
    </row>
    <row r="581" spans="1:6" ht="24" x14ac:dyDescent="0.2">
      <c r="A581" s="53">
        <v>531</v>
      </c>
      <c r="B581" s="232" t="s">
        <v>1163</v>
      </c>
      <c r="C581" s="50" t="s">
        <v>1164</v>
      </c>
      <c r="D581" s="51">
        <f>SUM(D582:D584)</f>
        <v>0</v>
      </c>
      <c r="E581" s="51">
        <f>SUM(E582:E584)</f>
        <v>0</v>
      </c>
      <c r="F581" s="52" t="str">
        <f t="shared" si="11"/>
        <v>-</v>
      </c>
    </row>
    <row r="582" spans="1:6" ht="12.75" customHeight="1" x14ac:dyDescent="0.2">
      <c r="A582" s="53">
        <v>5312</v>
      </c>
      <c r="B582" s="85" t="s">
        <v>954</v>
      </c>
      <c r="C582" s="50" t="s">
        <v>1165</v>
      </c>
      <c r="D582" s="242">
        <v>0</v>
      </c>
      <c r="E582" s="242">
        <v>0</v>
      </c>
      <c r="F582" s="52" t="str">
        <f t="shared" si="11"/>
        <v>-</v>
      </c>
    </row>
    <row r="583" spans="1:6" ht="12.75" customHeight="1" x14ac:dyDescent="0.2">
      <c r="A583" s="53">
        <v>5313</v>
      </c>
      <c r="B583" s="85" t="s">
        <v>956</v>
      </c>
      <c r="C583" s="50" t="s">
        <v>1166</v>
      </c>
      <c r="D583" s="242">
        <v>0</v>
      </c>
      <c r="E583" s="242">
        <v>0</v>
      </c>
      <c r="F583" s="52" t="str">
        <f t="shared" si="11"/>
        <v>-</v>
      </c>
    </row>
    <row r="584" spans="1:6" ht="12.75" customHeight="1" x14ac:dyDescent="0.2">
      <c r="A584" s="53">
        <v>5314</v>
      </c>
      <c r="B584" s="85" t="s">
        <v>958</v>
      </c>
      <c r="C584" s="50" t="s">
        <v>1167</v>
      </c>
      <c r="D584" s="242">
        <v>0</v>
      </c>
      <c r="E584" s="242">
        <v>0</v>
      </c>
      <c r="F584" s="52" t="str">
        <f t="shared" si="11"/>
        <v>-</v>
      </c>
    </row>
    <row r="585" spans="1:6" ht="12.75" customHeight="1" x14ac:dyDescent="0.2">
      <c r="A585" s="53">
        <v>532</v>
      </c>
      <c r="B585" s="85" t="s">
        <v>1168</v>
      </c>
      <c r="C585" s="50" t="s">
        <v>1169</v>
      </c>
      <c r="D585" s="51">
        <f>D586</f>
        <v>0</v>
      </c>
      <c r="E585" s="51">
        <f>E586</f>
        <v>2500</v>
      </c>
      <c r="F585" s="52" t="str">
        <f t="shared" si="11"/>
        <v>-</v>
      </c>
    </row>
    <row r="586" spans="1:6" ht="12.75" customHeight="1" x14ac:dyDescent="0.2">
      <c r="A586" s="53">
        <v>5321</v>
      </c>
      <c r="B586" s="85" t="s">
        <v>1170</v>
      </c>
      <c r="C586" s="50" t="s">
        <v>1171</v>
      </c>
      <c r="D586" s="242">
        <v>0</v>
      </c>
      <c r="E586" s="242">
        <v>2500</v>
      </c>
      <c r="F586" s="52" t="str">
        <f t="shared" si="11"/>
        <v>-</v>
      </c>
    </row>
    <row r="587" spans="1:6" ht="24" x14ac:dyDescent="0.2">
      <c r="A587" s="53">
        <v>533</v>
      </c>
      <c r="B587" s="85" t="s">
        <v>1172</v>
      </c>
      <c r="C587" s="50" t="s">
        <v>1173</v>
      </c>
      <c r="D587" s="51">
        <f>SUM(D588:D589)</f>
        <v>0</v>
      </c>
      <c r="E587" s="51">
        <f>SUM(E588:E589)</f>
        <v>0</v>
      </c>
      <c r="F587" s="52" t="str">
        <f t="shared" si="11"/>
        <v>-</v>
      </c>
    </row>
    <row r="588" spans="1:6" ht="24" x14ac:dyDescent="0.2">
      <c r="A588" s="53">
        <v>5331</v>
      </c>
      <c r="B588" s="232" t="s">
        <v>1174</v>
      </c>
      <c r="C588" s="50" t="s">
        <v>1175</v>
      </c>
      <c r="D588" s="242">
        <v>0</v>
      </c>
      <c r="E588" s="242">
        <v>0</v>
      </c>
      <c r="F588" s="52" t="str">
        <f t="shared" si="11"/>
        <v>-</v>
      </c>
    </row>
    <row r="589" spans="1:6" ht="12.75" customHeight="1" x14ac:dyDescent="0.2">
      <c r="A589" s="53">
        <v>5332</v>
      </c>
      <c r="B589" s="85" t="s">
        <v>1176</v>
      </c>
      <c r="C589" s="50" t="s">
        <v>1177</v>
      </c>
      <c r="D589" s="242">
        <v>0</v>
      </c>
      <c r="E589" s="242">
        <v>0</v>
      </c>
      <c r="F589" s="52" t="str">
        <f t="shared" si="11"/>
        <v>-</v>
      </c>
    </row>
    <row r="590" spans="1:6" ht="24" x14ac:dyDescent="0.2">
      <c r="A590" s="60">
        <v>534</v>
      </c>
      <c r="B590" s="85" t="s">
        <v>1178</v>
      </c>
      <c r="C590" s="61" t="s">
        <v>1179</v>
      </c>
      <c r="D590" s="51">
        <f>SUM(D591:D592)</f>
        <v>0</v>
      </c>
      <c r="E590" s="51">
        <f>SUM(E591:E592)</f>
        <v>0</v>
      </c>
      <c r="F590" s="52" t="str">
        <f t="shared" si="11"/>
        <v>-</v>
      </c>
    </row>
    <row r="591" spans="1:6" ht="12.75" customHeight="1" x14ac:dyDescent="0.2">
      <c r="A591" s="53">
        <v>5341</v>
      </c>
      <c r="B591" s="85" t="s">
        <v>1180</v>
      </c>
      <c r="C591" s="50" t="s">
        <v>1181</v>
      </c>
      <c r="D591" s="242">
        <v>0</v>
      </c>
      <c r="E591" s="242"/>
      <c r="F591" s="52" t="str">
        <f t="shared" si="11"/>
        <v>-</v>
      </c>
    </row>
    <row r="592" spans="1:6" ht="12.75" customHeight="1" x14ac:dyDescent="0.2">
      <c r="A592" s="53">
        <v>5342</v>
      </c>
      <c r="B592" s="85" t="s">
        <v>972</v>
      </c>
      <c r="C592" s="50" t="s">
        <v>1182</v>
      </c>
      <c r="D592" s="242">
        <v>0</v>
      </c>
      <c r="E592" s="242">
        <v>0</v>
      </c>
      <c r="F592" s="52" t="str">
        <f t="shared" si="11"/>
        <v>-</v>
      </c>
    </row>
    <row r="593" spans="1:6" ht="24" x14ac:dyDescent="0.2">
      <c r="A593" s="53">
        <v>54</v>
      </c>
      <c r="B593" s="232" t="s">
        <v>1183</v>
      </c>
      <c r="C593" s="50" t="s">
        <v>1184</v>
      </c>
      <c r="D593" s="51">
        <f>D594+D599+D603+D605+D612+D617</f>
        <v>18578.86</v>
      </c>
      <c r="E593" s="51">
        <v>0</v>
      </c>
      <c r="F593" s="52">
        <f t="shared" si="11"/>
        <v>0</v>
      </c>
    </row>
    <row r="594" spans="1:6" ht="24" x14ac:dyDescent="0.2">
      <c r="A594" s="53">
        <v>541</v>
      </c>
      <c r="B594" s="85" t="s">
        <v>1185</v>
      </c>
      <c r="C594" s="50" t="s">
        <v>1186</v>
      </c>
      <c r="D594" s="51">
        <f>SUM(D595:D598)</f>
        <v>0</v>
      </c>
      <c r="E594" s="51">
        <f>SUM(E595:E598)</f>
        <v>0</v>
      </c>
      <c r="F594" s="52" t="str">
        <f t="shared" si="11"/>
        <v>-</v>
      </c>
    </row>
    <row r="595" spans="1:6" ht="12.75" customHeight="1" x14ac:dyDescent="0.2">
      <c r="A595" s="53">
        <v>5413</v>
      </c>
      <c r="B595" s="85" t="s">
        <v>1187</v>
      </c>
      <c r="C595" s="50" t="s">
        <v>1188</v>
      </c>
      <c r="D595" s="242">
        <v>0</v>
      </c>
      <c r="E595" s="242">
        <v>0</v>
      </c>
      <c r="F595" s="52" t="str">
        <f t="shared" si="11"/>
        <v>-</v>
      </c>
    </row>
    <row r="596" spans="1:6" ht="12.75" customHeight="1" x14ac:dyDescent="0.2">
      <c r="A596" s="53">
        <v>5414</v>
      </c>
      <c r="B596" s="85" t="s">
        <v>1189</v>
      </c>
      <c r="C596" s="50" t="s">
        <v>1190</v>
      </c>
      <c r="D596" s="242">
        <v>0</v>
      </c>
      <c r="E596" s="242">
        <v>0</v>
      </c>
      <c r="F596" s="52" t="str">
        <f t="shared" si="11"/>
        <v>-</v>
      </c>
    </row>
    <row r="597" spans="1:6" ht="12.75" customHeight="1" x14ac:dyDescent="0.2">
      <c r="A597" s="53">
        <v>5415</v>
      </c>
      <c r="B597" s="85" t="s">
        <v>1191</v>
      </c>
      <c r="C597" s="50" t="s">
        <v>1192</v>
      </c>
      <c r="D597" s="242">
        <v>0</v>
      </c>
      <c r="E597" s="242">
        <v>0</v>
      </c>
      <c r="F597" s="52" t="str">
        <f t="shared" si="11"/>
        <v>-</v>
      </c>
    </row>
    <row r="598" spans="1:6" ht="12.75" customHeight="1" x14ac:dyDescent="0.2">
      <c r="A598" s="53">
        <v>5416</v>
      </c>
      <c r="B598" s="85" t="s">
        <v>1193</v>
      </c>
      <c r="C598" s="50" t="s">
        <v>1194</v>
      </c>
      <c r="D598" s="242">
        <v>0</v>
      </c>
      <c r="E598" s="242">
        <v>0</v>
      </c>
      <c r="F598" s="52" t="str">
        <f t="shared" si="11"/>
        <v>-</v>
      </c>
    </row>
    <row r="599" spans="1:6" ht="24" x14ac:dyDescent="0.2">
      <c r="A599" s="53">
        <v>542</v>
      </c>
      <c r="B599" s="85" t="s">
        <v>1195</v>
      </c>
      <c r="C599" s="50" t="s">
        <v>1196</v>
      </c>
      <c r="D599" s="51">
        <f>SUM(D600:D602)</f>
        <v>0</v>
      </c>
      <c r="E599" s="51">
        <f>SUM(E600:E602)</f>
        <v>0</v>
      </c>
      <c r="F599" s="52" t="str">
        <f t="shared" si="11"/>
        <v>-</v>
      </c>
    </row>
    <row r="600" spans="1:6" ht="12.75" customHeight="1" x14ac:dyDescent="0.2">
      <c r="A600" s="53">
        <v>5422</v>
      </c>
      <c r="B600" s="85" t="s">
        <v>1197</v>
      </c>
      <c r="C600" s="50" t="s">
        <v>1198</v>
      </c>
      <c r="D600" s="242">
        <v>0</v>
      </c>
      <c r="E600" s="242">
        <v>0</v>
      </c>
      <c r="F600" s="52" t="str">
        <f t="shared" si="11"/>
        <v>-</v>
      </c>
    </row>
    <row r="601" spans="1:6" ht="24" x14ac:dyDescent="0.2">
      <c r="A601" s="53">
        <v>5423</v>
      </c>
      <c r="B601" s="85" t="s">
        <v>1199</v>
      </c>
      <c r="C601" s="50" t="s">
        <v>1200</v>
      </c>
      <c r="D601" s="242">
        <v>0</v>
      </c>
      <c r="E601" s="242">
        <v>0</v>
      </c>
      <c r="F601" s="52" t="str">
        <f t="shared" si="11"/>
        <v>-</v>
      </c>
    </row>
    <row r="602" spans="1:6" ht="24" x14ac:dyDescent="0.2">
      <c r="A602" s="53">
        <v>5424</v>
      </c>
      <c r="B602" s="85" t="s">
        <v>1201</v>
      </c>
      <c r="C602" s="50" t="s">
        <v>1202</v>
      </c>
      <c r="D602" s="242">
        <v>0</v>
      </c>
      <c r="E602" s="242">
        <v>0</v>
      </c>
      <c r="F602" s="52" t="str">
        <f t="shared" si="11"/>
        <v>-</v>
      </c>
    </row>
    <row r="603" spans="1:6" ht="24" x14ac:dyDescent="0.2">
      <c r="A603" s="53">
        <v>543</v>
      </c>
      <c r="B603" s="85" t="s">
        <v>1203</v>
      </c>
      <c r="C603" s="50" t="s">
        <v>1204</v>
      </c>
      <c r="D603" s="51">
        <f>D604</f>
        <v>0</v>
      </c>
      <c r="E603" s="51">
        <f>E604</f>
        <v>0</v>
      </c>
      <c r="F603" s="52" t="str">
        <f t="shared" si="11"/>
        <v>-</v>
      </c>
    </row>
    <row r="604" spans="1:6" ht="12.75" customHeight="1" x14ac:dyDescent="0.2">
      <c r="A604" s="53">
        <v>5431</v>
      </c>
      <c r="B604" s="85" t="s">
        <v>1205</v>
      </c>
      <c r="C604" s="50" t="s">
        <v>1206</v>
      </c>
      <c r="D604" s="242">
        <v>0</v>
      </c>
      <c r="E604" s="242">
        <v>0</v>
      </c>
      <c r="F604" s="52" t="str">
        <f t="shared" si="11"/>
        <v>-</v>
      </c>
    </row>
    <row r="605" spans="1:6" ht="24" x14ac:dyDescent="0.2">
      <c r="A605" s="53">
        <v>544</v>
      </c>
      <c r="B605" s="85" t="s">
        <v>1207</v>
      </c>
      <c r="C605" s="50" t="s">
        <v>1208</v>
      </c>
      <c r="D605" s="51">
        <f>SUM(D606:D611)</f>
        <v>0</v>
      </c>
      <c r="E605" s="51">
        <f>SUM(E606:E611)</f>
        <v>0</v>
      </c>
      <c r="F605" s="52" t="str">
        <f t="shared" si="11"/>
        <v>-</v>
      </c>
    </row>
    <row r="606" spans="1:6" ht="24" x14ac:dyDescent="0.2">
      <c r="A606" s="53">
        <v>5443</v>
      </c>
      <c r="B606" s="85" t="s">
        <v>1209</v>
      </c>
      <c r="C606" s="50" t="s">
        <v>1210</v>
      </c>
      <c r="D606" s="242">
        <v>0</v>
      </c>
      <c r="E606" s="242">
        <v>0</v>
      </c>
      <c r="F606" s="52" t="str">
        <f t="shared" si="11"/>
        <v>-</v>
      </c>
    </row>
    <row r="607" spans="1:6" ht="24" x14ac:dyDescent="0.2">
      <c r="A607" s="53">
        <v>5444</v>
      </c>
      <c r="B607" s="232" t="s">
        <v>1211</v>
      </c>
      <c r="C607" s="50" t="s">
        <v>1212</v>
      </c>
      <c r="D607" s="242">
        <v>0</v>
      </c>
      <c r="E607" s="242">
        <v>0</v>
      </c>
      <c r="F607" s="52" t="str">
        <f t="shared" si="11"/>
        <v>-</v>
      </c>
    </row>
    <row r="608" spans="1:6" ht="24" x14ac:dyDescent="0.2">
      <c r="A608" s="60">
        <v>5445</v>
      </c>
      <c r="B608" s="85" t="s">
        <v>1213</v>
      </c>
      <c r="C608" s="61" t="s">
        <v>1214</v>
      </c>
      <c r="D608" s="242">
        <v>0</v>
      </c>
      <c r="E608" s="242">
        <v>0</v>
      </c>
      <c r="F608" s="52" t="str">
        <f t="shared" si="11"/>
        <v>-</v>
      </c>
    </row>
    <row r="609" spans="1:6" ht="12.75" customHeight="1" x14ac:dyDescent="0.2">
      <c r="A609" s="53">
        <v>5446</v>
      </c>
      <c r="B609" s="85" t="s">
        <v>1215</v>
      </c>
      <c r="C609" s="50" t="s">
        <v>1216</v>
      </c>
      <c r="D609" s="242">
        <v>0</v>
      </c>
      <c r="E609" s="242">
        <v>0</v>
      </c>
      <c r="F609" s="52" t="str">
        <f t="shared" si="11"/>
        <v>-</v>
      </c>
    </row>
    <row r="610" spans="1:6" ht="12.75" customHeight="1" x14ac:dyDescent="0.2">
      <c r="A610" s="53">
        <v>5447</v>
      </c>
      <c r="B610" s="85" t="s">
        <v>1217</v>
      </c>
      <c r="C610" s="50" t="s">
        <v>1218</v>
      </c>
      <c r="D610" s="242">
        <v>0</v>
      </c>
      <c r="E610" s="242">
        <v>0</v>
      </c>
      <c r="F610" s="52" t="str">
        <f t="shared" si="11"/>
        <v>-</v>
      </c>
    </row>
    <row r="611" spans="1:6" ht="24" x14ac:dyDescent="0.2">
      <c r="A611" s="53">
        <v>5448</v>
      </c>
      <c r="B611" s="85" t="s">
        <v>1219</v>
      </c>
      <c r="C611" s="50" t="s">
        <v>1220</v>
      </c>
      <c r="D611" s="242">
        <v>0</v>
      </c>
      <c r="E611" s="242">
        <v>0</v>
      </c>
      <c r="F611" s="52" t="str">
        <f t="shared" si="11"/>
        <v>-</v>
      </c>
    </row>
    <row r="612" spans="1:6" ht="24" x14ac:dyDescent="0.2">
      <c r="A612" s="53">
        <v>545</v>
      </c>
      <c r="B612" s="85" t="s">
        <v>1221</v>
      </c>
      <c r="C612" s="50" t="s">
        <v>1222</v>
      </c>
      <c r="D612" s="51">
        <f>SUM(D613:D616)</f>
        <v>18578.86</v>
      </c>
      <c r="E612" s="51">
        <f>SUM(E613:E616)</f>
        <v>0</v>
      </c>
      <c r="F612" s="52">
        <f t="shared" ref="F612:F675" si="12">IF(D612&lt;&gt;0,IF(E612/D612&gt;=100,"&gt;&gt;100",E612/D612*100),"-")</f>
        <v>0</v>
      </c>
    </row>
    <row r="613" spans="1:6" ht="24" x14ac:dyDescent="0.2">
      <c r="A613" s="53">
        <v>5453</v>
      </c>
      <c r="B613" s="232" t="s">
        <v>1223</v>
      </c>
      <c r="C613" s="50" t="s">
        <v>1224</v>
      </c>
      <c r="D613" s="242">
        <v>18578.86</v>
      </c>
      <c r="E613" s="242">
        <v>0</v>
      </c>
      <c r="F613" s="52">
        <f t="shared" si="12"/>
        <v>0</v>
      </c>
    </row>
    <row r="614" spans="1:6" ht="12.75" customHeight="1" x14ac:dyDescent="0.2">
      <c r="A614" s="53">
        <v>5454</v>
      </c>
      <c r="B614" s="85" t="s">
        <v>1225</v>
      </c>
      <c r="C614" s="50" t="s">
        <v>1226</v>
      </c>
      <c r="D614" s="242">
        <v>0</v>
      </c>
      <c r="E614" s="242">
        <v>0</v>
      </c>
      <c r="F614" s="52" t="str">
        <f t="shared" si="12"/>
        <v>-</v>
      </c>
    </row>
    <row r="615" spans="1:6" ht="12.75" customHeight="1" x14ac:dyDescent="0.2">
      <c r="A615" s="53">
        <v>5455</v>
      </c>
      <c r="B615" s="85" t="s">
        <v>1227</v>
      </c>
      <c r="C615" s="50" t="s">
        <v>1228</v>
      </c>
      <c r="D615" s="242">
        <v>0</v>
      </c>
      <c r="E615" s="242">
        <v>0</v>
      </c>
      <c r="F615" s="52" t="str">
        <f t="shared" si="12"/>
        <v>-</v>
      </c>
    </row>
    <row r="616" spans="1:6" ht="12.75" customHeight="1" x14ac:dyDescent="0.2">
      <c r="A616" s="53">
        <v>5456</v>
      </c>
      <c r="B616" s="85" t="s">
        <v>1229</v>
      </c>
      <c r="C616" s="50" t="s">
        <v>1230</v>
      </c>
      <c r="D616" s="242">
        <v>0</v>
      </c>
      <c r="E616" s="242">
        <v>0</v>
      </c>
      <c r="F616" s="52" t="str">
        <f t="shared" si="12"/>
        <v>-</v>
      </c>
    </row>
    <row r="617" spans="1:6" ht="24" x14ac:dyDescent="0.2">
      <c r="A617" s="53">
        <v>547</v>
      </c>
      <c r="B617" s="85" t="s">
        <v>1231</v>
      </c>
      <c r="C617" s="50" t="s">
        <v>1232</v>
      </c>
      <c r="D617" s="51">
        <f>SUM(D618:D624)</f>
        <v>0</v>
      </c>
      <c r="E617" s="51">
        <f>SUM(E618:E624)</f>
        <v>0</v>
      </c>
      <c r="F617" s="52" t="str">
        <f t="shared" si="12"/>
        <v>-</v>
      </c>
    </row>
    <row r="618" spans="1:6" ht="12.75" customHeight="1" x14ac:dyDescent="0.2">
      <c r="A618" s="53">
        <v>5471</v>
      </c>
      <c r="B618" s="85" t="s">
        <v>1233</v>
      </c>
      <c r="C618" s="50" t="s">
        <v>1234</v>
      </c>
      <c r="D618" s="242">
        <v>0</v>
      </c>
      <c r="E618" s="242">
        <v>0</v>
      </c>
      <c r="F618" s="52" t="str">
        <f t="shared" si="12"/>
        <v>-</v>
      </c>
    </row>
    <row r="619" spans="1:6" ht="12.75" customHeight="1" x14ac:dyDescent="0.2">
      <c r="A619" s="53">
        <v>5472</v>
      </c>
      <c r="B619" s="85" t="s">
        <v>1235</v>
      </c>
      <c r="C619" s="50" t="s">
        <v>1236</v>
      </c>
      <c r="D619" s="242">
        <v>0</v>
      </c>
      <c r="E619" s="242">
        <v>0</v>
      </c>
      <c r="F619" s="52" t="str">
        <f t="shared" si="12"/>
        <v>-</v>
      </c>
    </row>
    <row r="620" spans="1:6" ht="12.75" customHeight="1" x14ac:dyDescent="0.2">
      <c r="A620" s="53">
        <v>5473</v>
      </c>
      <c r="B620" s="85" t="s">
        <v>1237</v>
      </c>
      <c r="C620" s="50" t="s">
        <v>1238</v>
      </c>
      <c r="D620" s="242">
        <v>0</v>
      </c>
      <c r="E620" s="242">
        <v>0</v>
      </c>
      <c r="F620" s="52" t="str">
        <f t="shared" si="12"/>
        <v>-</v>
      </c>
    </row>
    <row r="621" spans="1:6" ht="12.75" customHeight="1" x14ac:dyDescent="0.2">
      <c r="A621" s="53">
        <v>5474</v>
      </c>
      <c r="B621" s="85" t="s">
        <v>1239</v>
      </c>
      <c r="C621" s="50" t="s">
        <v>1240</v>
      </c>
      <c r="D621" s="242">
        <v>0</v>
      </c>
      <c r="E621" s="242">
        <v>0</v>
      </c>
      <c r="F621" s="52" t="str">
        <f t="shared" si="12"/>
        <v>-</v>
      </c>
    </row>
    <row r="622" spans="1:6" ht="12.75" customHeight="1" x14ac:dyDescent="0.2">
      <c r="A622" s="53">
        <v>5475</v>
      </c>
      <c r="B622" s="85" t="s">
        <v>1241</v>
      </c>
      <c r="C622" s="50" t="s">
        <v>1242</v>
      </c>
      <c r="D622" s="242">
        <v>0</v>
      </c>
      <c r="E622" s="242">
        <v>0</v>
      </c>
      <c r="F622" s="52" t="str">
        <f t="shared" si="12"/>
        <v>-</v>
      </c>
    </row>
    <row r="623" spans="1:6" ht="24" x14ac:dyDescent="0.2">
      <c r="A623" s="53">
        <v>5476</v>
      </c>
      <c r="B623" s="85" t="s">
        <v>1243</v>
      </c>
      <c r="C623" s="50" t="s">
        <v>1244</v>
      </c>
      <c r="D623" s="242">
        <v>0</v>
      </c>
      <c r="E623" s="242">
        <v>0</v>
      </c>
      <c r="F623" s="52" t="str">
        <f t="shared" si="12"/>
        <v>-</v>
      </c>
    </row>
    <row r="624" spans="1:6" ht="24" x14ac:dyDescent="0.2">
      <c r="A624" s="53">
        <v>5477</v>
      </c>
      <c r="B624" s="85" t="s">
        <v>1245</v>
      </c>
      <c r="C624" s="50" t="s">
        <v>1246</v>
      </c>
      <c r="D624" s="242">
        <v>0</v>
      </c>
      <c r="E624" s="242">
        <v>0</v>
      </c>
      <c r="F624" s="52" t="str">
        <f t="shared" si="12"/>
        <v>-</v>
      </c>
    </row>
    <row r="625" spans="1:6" ht="12.75" customHeight="1" x14ac:dyDescent="0.2">
      <c r="A625" s="53">
        <v>55</v>
      </c>
      <c r="B625" s="85" t="s">
        <v>1247</v>
      </c>
      <c r="C625" s="50" t="s">
        <v>1248</v>
      </c>
      <c r="D625" s="51">
        <f>D626+D629+D632</f>
        <v>0</v>
      </c>
      <c r="E625" s="51">
        <f>E626+E629+E632</f>
        <v>0</v>
      </c>
      <c r="F625" s="52" t="str">
        <f t="shared" si="12"/>
        <v>-</v>
      </c>
    </row>
    <row r="626" spans="1:6" ht="12.75" customHeight="1" x14ac:dyDescent="0.2">
      <c r="A626" s="53">
        <v>551</v>
      </c>
      <c r="B626" s="85" t="s">
        <v>1249</v>
      </c>
      <c r="C626" s="50" t="s">
        <v>1250</v>
      </c>
      <c r="D626" s="51">
        <f>SUM(D627:D628)</f>
        <v>0</v>
      </c>
      <c r="E626" s="51">
        <f>SUM(E627:E628)</f>
        <v>0</v>
      </c>
      <c r="F626" s="52" t="str">
        <f t="shared" si="12"/>
        <v>-</v>
      </c>
    </row>
    <row r="627" spans="1:6" ht="12.75" customHeight="1" x14ac:dyDescent="0.2">
      <c r="A627" s="53">
        <v>5511</v>
      </c>
      <c r="B627" s="85" t="s">
        <v>1251</v>
      </c>
      <c r="C627" s="50" t="s">
        <v>1252</v>
      </c>
      <c r="D627" s="242">
        <v>0</v>
      </c>
      <c r="E627" s="242">
        <v>0</v>
      </c>
      <c r="F627" s="52" t="str">
        <f t="shared" si="12"/>
        <v>-</v>
      </c>
    </row>
    <row r="628" spans="1:6" ht="12.75" customHeight="1" x14ac:dyDescent="0.2">
      <c r="A628" s="53">
        <v>5512</v>
      </c>
      <c r="B628" s="85" t="s">
        <v>1253</v>
      </c>
      <c r="C628" s="50" t="s">
        <v>1254</v>
      </c>
      <c r="D628" s="242">
        <v>0</v>
      </c>
      <c r="E628" s="242">
        <v>0</v>
      </c>
      <c r="F628" s="52" t="str">
        <f t="shared" si="12"/>
        <v>-</v>
      </c>
    </row>
    <row r="629" spans="1:6" ht="12.75" customHeight="1" x14ac:dyDescent="0.2">
      <c r="A629" s="53">
        <v>552</v>
      </c>
      <c r="B629" s="85" t="s">
        <v>1255</v>
      </c>
      <c r="C629" s="50" t="s">
        <v>1256</v>
      </c>
      <c r="D629" s="51">
        <f>SUM(D630:D631)</f>
        <v>0</v>
      </c>
      <c r="E629" s="51">
        <f>SUM(E630:E631)</f>
        <v>0</v>
      </c>
      <c r="F629" s="52" t="str">
        <f t="shared" si="12"/>
        <v>-</v>
      </c>
    </row>
    <row r="630" spans="1:6" ht="12.75" customHeight="1" x14ac:dyDescent="0.2">
      <c r="A630" s="53">
        <v>5521</v>
      </c>
      <c r="B630" s="85" t="s">
        <v>1257</v>
      </c>
      <c r="C630" s="50" t="s">
        <v>1258</v>
      </c>
      <c r="D630" s="242">
        <v>0</v>
      </c>
      <c r="E630" s="242">
        <v>0</v>
      </c>
      <c r="F630" s="52" t="str">
        <f t="shared" si="12"/>
        <v>-</v>
      </c>
    </row>
    <row r="631" spans="1:6" ht="12.75" customHeight="1" x14ac:dyDescent="0.2">
      <c r="A631" s="53">
        <v>5522</v>
      </c>
      <c r="B631" s="85" t="s">
        <v>1259</v>
      </c>
      <c r="C631" s="50" t="s">
        <v>1260</v>
      </c>
      <c r="D631" s="242">
        <v>0</v>
      </c>
      <c r="E631" s="242">
        <v>0</v>
      </c>
      <c r="F631" s="52" t="str">
        <f t="shared" si="12"/>
        <v>-</v>
      </c>
    </row>
    <row r="632" spans="1:6" ht="24" x14ac:dyDescent="0.2">
      <c r="A632" s="53">
        <v>553</v>
      </c>
      <c r="B632" s="85" t="s">
        <v>1261</v>
      </c>
      <c r="C632" s="50" t="s">
        <v>1262</v>
      </c>
      <c r="D632" s="51">
        <f>SUM(D633:D634)</f>
        <v>0</v>
      </c>
      <c r="E632" s="51">
        <f>SUM(E633:E634)</f>
        <v>0</v>
      </c>
      <c r="F632" s="52" t="str">
        <f t="shared" si="12"/>
        <v>-</v>
      </c>
    </row>
    <row r="633" spans="1:6" ht="12.75" customHeight="1" x14ac:dyDescent="0.2">
      <c r="A633" s="53">
        <v>5531</v>
      </c>
      <c r="B633" s="232" t="s">
        <v>1263</v>
      </c>
      <c r="C633" s="50" t="s">
        <v>1264</v>
      </c>
      <c r="D633" s="242">
        <v>0</v>
      </c>
      <c r="E633" s="242">
        <v>0</v>
      </c>
      <c r="F633" s="52" t="str">
        <f t="shared" si="12"/>
        <v>-</v>
      </c>
    </row>
    <row r="634" spans="1:6" ht="12.75" customHeight="1" x14ac:dyDescent="0.2">
      <c r="A634" s="53">
        <v>5532</v>
      </c>
      <c r="B634" s="85" t="s">
        <v>1265</v>
      </c>
      <c r="C634" s="50" t="s">
        <v>1266</v>
      </c>
      <c r="D634" s="242">
        <v>0</v>
      </c>
      <c r="E634" s="242">
        <v>0</v>
      </c>
      <c r="F634" s="52" t="str">
        <f t="shared" si="12"/>
        <v>-</v>
      </c>
    </row>
    <row r="635" spans="1:6" ht="12.75" customHeight="1" x14ac:dyDescent="0.2">
      <c r="A635" s="53" t="s">
        <v>609</v>
      </c>
      <c r="B635" s="85" t="s">
        <v>1267</v>
      </c>
      <c r="C635" s="50" t="s">
        <v>1268</v>
      </c>
      <c r="D635" s="51">
        <f>IF(D420-D528&gt;=0,D420-D528,0)</f>
        <v>0</v>
      </c>
      <c r="E635" s="51">
        <f>IF(E420-E528&gt;=0,E420-E528,0)</f>
        <v>1324728</v>
      </c>
      <c r="F635" s="52" t="str">
        <f t="shared" si="12"/>
        <v>-</v>
      </c>
    </row>
    <row r="636" spans="1:6" ht="12.75" customHeight="1" x14ac:dyDescent="0.2">
      <c r="A636" s="53" t="s">
        <v>609</v>
      </c>
      <c r="B636" s="85" t="s">
        <v>1269</v>
      </c>
      <c r="C636" s="50" t="s">
        <v>1270</v>
      </c>
      <c r="D636" s="51">
        <f>IF(D528-D420&gt;=0,D528-D420,0)</f>
        <v>18578.86</v>
      </c>
      <c r="E636" s="51">
        <f>IF(E528-E420&gt;=0,E528-E420,0)</f>
        <v>0</v>
      </c>
      <c r="F636" s="52">
        <f t="shared" si="12"/>
        <v>0</v>
      </c>
    </row>
    <row r="637" spans="1:6" ht="12.75" customHeight="1" x14ac:dyDescent="0.2">
      <c r="A637" s="53">
        <v>92213</v>
      </c>
      <c r="B637" s="85" t="s">
        <v>1271</v>
      </c>
      <c r="C637" s="50" t="s">
        <v>1272</v>
      </c>
      <c r="D637" s="242">
        <v>83104.91</v>
      </c>
      <c r="E637" s="242">
        <f>1098940.18-1034414.13</f>
        <v>64526.04999999993</v>
      </c>
      <c r="F637" s="52">
        <f t="shared" si="12"/>
        <v>77.64408865854007</v>
      </c>
    </row>
    <row r="638" spans="1:6" ht="12.75" customHeight="1" x14ac:dyDescent="0.2">
      <c r="A638" s="53">
        <v>92223</v>
      </c>
      <c r="B638" s="85" t="s">
        <v>1273</v>
      </c>
      <c r="C638" s="50" t="s">
        <v>1274</v>
      </c>
      <c r="D638" s="242">
        <v>0</v>
      </c>
      <c r="E638" s="242">
        <f>1034414.13*0</f>
        <v>0</v>
      </c>
      <c r="F638" s="52" t="str">
        <f t="shared" si="12"/>
        <v>-</v>
      </c>
    </row>
    <row r="639" spans="1:6" ht="12.75" customHeight="1" x14ac:dyDescent="0.2">
      <c r="A639" s="53" t="s">
        <v>609</v>
      </c>
      <c r="B639" s="85" t="s">
        <v>1275</v>
      </c>
      <c r="C639" s="50" t="s">
        <v>1276</v>
      </c>
      <c r="D639" s="51">
        <f>D412+D420</f>
        <v>13748821.41</v>
      </c>
      <c r="E639" s="51">
        <f>E412+E420</f>
        <v>21055818.98</v>
      </c>
      <c r="F639" s="52">
        <f t="shared" si="12"/>
        <v>153.14635598281438</v>
      </c>
    </row>
    <row r="640" spans="1:6" ht="12.75" customHeight="1" x14ac:dyDescent="0.2">
      <c r="A640" s="53" t="s">
        <v>609</v>
      </c>
      <c r="B640" s="85" t="s">
        <v>1277</v>
      </c>
      <c r="C640" s="50" t="s">
        <v>1278</v>
      </c>
      <c r="D640" s="51">
        <f>D413+D528</f>
        <v>13154272.930000002</v>
      </c>
      <c r="E640" s="51">
        <f>E413+E528</f>
        <v>21606977.410000004</v>
      </c>
      <c r="F640" s="52">
        <f t="shared" si="12"/>
        <v>164.25824159937056</v>
      </c>
    </row>
    <row r="641" spans="1:6" ht="12.75" customHeight="1" x14ac:dyDescent="0.2">
      <c r="A641" s="53" t="s">
        <v>609</v>
      </c>
      <c r="B641" s="85" t="s">
        <v>1279</v>
      </c>
      <c r="C641" s="50" t="s">
        <v>1280</v>
      </c>
      <c r="D641" s="51">
        <f>IF(D639&gt;=D640,D639-D640,0)</f>
        <v>594548.47999999858</v>
      </c>
      <c r="E641" s="51">
        <f>IF(E639&gt;=E640,E639-E640,0)</f>
        <v>0</v>
      </c>
      <c r="F641" s="52">
        <f t="shared" si="12"/>
        <v>0</v>
      </c>
    </row>
    <row r="642" spans="1:6" ht="12.75" customHeight="1" x14ac:dyDescent="0.2">
      <c r="A642" s="53" t="s">
        <v>609</v>
      </c>
      <c r="B642" s="85" t="s">
        <v>1281</v>
      </c>
      <c r="C642" s="50" t="s">
        <v>1282</v>
      </c>
      <c r="D642" s="51">
        <f>IF(D640&gt;=D639,D640-D639,0)</f>
        <v>0</v>
      </c>
      <c r="E642" s="51">
        <f>IF(E640&gt;=E639,E640-E639,0)</f>
        <v>551158.43000000343</v>
      </c>
      <c r="F642" s="52" t="str">
        <f t="shared" si="12"/>
        <v>-</v>
      </c>
    </row>
    <row r="643" spans="1:6" ht="24" x14ac:dyDescent="0.2">
      <c r="A643" s="60" t="s">
        <v>1283</v>
      </c>
      <c r="B643" s="85" t="s">
        <v>1284</v>
      </c>
      <c r="C643" s="61" t="s">
        <v>1283</v>
      </c>
      <c r="D643" s="51">
        <f>IF(D416-D417+D637-D638&gt;=0,D416-D417+D637-D638,0)</f>
        <v>2281416.5700000003</v>
      </c>
      <c r="E643" s="51">
        <f>IF(E416-E417+E637-E638&gt;=0,E416-E417+E637-E638,0)+979.28</f>
        <v>2855137.5400000005</v>
      </c>
      <c r="F643" s="52">
        <f t="shared" si="12"/>
        <v>125.14757618333596</v>
      </c>
    </row>
    <row r="644" spans="1:6" ht="24" x14ac:dyDescent="0.2">
      <c r="A644" s="60" t="s">
        <v>1285</v>
      </c>
      <c r="B644" s="85" t="s">
        <v>1286</v>
      </c>
      <c r="C644" s="61" t="s">
        <v>1285</v>
      </c>
      <c r="D644" s="51">
        <f>IF(D417-D416+D638-D637&gt;=0,D417-D416+D638-D637,0)</f>
        <v>0</v>
      </c>
      <c r="E644" s="51">
        <f>IF(E417-E416+E638-E637&gt;=0,E417-E416+E638-E637,0)</f>
        <v>0</v>
      </c>
      <c r="F644" s="52" t="str">
        <f t="shared" si="12"/>
        <v>-</v>
      </c>
    </row>
    <row r="645" spans="1:6" ht="24" x14ac:dyDescent="0.2">
      <c r="A645" s="53" t="s">
        <v>609</v>
      </c>
      <c r="B645" s="85" t="s">
        <v>1287</v>
      </c>
      <c r="C645" s="50" t="s">
        <v>1288</v>
      </c>
      <c r="D645" s="51">
        <f>IF(D641+D643-D642-D644&gt;=0,D641+D643-D642-D644,0)</f>
        <v>2875965.0499999989</v>
      </c>
      <c r="E645" s="51">
        <f>IF(E641+E643-E642-E644&gt;=0,E641+E643-E642-E644,0)</f>
        <v>2303979.1099999971</v>
      </c>
      <c r="F645" s="52">
        <f t="shared" si="12"/>
        <v>80.111512829406522</v>
      </c>
    </row>
    <row r="646" spans="1:6" ht="24" x14ac:dyDescent="0.2">
      <c r="A646" s="53" t="s">
        <v>609</v>
      </c>
      <c r="B646" s="85" t="s">
        <v>1289</v>
      </c>
      <c r="C646" s="50" t="s">
        <v>1290</v>
      </c>
      <c r="D646" s="51">
        <f>IF(D642+D644-D641-D643&gt;=0,D642+D644-D641-D643,0)</f>
        <v>0</v>
      </c>
      <c r="E646" s="51">
        <f>IF(E642+E644-E641-E643&gt;=0,E642+E644-E641-E643,0)</f>
        <v>0</v>
      </c>
      <c r="F646" s="52" t="str">
        <f t="shared" si="12"/>
        <v>-</v>
      </c>
    </row>
    <row r="647" spans="1:6" ht="24" x14ac:dyDescent="0.2">
      <c r="A647" s="55" t="s">
        <v>1291</v>
      </c>
      <c r="B647" s="233" t="s">
        <v>1292</v>
      </c>
      <c r="C647" s="56" t="s">
        <v>1291</v>
      </c>
      <c r="D647" s="243">
        <v>720296.49</v>
      </c>
      <c r="E647" s="243">
        <v>750954.39</v>
      </c>
      <c r="F647" s="57">
        <f t="shared" si="12"/>
        <v>104.25628896234105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3564581.14</v>
      </c>
      <c r="E649" s="242">
        <v>3072239.34</v>
      </c>
      <c r="F649" s="52">
        <f t="shared" ref="F649:F712" si="13">IF(D649&lt;&gt;0,IF(E649/D649&gt;=100,"&gt;&gt;100",E649/D649*100),"-")</f>
        <v>86.187948017926161</v>
      </c>
    </row>
    <row r="650" spans="1:6" ht="12.75" customHeight="1" x14ac:dyDescent="0.2">
      <c r="A650" s="53" t="s">
        <v>1296</v>
      </c>
      <c r="B650" s="85" t="s">
        <v>1297</v>
      </c>
      <c r="C650" s="50" t="s">
        <v>1296</v>
      </c>
      <c r="D650" s="242">
        <v>15454317.689999999</v>
      </c>
      <c r="E650" s="242">
        <v>21658560.48</v>
      </c>
      <c r="F650" s="52">
        <f t="shared" si="13"/>
        <v>140.14569206128439</v>
      </c>
    </row>
    <row r="651" spans="1:6" ht="12.75" customHeight="1" x14ac:dyDescent="0.2">
      <c r="A651" s="53" t="s">
        <v>1298</v>
      </c>
      <c r="B651" s="85" t="s">
        <v>1299</v>
      </c>
      <c r="C651" s="50" t="s">
        <v>1298</v>
      </c>
      <c r="D651" s="242">
        <v>15946659.49</v>
      </c>
      <c r="E651" s="242">
        <v>21681793.449999999</v>
      </c>
      <c r="F651" s="52">
        <f t="shared" si="13"/>
        <v>135.9644849982308</v>
      </c>
    </row>
    <row r="652" spans="1:6" ht="24" x14ac:dyDescent="0.2">
      <c r="A652" s="53">
        <v>11</v>
      </c>
      <c r="B652" s="85" t="s">
        <v>1300</v>
      </c>
      <c r="C652" s="50" t="s">
        <v>1301</v>
      </c>
      <c r="D652" s="51">
        <f>+D649+D650-D651</f>
        <v>3072239.339999998</v>
      </c>
      <c r="E652" s="51">
        <f>+E649+E650-E651</f>
        <v>3049006.370000001</v>
      </c>
      <c r="F652" s="52">
        <f t="shared" si="13"/>
        <v>99.243777341904718</v>
      </c>
    </row>
    <row r="653" spans="1:6" ht="24" x14ac:dyDescent="0.2">
      <c r="A653" s="53" t="s">
        <v>609</v>
      </c>
      <c r="B653" s="85" t="s">
        <v>1302</v>
      </c>
      <c r="C653" s="50" t="s">
        <v>1303</v>
      </c>
      <c r="D653" s="262">
        <v>0</v>
      </c>
      <c r="E653" s="262">
        <v>0</v>
      </c>
      <c r="F653" s="52" t="str">
        <f t="shared" si="13"/>
        <v>-</v>
      </c>
    </row>
    <row r="654" spans="1:6" ht="24" x14ac:dyDescent="0.2">
      <c r="A654" s="53" t="s">
        <v>609</v>
      </c>
      <c r="B654" s="85" t="s">
        <v>1304</v>
      </c>
      <c r="C654" s="50" t="s">
        <v>1305</v>
      </c>
      <c r="D654" s="262">
        <v>305</v>
      </c>
      <c r="E654" s="262">
        <v>303</v>
      </c>
      <c r="F654" s="52">
        <f t="shared" si="13"/>
        <v>99.344262295081961</v>
      </c>
    </row>
    <row r="655" spans="1:6" ht="12.75" customHeight="1" x14ac:dyDescent="0.2">
      <c r="A655" s="53" t="s">
        <v>609</v>
      </c>
      <c r="B655" s="85" t="s">
        <v>1306</v>
      </c>
      <c r="C655" s="50" t="s">
        <v>1307</v>
      </c>
      <c r="D655" s="262">
        <v>0</v>
      </c>
      <c r="E655" s="262">
        <v>0</v>
      </c>
      <c r="F655" s="52" t="str">
        <f t="shared" si="13"/>
        <v>-</v>
      </c>
    </row>
    <row r="656" spans="1:6" ht="12.75" customHeight="1" x14ac:dyDescent="0.2">
      <c r="A656" s="53" t="s">
        <v>609</v>
      </c>
      <c r="B656" s="85" t="s">
        <v>1308</v>
      </c>
      <c r="C656" s="50" t="s">
        <v>1309</v>
      </c>
      <c r="D656" s="262">
        <v>294</v>
      </c>
      <c r="E656" s="262">
        <v>291</v>
      </c>
      <c r="F656" s="52">
        <f t="shared" si="13"/>
        <v>98.979591836734699</v>
      </c>
    </row>
    <row r="657" spans="1:6" ht="24" x14ac:dyDescent="0.2">
      <c r="A657" s="53" t="s">
        <v>1310</v>
      </c>
      <c r="B657" s="85" t="s">
        <v>1311</v>
      </c>
      <c r="C657" s="50" t="s">
        <v>1312</v>
      </c>
      <c r="D657" s="242">
        <v>0</v>
      </c>
      <c r="E657" s="242">
        <v>0</v>
      </c>
      <c r="F657" s="52" t="str">
        <f t="shared" si="13"/>
        <v>-</v>
      </c>
    </row>
    <row r="658" spans="1:6" ht="12.75" customHeight="1" x14ac:dyDescent="0.2">
      <c r="A658" s="53">
        <v>61315</v>
      </c>
      <c r="B658" s="85" t="s">
        <v>1313</v>
      </c>
      <c r="C658" s="50" t="s">
        <v>1314</v>
      </c>
      <c r="D658" s="242">
        <v>0</v>
      </c>
      <c r="E658" s="242">
        <v>0</v>
      </c>
      <c r="F658" s="52" t="str">
        <f t="shared" si="13"/>
        <v>-</v>
      </c>
    </row>
    <row r="659" spans="1:6" ht="12.75" customHeight="1" x14ac:dyDescent="0.2">
      <c r="A659" s="53">
        <v>61451</v>
      </c>
      <c r="B659" s="85" t="s">
        <v>1315</v>
      </c>
      <c r="C659" s="50" t="s">
        <v>1316</v>
      </c>
      <c r="D659" s="242">
        <v>0</v>
      </c>
      <c r="E659" s="242">
        <v>0</v>
      </c>
      <c r="F659" s="52" t="str">
        <f t="shared" si="13"/>
        <v>-</v>
      </c>
    </row>
    <row r="660" spans="1:6" ht="12.75" customHeight="1" x14ac:dyDescent="0.2">
      <c r="A660" s="53">
        <v>61453</v>
      </c>
      <c r="B660" s="85" t="s">
        <v>1317</v>
      </c>
      <c r="C660" s="50" t="s">
        <v>1318</v>
      </c>
      <c r="D660" s="242">
        <v>0</v>
      </c>
      <c r="E660" s="242">
        <v>0</v>
      </c>
      <c r="F660" s="52" t="str">
        <f t="shared" si="13"/>
        <v>-</v>
      </c>
    </row>
    <row r="661" spans="1:6" ht="12.75" customHeight="1" x14ac:dyDescent="0.2">
      <c r="A661" s="53">
        <v>63311</v>
      </c>
      <c r="B661" s="85" t="s">
        <v>1319</v>
      </c>
      <c r="C661" s="50" t="s">
        <v>1320</v>
      </c>
      <c r="D661" s="242">
        <v>0</v>
      </c>
      <c r="E661" s="242">
        <v>0</v>
      </c>
      <c r="F661" s="52" t="str">
        <f t="shared" si="13"/>
        <v>-</v>
      </c>
    </row>
    <row r="662" spans="1:6" ht="12.75" customHeight="1" x14ac:dyDescent="0.2">
      <c r="A662" s="53">
        <v>63312</v>
      </c>
      <c r="B662" s="85" t="s">
        <v>1321</v>
      </c>
      <c r="C662" s="50" t="s">
        <v>1322</v>
      </c>
      <c r="D662" s="242">
        <v>0</v>
      </c>
      <c r="E662" s="242">
        <v>0</v>
      </c>
      <c r="F662" s="52" t="str">
        <f t="shared" si="13"/>
        <v>-</v>
      </c>
    </row>
    <row r="663" spans="1:6" ht="12.75" customHeight="1" x14ac:dyDescent="0.2">
      <c r="A663" s="53">
        <v>63313</v>
      </c>
      <c r="B663" s="85" t="s">
        <v>1323</v>
      </c>
      <c r="C663" s="50" t="s">
        <v>1324</v>
      </c>
      <c r="D663" s="242">
        <v>0</v>
      </c>
      <c r="E663" s="242">
        <v>0</v>
      </c>
      <c r="F663" s="52" t="str">
        <f t="shared" si="13"/>
        <v>-</v>
      </c>
    </row>
    <row r="664" spans="1:6" ht="12.75" customHeight="1" x14ac:dyDescent="0.2">
      <c r="A664" s="53">
        <v>63314</v>
      </c>
      <c r="B664" s="85" t="s">
        <v>1325</v>
      </c>
      <c r="C664" s="50" t="s">
        <v>1326</v>
      </c>
      <c r="D664" s="242">
        <v>0</v>
      </c>
      <c r="E664" s="242">
        <v>0</v>
      </c>
      <c r="F664" s="52" t="str">
        <f t="shared" si="13"/>
        <v>-</v>
      </c>
    </row>
    <row r="665" spans="1:6" ht="12.75" customHeight="1" x14ac:dyDescent="0.2">
      <c r="A665" s="53">
        <v>63321</v>
      </c>
      <c r="B665" s="85" t="s">
        <v>1327</v>
      </c>
      <c r="C665" s="50" t="s">
        <v>1328</v>
      </c>
      <c r="D665" s="242">
        <v>0</v>
      </c>
      <c r="E665" s="242">
        <v>0</v>
      </c>
      <c r="F665" s="52" t="str">
        <f t="shared" si="13"/>
        <v>-</v>
      </c>
    </row>
    <row r="666" spans="1:6" ht="12.75" customHeight="1" x14ac:dyDescent="0.2">
      <c r="A666" s="53">
        <v>63322</v>
      </c>
      <c r="B666" s="85" t="s">
        <v>1329</v>
      </c>
      <c r="C666" s="50" t="s">
        <v>1330</v>
      </c>
      <c r="D666" s="242">
        <v>0</v>
      </c>
      <c r="E666" s="242">
        <v>0</v>
      </c>
      <c r="F666" s="52" t="str">
        <f t="shared" si="13"/>
        <v>-</v>
      </c>
    </row>
    <row r="667" spans="1:6" ht="12.75" customHeight="1" x14ac:dyDescent="0.2">
      <c r="A667" s="53">
        <v>63323</v>
      </c>
      <c r="B667" s="85" t="s">
        <v>1331</v>
      </c>
      <c r="C667" s="50" t="s">
        <v>1332</v>
      </c>
      <c r="D667" s="242">
        <v>0</v>
      </c>
      <c r="E667" s="242">
        <v>0</v>
      </c>
      <c r="F667" s="52" t="str">
        <f t="shared" si="13"/>
        <v>-</v>
      </c>
    </row>
    <row r="668" spans="1:6" ht="12.75" customHeight="1" x14ac:dyDescent="0.2">
      <c r="A668" s="53">
        <v>63324</v>
      </c>
      <c r="B668" s="85" t="s">
        <v>1333</v>
      </c>
      <c r="C668" s="50" t="s">
        <v>1334</v>
      </c>
      <c r="D668" s="242">
        <v>0</v>
      </c>
      <c r="E668" s="242">
        <v>0</v>
      </c>
      <c r="F668" s="52" t="str">
        <f t="shared" si="13"/>
        <v>-</v>
      </c>
    </row>
    <row r="669" spans="1:6" ht="12.75" customHeight="1" x14ac:dyDescent="0.2">
      <c r="A669" s="53">
        <v>63414</v>
      </c>
      <c r="B669" s="85" t="s">
        <v>1335</v>
      </c>
      <c r="C669" s="50" t="s">
        <v>1336</v>
      </c>
      <c r="D669" s="242">
        <v>0</v>
      </c>
      <c r="E669" s="242">
        <v>0</v>
      </c>
      <c r="F669" s="52" t="str">
        <f t="shared" si="13"/>
        <v>-</v>
      </c>
    </row>
    <row r="670" spans="1:6" ht="12.75" customHeight="1" x14ac:dyDescent="0.2">
      <c r="A670" s="53">
        <v>63415</v>
      </c>
      <c r="B670" s="85" t="s">
        <v>1337</v>
      </c>
      <c r="C670" s="50" t="s">
        <v>1338</v>
      </c>
      <c r="D670" s="242">
        <v>0</v>
      </c>
      <c r="E670" s="242">
        <v>0</v>
      </c>
      <c r="F670" s="52" t="str">
        <f t="shared" si="13"/>
        <v>-</v>
      </c>
    </row>
    <row r="671" spans="1:6" ht="24" x14ac:dyDescent="0.2">
      <c r="A671" s="53">
        <v>63416</v>
      </c>
      <c r="B671" s="232" t="s">
        <v>1339</v>
      </c>
      <c r="C671" s="50" t="s">
        <v>1340</v>
      </c>
      <c r="D671" s="242">
        <v>0</v>
      </c>
      <c r="E671" s="242">
        <v>0</v>
      </c>
      <c r="F671" s="52" t="str">
        <f t="shared" si="13"/>
        <v>-</v>
      </c>
    </row>
    <row r="672" spans="1:6" ht="12.75" customHeight="1" x14ac:dyDescent="0.2">
      <c r="A672" s="53">
        <v>63424</v>
      </c>
      <c r="B672" s="85" t="s">
        <v>1341</v>
      </c>
      <c r="C672" s="50" t="s">
        <v>1342</v>
      </c>
      <c r="D672" s="242">
        <v>0</v>
      </c>
      <c r="E672" s="242">
        <v>0</v>
      </c>
      <c r="F672" s="52" t="str">
        <f t="shared" si="13"/>
        <v>-</v>
      </c>
    </row>
    <row r="673" spans="1:6" ht="12.75" customHeight="1" x14ac:dyDescent="0.2">
      <c r="A673" s="53">
        <v>63425</v>
      </c>
      <c r="B673" s="85" t="s">
        <v>1343</v>
      </c>
      <c r="C673" s="50" t="s">
        <v>1344</v>
      </c>
      <c r="D673" s="242">
        <v>0</v>
      </c>
      <c r="E673" s="242">
        <v>0</v>
      </c>
      <c r="F673" s="52" t="str">
        <f t="shared" si="13"/>
        <v>-</v>
      </c>
    </row>
    <row r="674" spans="1:6" ht="24" x14ac:dyDescent="0.2">
      <c r="A674" s="53">
        <v>63426</v>
      </c>
      <c r="B674" s="232" t="s">
        <v>1345</v>
      </c>
      <c r="C674" s="50" t="s">
        <v>1346</v>
      </c>
      <c r="D674" s="242">
        <v>0</v>
      </c>
      <c r="E674" s="242">
        <v>0</v>
      </c>
      <c r="F674" s="52" t="str">
        <f t="shared" si="13"/>
        <v>-</v>
      </c>
    </row>
    <row r="675" spans="1:6" ht="24" x14ac:dyDescent="0.2">
      <c r="A675" s="53">
        <v>63612</v>
      </c>
      <c r="B675" s="232" t="s">
        <v>1347</v>
      </c>
      <c r="C675" s="50" t="s">
        <v>1348</v>
      </c>
      <c r="D675" s="242">
        <v>0</v>
      </c>
      <c r="E675" s="242">
        <v>0</v>
      </c>
      <c r="F675" s="52" t="str">
        <f t="shared" si="13"/>
        <v>-</v>
      </c>
    </row>
    <row r="676" spans="1:6" ht="24" x14ac:dyDescent="0.2">
      <c r="A676" s="53">
        <v>63613</v>
      </c>
      <c r="B676" s="232" t="s">
        <v>1349</v>
      </c>
      <c r="C676" s="50" t="s">
        <v>1350</v>
      </c>
      <c r="D676" s="242">
        <v>80047.02</v>
      </c>
      <c r="E676" s="242">
        <v>108404.53</v>
      </c>
      <c r="F676" s="52">
        <f t="shared" si="13"/>
        <v>135.42606582980852</v>
      </c>
    </row>
    <row r="677" spans="1:6" ht="24" x14ac:dyDescent="0.2">
      <c r="A677" s="53">
        <v>63622</v>
      </c>
      <c r="B677" s="232" t="s">
        <v>1351</v>
      </c>
      <c r="C677" s="50" t="s">
        <v>1352</v>
      </c>
      <c r="D677" s="242">
        <v>0</v>
      </c>
      <c r="E677" s="242">
        <v>0</v>
      </c>
      <c r="F677" s="52" t="str">
        <f t="shared" si="13"/>
        <v>-</v>
      </c>
    </row>
    <row r="678" spans="1:6" ht="24" x14ac:dyDescent="0.2">
      <c r="A678" s="53">
        <v>63623</v>
      </c>
      <c r="B678" s="232" t="s">
        <v>1353</v>
      </c>
      <c r="C678" s="50" t="s">
        <v>1354</v>
      </c>
      <c r="D678" s="242">
        <v>18581.189999999999</v>
      </c>
      <c r="E678" s="242">
        <v>18581.189999999999</v>
      </c>
      <c r="F678" s="52">
        <f t="shared" si="13"/>
        <v>100</v>
      </c>
    </row>
    <row r="679" spans="1:6" ht="12.75" customHeight="1" x14ac:dyDescent="0.2">
      <c r="A679" s="53">
        <v>63711</v>
      </c>
      <c r="B679" s="232" t="s">
        <v>1355</v>
      </c>
      <c r="C679" s="54">
        <v>63711</v>
      </c>
      <c r="D679" s="242">
        <v>0</v>
      </c>
      <c r="E679" s="242">
        <v>0</v>
      </c>
      <c r="F679" s="52" t="str">
        <f t="shared" si="13"/>
        <v>-</v>
      </c>
    </row>
    <row r="680" spans="1:6" ht="12.75" customHeight="1" x14ac:dyDescent="0.2">
      <c r="A680" s="53">
        <v>63712</v>
      </c>
      <c r="B680" s="232" t="s">
        <v>1356</v>
      </c>
      <c r="C680" s="54">
        <v>63712</v>
      </c>
      <c r="D680" s="242">
        <v>0</v>
      </c>
      <c r="E680" s="242">
        <v>0</v>
      </c>
      <c r="F680" s="52" t="str">
        <f t="shared" si="13"/>
        <v>-</v>
      </c>
    </row>
    <row r="681" spans="1:6" ht="12.75" customHeight="1" x14ac:dyDescent="0.2">
      <c r="A681" s="53">
        <v>63713</v>
      </c>
      <c r="B681" s="232" t="s">
        <v>1357</v>
      </c>
      <c r="C681" s="54">
        <v>63713</v>
      </c>
      <c r="D681" s="242">
        <v>0</v>
      </c>
      <c r="E681" s="242">
        <v>0</v>
      </c>
      <c r="F681" s="52" t="str">
        <f t="shared" si="13"/>
        <v>-</v>
      </c>
    </row>
    <row r="682" spans="1:6" ht="12.75" customHeight="1" x14ac:dyDescent="0.2">
      <c r="A682" s="53">
        <v>63714</v>
      </c>
      <c r="B682" s="232" t="s">
        <v>1358</v>
      </c>
      <c r="C682" s="54">
        <v>63714</v>
      </c>
      <c r="D682" s="242">
        <v>0</v>
      </c>
      <c r="E682" s="242">
        <v>0</v>
      </c>
      <c r="F682" s="52" t="str">
        <f t="shared" si="13"/>
        <v>-</v>
      </c>
    </row>
    <row r="683" spans="1:6" ht="12.75" customHeight="1" x14ac:dyDescent="0.2">
      <c r="A683" s="53">
        <v>63715</v>
      </c>
      <c r="B683" s="232" t="s">
        <v>1359</v>
      </c>
      <c r="C683" s="54">
        <v>63715</v>
      </c>
      <c r="D683" s="242">
        <v>0</v>
      </c>
      <c r="E683" s="242">
        <v>0</v>
      </c>
      <c r="F683" s="52" t="str">
        <f t="shared" si="13"/>
        <v>-</v>
      </c>
    </row>
    <row r="684" spans="1:6" ht="24" x14ac:dyDescent="0.2">
      <c r="A684" s="53">
        <v>63716</v>
      </c>
      <c r="B684" s="232" t="s">
        <v>1360</v>
      </c>
      <c r="C684" s="54">
        <v>63716</v>
      </c>
      <c r="D684" s="242">
        <v>0</v>
      </c>
      <c r="E684" s="242">
        <v>0</v>
      </c>
      <c r="F684" s="52" t="str">
        <f t="shared" si="13"/>
        <v>-</v>
      </c>
    </row>
    <row r="685" spans="1:6" ht="24" x14ac:dyDescent="0.2">
      <c r="A685" s="53">
        <v>63717</v>
      </c>
      <c r="B685" s="232" t="s">
        <v>1361</v>
      </c>
      <c r="C685" s="54">
        <v>63717</v>
      </c>
      <c r="D685" s="242">
        <v>0</v>
      </c>
      <c r="E685" s="242">
        <v>0</v>
      </c>
      <c r="F685" s="52" t="str">
        <f t="shared" si="13"/>
        <v>-</v>
      </c>
    </row>
    <row r="686" spans="1:6" ht="24" x14ac:dyDescent="0.2">
      <c r="A686" s="53">
        <v>63721</v>
      </c>
      <c r="B686" s="232" t="s">
        <v>1362</v>
      </c>
      <c r="C686" s="54">
        <v>63721</v>
      </c>
      <c r="D686" s="242">
        <v>0</v>
      </c>
      <c r="E686" s="242">
        <v>0</v>
      </c>
      <c r="F686" s="52" t="str">
        <f t="shared" si="13"/>
        <v>-</v>
      </c>
    </row>
    <row r="687" spans="1:6" ht="24" x14ac:dyDescent="0.2">
      <c r="A687" s="53">
        <v>63722</v>
      </c>
      <c r="B687" s="232" t="s">
        <v>1363</v>
      </c>
      <c r="C687" s="54">
        <v>63722</v>
      </c>
      <c r="D687" s="242">
        <v>0</v>
      </c>
      <c r="E687" s="242">
        <v>0</v>
      </c>
      <c r="F687" s="52" t="str">
        <f t="shared" si="13"/>
        <v>-</v>
      </c>
    </row>
    <row r="688" spans="1:6" ht="12.75" customHeight="1" x14ac:dyDescent="0.2">
      <c r="A688" s="53">
        <v>63723</v>
      </c>
      <c r="B688" s="232" t="s">
        <v>1364</v>
      </c>
      <c r="C688" s="54">
        <v>63723</v>
      </c>
      <c r="D688" s="242">
        <v>0</v>
      </c>
      <c r="E688" s="242">
        <v>0</v>
      </c>
      <c r="F688" s="52" t="str">
        <f t="shared" si="13"/>
        <v>-</v>
      </c>
    </row>
    <row r="689" spans="1:6" ht="12.75" customHeight="1" x14ac:dyDescent="0.2">
      <c r="A689" s="53">
        <v>63724</v>
      </c>
      <c r="B689" s="232" t="s">
        <v>1365</v>
      </c>
      <c r="C689" s="54">
        <v>63724</v>
      </c>
      <c r="D689" s="242">
        <v>0</v>
      </c>
      <c r="E689" s="242">
        <v>0</v>
      </c>
      <c r="F689" s="52" t="str">
        <f t="shared" si="13"/>
        <v>-</v>
      </c>
    </row>
    <row r="690" spans="1:6" ht="12.75" customHeight="1" x14ac:dyDescent="0.2">
      <c r="A690" s="53">
        <v>63725</v>
      </c>
      <c r="B690" s="232" t="s">
        <v>1366</v>
      </c>
      <c r="C690" s="54">
        <v>63725</v>
      </c>
      <c r="D690" s="242">
        <v>0</v>
      </c>
      <c r="E690" s="242">
        <v>0</v>
      </c>
      <c r="F690" s="52" t="str">
        <f t="shared" si="13"/>
        <v>-</v>
      </c>
    </row>
    <row r="691" spans="1:6" ht="12.75" customHeight="1" x14ac:dyDescent="0.2">
      <c r="A691" s="53">
        <v>63726</v>
      </c>
      <c r="B691" s="232" t="s">
        <v>1367</v>
      </c>
      <c r="C691" s="54">
        <v>63726</v>
      </c>
      <c r="D691" s="242">
        <v>0</v>
      </c>
      <c r="E691" s="242">
        <v>0</v>
      </c>
      <c r="F691" s="52" t="str">
        <f t="shared" si="13"/>
        <v>-</v>
      </c>
    </row>
    <row r="692" spans="1:6" ht="24" x14ac:dyDescent="0.2">
      <c r="A692" s="53">
        <v>63727</v>
      </c>
      <c r="B692" s="232" t="s">
        <v>1368</v>
      </c>
      <c r="C692" s="54">
        <v>63727</v>
      </c>
      <c r="D692" s="242">
        <v>0</v>
      </c>
      <c r="E692" s="242">
        <v>0</v>
      </c>
      <c r="F692" s="52" t="str">
        <f t="shared" si="13"/>
        <v>-</v>
      </c>
    </row>
    <row r="693" spans="1:6" ht="24" x14ac:dyDescent="0.2">
      <c r="A693" s="53">
        <v>63728</v>
      </c>
      <c r="B693" s="232" t="s">
        <v>1369</v>
      </c>
      <c r="C693" s="54">
        <v>63728</v>
      </c>
      <c r="D693" s="242">
        <v>0</v>
      </c>
      <c r="E693" s="242">
        <v>0</v>
      </c>
      <c r="F693" s="52" t="str">
        <f t="shared" si="13"/>
        <v>-</v>
      </c>
    </row>
    <row r="694" spans="1:6" ht="12.75" customHeight="1" x14ac:dyDescent="0.2">
      <c r="A694" s="53">
        <v>63811</v>
      </c>
      <c r="B694" s="232" t="s">
        <v>1370</v>
      </c>
      <c r="C694" s="50" t="s">
        <v>1371</v>
      </c>
      <c r="D694" s="242">
        <v>0</v>
      </c>
      <c r="E694" s="242">
        <v>0</v>
      </c>
      <c r="F694" s="52" t="str">
        <f t="shared" si="13"/>
        <v>-</v>
      </c>
    </row>
    <row r="695" spans="1:6" ht="12.75" customHeight="1" x14ac:dyDescent="0.2">
      <c r="A695" s="53">
        <v>63812</v>
      </c>
      <c r="B695" s="232" t="s">
        <v>1372</v>
      </c>
      <c r="C695" s="50" t="s">
        <v>1373</v>
      </c>
      <c r="D695" s="242">
        <v>0</v>
      </c>
      <c r="E695" s="242">
        <v>0</v>
      </c>
      <c r="F695" s="52" t="str">
        <f t="shared" si="13"/>
        <v>-</v>
      </c>
    </row>
    <row r="696" spans="1:6" ht="24" x14ac:dyDescent="0.2">
      <c r="A696" s="53" t="s">
        <v>1374</v>
      </c>
      <c r="B696" s="232" t="s">
        <v>1375</v>
      </c>
      <c r="C696" s="50" t="s">
        <v>1374</v>
      </c>
      <c r="D696" s="242">
        <v>32795.94</v>
      </c>
      <c r="E696" s="242">
        <v>66392.08</v>
      </c>
      <c r="F696" s="52">
        <f t="shared" si="13"/>
        <v>202.43993616282992</v>
      </c>
    </row>
    <row r="697" spans="1:6" ht="24" x14ac:dyDescent="0.2">
      <c r="A697" s="53" t="s">
        <v>1376</v>
      </c>
      <c r="B697" s="232" t="s">
        <v>1377</v>
      </c>
      <c r="C697" s="50" t="s">
        <v>1376</v>
      </c>
      <c r="D697" s="242">
        <v>0</v>
      </c>
      <c r="E697" s="242">
        <v>0</v>
      </c>
      <c r="F697" s="52" t="str">
        <f t="shared" si="13"/>
        <v>-</v>
      </c>
    </row>
    <row r="698" spans="1:6" ht="12.75" customHeight="1" x14ac:dyDescent="0.2">
      <c r="A698" s="53">
        <v>63821</v>
      </c>
      <c r="B698" s="232" t="s">
        <v>1378</v>
      </c>
      <c r="C698" s="50" t="s">
        <v>1379</v>
      </c>
      <c r="D698" s="242">
        <v>0</v>
      </c>
      <c r="E698" s="242">
        <v>0</v>
      </c>
      <c r="F698" s="52" t="str">
        <f t="shared" si="13"/>
        <v>-</v>
      </c>
    </row>
    <row r="699" spans="1:6" ht="12.75" customHeight="1" x14ac:dyDescent="0.2">
      <c r="A699" s="53">
        <v>63822</v>
      </c>
      <c r="B699" s="232" t="s">
        <v>1380</v>
      </c>
      <c r="C699" s="50" t="s">
        <v>1381</v>
      </c>
      <c r="D699" s="242">
        <v>0</v>
      </c>
      <c r="E699" s="242">
        <v>0</v>
      </c>
      <c r="F699" s="52" t="str">
        <f t="shared" si="13"/>
        <v>-</v>
      </c>
    </row>
    <row r="700" spans="1:6" ht="24" x14ac:dyDescent="0.2">
      <c r="A700" s="53" t="s">
        <v>1382</v>
      </c>
      <c r="B700" s="232" t="s">
        <v>1383</v>
      </c>
      <c r="C700" s="50" t="s">
        <v>1382</v>
      </c>
      <c r="D700" s="242">
        <v>0</v>
      </c>
      <c r="E700" s="242">
        <v>0</v>
      </c>
      <c r="F700" s="52" t="str">
        <f t="shared" si="13"/>
        <v>-</v>
      </c>
    </row>
    <row r="701" spans="1:6" ht="24" x14ac:dyDescent="0.2">
      <c r="A701" s="53" t="s">
        <v>1384</v>
      </c>
      <c r="B701" s="232" t="s">
        <v>1385</v>
      </c>
      <c r="C701" s="50" t="s">
        <v>1384</v>
      </c>
      <c r="D701" s="242">
        <v>0</v>
      </c>
      <c r="E701" s="242">
        <v>0</v>
      </c>
      <c r="F701" s="52" t="str">
        <f t="shared" si="13"/>
        <v>-</v>
      </c>
    </row>
    <row r="702" spans="1:6" ht="12.75" customHeight="1" x14ac:dyDescent="0.2">
      <c r="A702" s="53">
        <v>64191</v>
      </c>
      <c r="B702" s="85" t="s">
        <v>1386</v>
      </c>
      <c r="C702" s="50" t="s">
        <v>1387</v>
      </c>
      <c r="D702" s="242">
        <v>0</v>
      </c>
      <c r="E702" s="242">
        <v>0</v>
      </c>
      <c r="F702" s="52" t="str">
        <f t="shared" si="13"/>
        <v>-</v>
      </c>
    </row>
    <row r="703" spans="1:6" ht="12.75" customHeight="1" x14ac:dyDescent="0.2">
      <c r="A703" s="53">
        <v>64371</v>
      </c>
      <c r="B703" s="85" t="s">
        <v>1388</v>
      </c>
      <c r="C703" s="50" t="s">
        <v>1389</v>
      </c>
      <c r="D703" s="242">
        <v>0</v>
      </c>
      <c r="E703" s="242">
        <v>0</v>
      </c>
      <c r="F703" s="52" t="str">
        <f t="shared" si="13"/>
        <v>-</v>
      </c>
    </row>
    <row r="704" spans="1:6" ht="12.75" customHeight="1" x14ac:dyDescent="0.2">
      <c r="A704" s="53">
        <v>64372</v>
      </c>
      <c r="B704" s="85" t="s">
        <v>1390</v>
      </c>
      <c r="C704" s="50" t="s">
        <v>1391</v>
      </c>
      <c r="D704" s="242">
        <v>0</v>
      </c>
      <c r="E704" s="242">
        <v>0</v>
      </c>
      <c r="F704" s="52" t="str">
        <f t="shared" si="13"/>
        <v>-</v>
      </c>
    </row>
    <row r="705" spans="1:6" ht="12.75" customHeight="1" x14ac:dyDescent="0.2">
      <c r="A705" s="53">
        <v>64373</v>
      </c>
      <c r="B705" s="85" t="s">
        <v>1392</v>
      </c>
      <c r="C705" s="50" t="s">
        <v>1393</v>
      </c>
      <c r="D705" s="242">
        <v>0</v>
      </c>
      <c r="E705" s="242">
        <v>0</v>
      </c>
      <c r="F705" s="52" t="str">
        <f t="shared" si="13"/>
        <v>-</v>
      </c>
    </row>
    <row r="706" spans="1:6" ht="12.75" customHeight="1" x14ac:dyDescent="0.2">
      <c r="A706" s="53">
        <v>64374</v>
      </c>
      <c r="B706" s="85" t="s">
        <v>1394</v>
      </c>
      <c r="C706" s="50" t="s">
        <v>1395</v>
      </c>
      <c r="D706" s="242">
        <v>0</v>
      </c>
      <c r="E706" s="242">
        <v>0</v>
      </c>
      <c r="F706" s="52" t="str">
        <f t="shared" si="13"/>
        <v>-</v>
      </c>
    </row>
    <row r="707" spans="1:6" ht="12.75" customHeight="1" x14ac:dyDescent="0.2">
      <c r="A707" s="53">
        <v>64375</v>
      </c>
      <c r="B707" s="85" t="s">
        <v>1396</v>
      </c>
      <c r="C707" s="50" t="s">
        <v>1397</v>
      </c>
      <c r="D707" s="242">
        <v>0</v>
      </c>
      <c r="E707" s="242">
        <v>0</v>
      </c>
      <c r="F707" s="52" t="str">
        <f t="shared" si="13"/>
        <v>-</v>
      </c>
    </row>
    <row r="708" spans="1:6" ht="24" x14ac:dyDescent="0.2">
      <c r="A708" s="53">
        <v>64376</v>
      </c>
      <c r="B708" s="232" t="s">
        <v>1398</v>
      </c>
      <c r="C708" s="50" t="s">
        <v>1399</v>
      </c>
      <c r="D708" s="242">
        <v>0</v>
      </c>
      <c r="E708" s="242">
        <v>0</v>
      </c>
      <c r="F708" s="52" t="str">
        <f t="shared" si="13"/>
        <v>-</v>
      </c>
    </row>
    <row r="709" spans="1:6" ht="24" x14ac:dyDescent="0.2">
      <c r="A709" s="53">
        <v>64377</v>
      </c>
      <c r="B709" s="85" t="s">
        <v>1400</v>
      </c>
      <c r="C709" s="50" t="s">
        <v>1401</v>
      </c>
      <c r="D709" s="242">
        <v>0</v>
      </c>
      <c r="E709" s="242">
        <v>0</v>
      </c>
      <c r="F709" s="52" t="str">
        <f t="shared" si="13"/>
        <v>-</v>
      </c>
    </row>
    <row r="710" spans="1:6" ht="12.75" customHeight="1" x14ac:dyDescent="0.2">
      <c r="A710" s="53">
        <v>65264</v>
      </c>
      <c r="B710" s="85" t="s">
        <v>1402</v>
      </c>
      <c r="C710" s="50" t="s">
        <v>1403</v>
      </c>
      <c r="D710" s="242">
        <v>1047689.29</v>
      </c>
      <c r="E710" s="242">
        <v>1143145.26</v>
      </c>
      <c r="F710" s="52">
        <f t="shared" si="13"/>
        <v>109.1110953324721</v>
      </c>
    </row>
    <row r="711" spans="1:6" ht="12.75" customHeight="1" x14ac:dyDescent="0.2">
      <c r="A711" s="53">
        <v>65265</v>
      </c>
      <c r="B711" s="85" t="s">
        <v>1404</v>
      </c>
      <c r="C711" s="50" t="s">
        <v>1405</v>
      </c>
      <c r="D711" s="242">
        <v>0</v>
      </c>
      <c r="E711" s="242">
        <v>0</v>
      </c>
      <c r="F711" s="52" t="str">
        <f t="shared" si="13"/>
        <v>-</v>
      </c>
    </row>
    <row r="712" spans="1:6" ht="12.75" customHeight="1" x14ac:dyDescent="0.2">
      <c r="A712" s="53" t="s">
        <v>1406</v>
      </c>
      <c r="B712" s="85" t="s">
        <v>1407</v>
      </c>
      <c r="C712" s="50" t="s">
        <v>1406</v>
      </c>
      <c r="D712" s="242">
        <v>912.78</v>
      </c>
      <c r="E712" s="242">
        <v>3882.68</v>
      </c>
      <c r="F712" s="52">
        <f t="shared" si="13"/>
        <v>425.36865400205966</v>
      </c>
    </row>
    <row r="713" spans="1:6" ht="24" x14ac:dyDescent="0.2">
      <c r="A713" s="53">
        <v>66341</v>
      </c>
      <c r="B713" s="85" t="s">
        <v>1408</v>
      </c>
      <c r="C713" s="54">
        <v>66341</v>
      </c>
      <c r="D713" s="242">
        <v>0</v>
      </c>
      <c r="E713" s="242">
        <v>0</v>
      </c>
      <c r="F713" s="52" t="str">
        <f t="shared" ref="F713:F776" si="14">IF(D713&lt;&gt;0,IF(E713/D713&gt;=100,"&gt;&gt;100",E713/D713*100),"-")</f>
        <v>-</v>
      </c>
    </row>
    <row r="714" spans="1:6" ht="24" x14ac:dyDescent="0.2">
      <c r="A714" s="53">
        <v>66342</v>
      </c>
      <c r="B714" s="85" t="s">
        <v>1409</v>
      </c>
      <c r="C714" s="54">
        <v>66342</v>
      </c>
      <c r="D714" s="242">
        <v>0</v>
      </c>
      <c r="E714" s="242">
        <v>0</v>
      </c>
      <c r="F714" s="52" t="str">
        <f t="shared" si="14"/>
        <v>-</v>
      </c>
    </row>
    <row r="715" spans="1:6" ht="24" x14ac:dyDescent="0.2">
      <c r="A715" s="53">
        <v>66343</v>
      </c>
      <c r="B715" s="85" t="s">
        <v>1410</v>
      </c>
      <c r="C715" s="54">
        <v>66343</v>
      </c>
      <c r="D715" s="242">
        <v>0</v>
      </c>
      <c r="E715" s="242">
        <v>0</v>
      </c>
      <c r="F715" s="52" t="str">
        <f t="shared" si="14"/>
        <v>-</v>
      </c>
    </row>
    <row r="716" spans="1:6" ht="12.75" customHeight="1" x14ac:dyDescent="0.2">
      <c r="A716" s="53">
        <v>31214</v>
      </c>
      <c r="B716" s="85" t="s">
        <v>1411</v>
      </c>
      <c r="C716" s="50" t="s">
        <v>1412</v>
      </c>
      <c r="D716" s="242">
        <v>18398.849999999999</v>
      </c>
      <c r="E716" s="242">
        <v>15292.88</v>
      </c>
      <c r="F716" s="52">
        <f t="shared" si="14"/>
        <v>83.118673177943194</v>
      </c>
    </row>
    <row r="717" spans="1:6" ht="12.75" customHeight="1" x14ac:dyDescent="0.2">
      <c r="A717" s="53">
        <v>31215</v>
      </c>
      <c r="B717" s="85" t="s">
        <v>1413</v>
      </c>
      <c r="C717" s="50" t="s">
        <v>1414</v>
      </c>
      <c r="D717" s="242">
        <v>9247.26</v>
      </c>
      <c r="E717" s="242">
        <v>13418.27</v>
      </c>
      <c r="F717" s="52">
        <f t="shared" si="14"/>
        <v>145.10536093934851</v>
      </c>
    </row>
    <row r="718" spans="1:6" ht="12.75" customHeight="1" x14ac:dyDescent="0.2">
      <c r="A718" s="53">
        <v>32121</v>
      </c>
      <c r="B718" s="85" t="s">
        <v>1415</v>
      </c>
      <c r="C718" s="50" t="s">
        <v>1416</v>
      </c>
      <c r="D718" s="242">
        <v>167355.66</v>
      </c>
      <c r="E718" s="242">
        <v>194616.13</v>
      </c>
      <c r="F718" s="52">
        <f t="shared" si="14"/>
        <v>116.28894415641516</v>
      </c>
    </row>
    <row r="719" spans="1:6" ht="12.75" customHeight="1" x14ac:dyDescent="0.2">
      <c r="A719" s="53" t="s">
        <v>1417</v>
      </c>
      <c r="B719" s="85" t="s">
        <v>1418</v>
      </c>
      <c r="C719" s="50" t="s">
        <v>1417</v>
      </c>
      <c r="D719" s="242">
        <v>0</v>
      </c>
      <c r="E719" s="242">
        <v>0</v>
      </c>
      <c r="F719" s="52" t="str">
        <f t="shared" si="14"/>
        <v>-</v>
      </c>
    </row>
    <row r="720" spans="1:6" ht="12.75" customHeight="1" x14ac:dyDescent="0.2">
      <c r="A720" s="53" t="s">
        <v>1419</v>
      </c>
      <c r="B720" s="85" t="s">
        <v>1420</v>
      </c>
      <c r="C720" s="50" t="s">
        <v>1419</v>
      </c>
      <c r="D720" s="242">
        <v>4307.5200000000004</v>
      </c>
      <c r="E720" s="242">
        <v>5855.15</v>
      </c>
      <c r="F720" s="52">
        <f t="shared" si="14"/>
        <v>135.92856214248567</v>
      </c>
    </row>
    <row r="721" spans="1:6" ht="12.75" customHeight="1" x14ac:dyDescent="0.2">
      <c r="A721" s="53" t="s">
        <v>1421</v>
      </c>
      <c r="B721" s="85" t="s">
        <v>1422</v>
      </c>
      <c r="C721" s="50" t="s">
        <v>1421</v>
      </c>
      <c r="D721" s="242">
        <v>65854.58</v>
      </c>
      <c r="E721" s="242">
        <v>16781.03</v>
      </c>
      <c r="F721" s="52">
        <f t="shared" si="14"/>
        <v>25.481948256294395</v>
      </c>
    </row>
    <row r="722" spans="1:6" ht="12.75" customHeight="1" x14ac:dyDescent="0.2">
      <c r="A722" s="53" t="s">
        <v>1423</v>
      </c>
      <c r="B722" s="85" t="s">
        <v>1424</v>
      </c>
      <c r="C722" s="50" t="s">
        <v>1423</v>
      </c>
      <c r="D722" s="242">
        <v>499194.03</v>
      </c>
      <c r="E722" s="242">
        <v>489692.33</v>
      </c>
      <c r="F722" s="52">
        <f t="shared" si="14"/>
        <v>98.096591820218677</v>
      </c>
    </row>
    <row r="723" spans="1:6" ht="12.75" customHeight="1" x14ac:dyDescent="0.2">
      <c r="A723" s="53" t="s">
        <v>1425</v>
      </c>
      <c r="B723" s="85" t="s">
        <v>1426</v>
      </c>
      <c r="C723" s="50" t="s">
        <v>1425</v>
      </c>
      <c r="D723" s="242">
        <v>43567.57</v>
      </c>
      <c r="E723" s="242">
        <v>80997.19</v>
      </c>
      <c r="F723" s="52">
        <f t="shared" si="14"/>
        <v>185.91165401237663</v>
      </c>
    </row>
    <row r="724" spans="1:6" ht="12.75" customHeight="1" x14ac:dyDescent="0.2">
      <c r="A724" s="53" t="s">
        <v>1427</v>
      </c>
      <c r="B724" s="85" t="s">
        <v>1428</v>
      </c>
      <c r="C724" s="50" t="s">
        <v>1427</v>
      </c>
      <c r="D724" s="242">
        <v>0</v>
      </c>
      <c r="E724" s="242">
        <v>0</v>
      </c>
      <c r="F724" s="52" t="str">
        <f t="shared" si="14"/>
        <v>-</v>
      </c>
    </row>
    <row r="725" spans="1:6" ht="12.75" customHeight="1" x14ac:dyDescent="0.2">
      <c r="A725" s="53">
        <v>32911</v>
      </c>
      <c r="B725" s="85" t="s">
        <v>1429</v>
      </c>
      <c r="C725" s="50" t="s">
        <v>1430</v>
      </c>
      <c r="D725" s="242">
        <v>0</v>
      </c>
      <c r="E725" s="242">
        <v>0</v>
      </c>
      <c r="F725" s="52" t="str">
        <f t="shared" si="14"/>
        <v>-</v>
      </c>
    </row>
    <row r="726" spans="1:6" ht="12.75" customHeight="1" x14ac:dyDescent="0.2">
      <c r="A726" s="53" t="s">
        <v>1431</v>
      </c>
      <c r="B726" s="85" t="s">
        <v>1432</v>
      </c>
      <c r="C726" s="50" t="s">
        <v>1431</v>
      </c>
      <c r="D726" s="242">
        <v>4376.12</v>
      </c>
      <c r="E726" s="242">
        <v>12121.81</v>
      </c>
      <c r="F726" s="52">
        <f t="shared" si="14"/>
        <v>276.99903110517994</v>
      </c>
    </row>
    <row r="727" spans="1:6" ht="12.75" customHeight="1" x14ac:dyDescent="0.2">
      <c r="A727" s="53">
        <v>34111</v>
      </c>
      <c r="B727" s="85" t="s">
        <v>1433</v>
      </c>
      <c r="C727" s="50" t="s">
        <v>1434</v>
      </c>
      <c r="D727" s="242">
        <v>0</v>
      </c>
      <c r="E727" s="242">
        <v>0</v>
      </c>
      <c r="F727" s="52" t="str">
        <f t="shared" si="14"/>
        <v>-</v>
      </c>
    </row>
    <row r="728" spans="1:6" ht="12.75" customHeight="1" x14ac:dyDescent="0.2">
      <c r="A728" s="53">
        <v>34112</v>
      </c>
      <c r="B728" s="85" t="s">
        <v>1435</v>
      </c>
      <c r="C728" s="50" t="s">
        <v>1436</v>
      </c>
      <c r="D728" s="242">
        <v>0</v>
      </c>
      <c r="E728" s="242">
        <v>0</v>
      </c>
      <c r="F728" s="52" t="str">
        <f t="shared" si="14"/>
        <v>-</v>
      </c>
    </row>
    <row r="729" spans="1:6" ht="12.75" customHeight="1" x14ac:dyDescent="0.2">
      <c r="A729" s="53">
        <v>34121</v>
      </c>
      <c r="B729" s="85" t="s">
        <v>1437</v>
      </c>
      <c r="C729" s="50" t="s">
        <v>1438</v>
      </c>
      <c r="D729" s="242">
        <v>0</v>
      </c>
      <c r="E729" s="242">
        <v>0</v>
      </c>
      <c r="F729" s="52" t="str">
        <f t="shared" si="14"/>
        <v>-</v>
      </c>
    </row>
    <row r="730" spans="1:6" ht="12.75" customHeight="1" x14ac:dyDescent="0.2">
      <c r="A730" s="53">
        <v>34122</v>
      </c>
      <c r="B730" s="85" t="s">
        <v>1439</v>
      </c>
      <c r="C730" s="50" t="s">
        <v>1440</v>
      </c>
      <c r="D730" s="242">
        <v>0</v>
      </c>
      <c r="E730" s="242">
        <v>0</v>
      </c>
      <c r="F730" s="52" t="str">
        <f t="shared" si="14"/>
        <v>-</v>
      </c>
    </row>
    <row r="731" spans="1:6" ht="12.75" customHeight="1" x14ac:dyDescent="0.2">
      <c r="A731" s="53">
        <v>34131</v>
      </c>
      <c r="B731" s="85" t="s">
        <v>1441</v>
      </c>
      <c r="C731" s="50" t="s">
        <v>1442</v>
      </c>
      <c r="D731" s="242">
        <v>0</v>
      </c>
      <c r="E731" s="242">
        <v>0</v>
      </c>
      <c r="F731" s="52" t="str">
        <f t="shared" si="14"/>
        <v>-</v>
      </c>
    </row>
    <row r="732" spans="1:6" ht="12.75" customHeight="1" x14ac:dyDescent="0.2">
      <c r="A732" s="53">
        <v>34132</v>
      </c>
      <c r="B732" s="85" t="s">
        <v>1443</v>
      </c>
      <c r="C732" s="50" t="s">
        <v>1444</v>
      </c>
      <c r="D732" s="242">
        <v>0</v>
      </c>
      <c r="E732" s="242">
        <v>0</v>
      </c>
      <c r="F732" s="52" t="str">
        <f t="shared" si="14"/>
        <v>-</v>
      </c>
    </row>
    <row r="733" spans="1:6" ht="12.75" customHeight="1" x14ac:dyDescent="0.2">
      <c r="A733" s="53">
        <v>34191</v>
      </c>
      <c r="B733" s="85" t="s">
        <v>1445</v>
      </c>
      <c r="C733" s="50" t="s">
        <v>1446</v>
      </c>
      <c r="D733" s="242">
        <v>0</v>
      </c>
      <c r="E733" s="242">
        <v>0</v>
      </c>
      <c r="F733" s="52" t="str">
        <f t="shared" si="14"/>
        <v>-</v>
      </c>
    </row>
    <row r="734" spans="1:6" ht="12.75" customHeight="1" x14ac:dyDescent="0.2">
      <c r="A734" s="53">
        <v>34192</v>
      </c>
      <c r="B734" s="85" t="s">
        <v>1447</v>
      </c>
      <c r="C734" s="50" t="s">
        <v>1448</v>
      </c>
      <c r="D734" s="242">
        <v>0</v>
      </c>
      <c r="E734" s="242">
        <v>0</v>
      </c>
      <c r="F734" s="52" t="str">
        <f t="shared" si="14"/>
        <v>-</v>
      </c>
    </row>
    <row r="735" spans="1:6" ht="12.75" customHeight="1" x14ac:dyDescent="0.2">
      <c r="A735" s="53">
        <v>34213</v>
      </c>
      <c r="B735" s="85" t="s">
        <v>1449</v>
      </c>
      <c r="C735" s="50" t="s">
        <v>1450</v>
      </c>
      <c r="D735" s="242">
        <v>0</v>
      </c>
      <c r="E735" s="242">
        <v>0</v>
      </c>
      <c r="F735" s="52" t="str">
        <f t="shared" si="14"/>
        <v>-</v>
      </c>
    </row>
    <row r="736" spans="1:6" ht="12.75" customHeight="1" x14ac:dyDescent="0.2">
      <c r="A736" s="53">
        <v>34214</v>
      </c>
      <c r="B736" s="85" t="s">
        <v>1451</v>
      </c>
      <c r="C736" s="50" t="s">
        <v>1452</v>
      </c>
      <c r="D736" s="242">
        <v>0</v>
      </c>
      <c r="E736" s="242">
        <v>0</v>
      </c>
      <c r="F736" s="52" t="str">
        <f t="shared" si="14"/>
        <v>-</v>
      </c>
    </row>
    <row r="737" spans="1:6" ht="12.75" customHeight="1" x14ac:dyDescent="0.2">
      <c r="A737" s="53">
        <v>34215</v>
      </c>
      <c r="B737" s="85" t="s">
        <v>1453</v>
      </c>
      <c r="C737" s="50" t="s">
        <v>1454</v>
      </c>
      <c r="D737" s="242">
        <v>0</v>
      </c>
      <c r="E737" s="242">
        <v>0</v>
      </c>
      <c r="F737" s="52" t="str">
        <f t="shared" si="14"/>
        <v>-</v>
      </c>
    </row>
    <row r="738" spans="1:6" ht="12.75" customHeight="1" x14ac:dyDescent="0.2">
      <c r="A738" s="53">
        <v>34216</v>
      </c>
      <c r="B738" s="85" t="s">
        <v>1455</v>
      </c>
      <c r="C738" s="50" t="s">
        <v>1456</v>
      </c>
      <c r="D738" s="242">
        <v>0</v>
      </c>
      <c r="E738" s="242">
        <v>0</v>
      </c>
      <c r="F738" s="52" t="str">
        <f t="shared" si="14"/>
        <v>-</v>
      </c>
    </row>
    <row r="739" spans="1:6" ht="12.75" customHeight="1" x14ac:dyDescent="0.2">
      <c r="A739" s="53">
        <v>34222</v>
      </c>
      <c r="B739" s="85" t="s">
        <v>1457</v>
      </c>
      <c r="C739" s="50" t="s">
        <v>1458</v>
      </c>
      <c r="D739" s="242">
        <v>0</v>
      </c>
      <c r="E739" s="242">
        <v>0</v>
      </c>
      <c r="F739" s="52" t="str">
        <f t="shared" si="14"/>
        <v>-</v>
      </c>
    </row>
    <row r="740" spans="1:6" ht="12.75" customHeight="1" x14ac:dyDescent="0.2">
      <c r="A740" s="53">
        <v>34223</v>
      </c>
      <c r="B740" s="85" t="s">
        <v>1459</v>
      </c>
      <c r="C740" s="50" t="s">
        <v>1460</v>
      </c>
      <c r="D740" s="242">
        <v>0</v>
      </c>
      <c r="E740" s="242">
        <v>0</v>
      </c>
      <c r="F740" s="52" t="str">
        <f t="shared" si="14"/>
        <v>-</v>
      </c>
    </row>
    <row r="741" spans="1:6" ht="24" x14ac:dyDescent="0.2">
      <c r="A741" s="53">
        <v>34224</v>
      </c>
      <c r="B741" s="85" t="s">
        <v>1461</v>
      </c>
      <c r="C741" s="50" t="s">
        <v>1462</v>
      </c>
      <c r="D741" s="242">
        <v>0</v>
      </c>
      <c r="E741" s="242">
        <v>0</v>
      </c>
      <c r="F741" s="52" t="str">
        <f t="shared" si="14"/>
        <v>-</v>
      </c>
    </row>
    <row r="742" spans="1:6" ht="24" x14ac:dyDescent="0.2">
      <c r="A742" s="53">
        <v>34233</v>
      </c>
      <c r="B742" s="85" t="s">
        <v>1463</v>
      </c>
      <c r="C742" s="50" t="s">
        <v>1464</v>
      </c>
      <c r="D742" s="242">
        <v>0</v>
      </c>
      <c r="E742" s="242">
        <v>0</v>
      </c>
      <c r="F742" s="52" t="str">
        <f t="shared" si="14"/>
        <v>-</v>
      </c>
    </row>
    <row r="743" spans="1:6" ht="24" x14ac:dyDescent="0.2">
      <c r="A743" s="53">
        <v>34234</v>
      </c>
      <c r="B743" s="232" t="s">
        <v>1465</v>
      </c>
      <c r="C743" s="50" t="s">
        <v>1466</v>
      </c>
      <c r="D743" s="242">
        <v>0</v>
      </c>
      <c r="E743" s="242">
        <v>0</v>
      </c>
      <c r="F743" s="52" t="str">
        <f t="shared" si="14"/>
        <v>-</v>
      </c>
    </row>
    <row r="744" spans="1:6" ht="24" x14ac:dyDescent="0.2">
      <c r="A744" s="53">
        <v>34235</v>
      </c>
      <c r="B744" s="232" t="s">
        <v>1467</v>
      </c>
      <c r="C744" s="50" t="s">
        <v>1468</v>
      </c>
      <c r="D744" s="242">
        <v>0</v>
      </c>
      <c r="E744" s="242">
        <v>0</v>
      </c>
      <c r="F744" s="52" t="str">
        <f t="shared" si="14"/>
        <v>-</v>
      </c>
    </row>
    <row r="745" spans="1:6" ht="12.75" customHeight="1" x14ac:dyDescent="0.2">
      <c r="A745" s="53">
        <v>34236</v>
      </c>
      <c r="B745" s="85" t="s">
        <v>1469</v>
      </c>
      <c r="C745" s="50" t="s">
        <v>1470</v>
      </c>
      <c r="D745" s="242">
        <v>0</v>
      </c>
      <c r="E745" s="242">
        <v>0</v>
      </c>
      <c r="F745" s="52" t="str">
        <f t="shared" si="14"/>
        <v>-</v>
      </c>
    </row>
    <row r="746" spans="1:6" ht="12.75" customHeight="1" x14ac:dyDescent="0.2">
      <c r="A746" s="53">
        <v>34237</v>
      </c>
      <c r="B746" s="85" t="s">
        <v>1471</v>
      </c>
      <c r="C746" s="50" t="s">
        <v>1472</v>
      </c>
      <c r="D746" s="242">
        <v>0</v>
      </c>
      <c r="E746" s="242">
        <v>0</v>
      </c>
      <c r="F746" s="52" t="str">
        <f t="shared" si="14"/>
        <v>-</v>
      </c>
    </row>
    <row r="747" spans="1:6" ht="12.75" customHeight="1" x14ac:dyDescent="0.2">
      <c r="A747" s="53">
        <v>34238</v>
      </c>
      <c r="B747" s="85" t="s">
        <v>1473</v>
      </c>
      <c r="C747" s="50" t="s">
        <v>1474</v>
      </c>
      <c r="D747" s="242">
        <v>0</v>
      </c>
      <c r="E747" s="242">
        <v>0</v>
      </c>
      <c r="F747" s="52" t="str">
        <f t="shared" si="14"/>
        <v>-</v>
      </c>
    </row>
    <row r="748" spans="1:6" ht="24" x14ac:dyDescent="0.2">
      <c r="A748" s="53">
        <v>34273</v>
      </c>
      <c r="B748" s="85" t="s">
        <v>1475</v>
      </c>
      <c r="C748" s="50" t="s">
        <v>1476</v>
      </c>
      <c r="D748" s="242">
        <v>0</v>
      </c>
      <c r="E748" s="242">
        <v>0</v>
      </c>
      <c r="F748" s="52" t="str">
        <f t="shared" si="14"/>
        <v>-</v>
      </c>
    </row>
    <row r="749" spans="1:6" ht="12.75" customHeight="1" x14ac:dyDescent="0.2">
      <c r="A749" s="53">
        <v>34274</v>
      </c>
      <c r="B749" s="85" t="s">
        <v>1477</v>
      </c>
      <c r="C749" s="50" t="s">
        <v>1478</v>
      </c>
      <c r="D749" s="242">
        <v>0</v>
      </c>
      <c r="E749" s="242">
        <v>0</v>
      </c>
      <c r="F749" s="52" t="str">
        <f t="shared" si="14"/>
        <v>-</v>
      </c>
    </row>
    <row r="750" spans="1:6" ht="12.75" customHeight="1" x14ac:dyDescent="0.2">
      <c r="A750" s="53">
        <v>34275</v>
      </c>
      <c r="B750" s="85" t="s">
        <v>1479</v>
      </c>
      <c r="C750" s="50" t="s">
        <v>1480</v>
      </c>
      <c r="D750" s="242">
        <v>0</v>
      </c>
      <c r="E750" s="242">
        <v>0</v>
      </c>
      <c r="F750" s="52" t="str">
        <f t="shared" si="14"/>
        <v>-</v>
      </c>
    </row>
    <row r="751" spans="1:6" ht="12.75" customHeight="1" x14ac:dyDescent="0.2">
      <c r="A751" s="53">
        <v>34281</v>
      </c>
      <c r="B751" s="85" t="s">
        <v>1481</v>
      </c>
      <c r="C751" s="50" t="s">
        <v>1482</v>
      </c>
      <c r="D751" s="242">
        <v>0</v>
      </c>
      <c r="E751" s="242">
        <v>0</v>
      </c>
      <c r="F751" s="52" t="str">
        <f t="shared" si="14"/>
        <v>-</v>
      </c>
    </row>
    <row r="752" spans="1:6" ht="12.75" customHeight="1" x14ac:dyDescent="0.2">
      <c r="A752" s="53">
        <v>34282</v>
      </c>
      <c r="B752" s="85" t="s">
        <v>1483</v>
      </c>
      <c r="C752" s="50" t="s">
        <v>1484</v>
      </c>
      <c r="D752" s="242">
        <v>0</v>
      </c>
      <c r="E752" s="242">
        <v>0</v>
      </c>
      <c r="F752" s="52" t="str">
        <f t="shared" si="14"/>
        <v>-</v>
      </c>
    </row>
    <row r="753" spans="1:6" ht="12.75" customHeight="1" x14ac:dyDescent="0.2">
      <c r="A753" s="53">
        <v>34283</v>
      </c>
      <c r="B753" s="85" t="s">
        <v>1485</v>
      </c>
      <c r="C753" s="50" t="s">
        <v>1486</v>
      </c>
      <c r="D753" s="242">
        <v>0</v>
      </c>
      <c r="E753" s="242">
        <v>0</v>
      </c>
      <c r="F753" s="52" t="str">
        <f t="shared" si="14"/>
        <v>-</v>
      </c>
    </row>
    <row r="754" spans="1:6" ht="12.75" customHeight="1" x14ac:dyDescent="0.2">
      <c r="A754" s="53">
        <v>34284</v>
      </c>
      <c r="B754" s="85" t="s">
        <v>1487</v>
      </c>
      <c r="C754" s="50" t="s">
        <v>1488</v>
      </c>
      <c r="D754" s="242">
        <v>0</v>
      </c>
      <c r="E754" s="242">
        <v>0</v>
      </c>
      <c r="F754" s="52" t="str">
        <f t="shared" si="14"/>
        <v>-</v>
      </c>
    </row>
    <row r="755" spans="1:6" ht="12.75" customHeight="1" x14ac:dyDescent="0.2">
      <c r="A755" s="53">
        <v>34285</v>
      </c>
      <c r="B755" s="85" t="s">
        <v>1489</v>
      </c>
      <c r="C755" s="50" t="s">
        <v>1490</v>
      </c>
      <c r="D755" s="242">
        <v>0</v>
      </c>
      <c r="E755" s="242">
        <v>0</v>
      </c>
      <c r="F755" s="52" t="str">
        <f t="shared" si="14"/>
        <v>-</v>
      </c>
    </row>
    <row r="756" spans="1:6" ht="24" x14ac:dyDescent="0.2">
      <c r="A756" s="53">
        <v>34286</v>
      </c>
      <c r="B756" s="232" t="s">
        <v>1491</v>
      </c>
      <c r="C756" s="50" t="s">
        <v>1492</v>
      </c>
      <c r="D756" s="242">
        <v>0</v>
      </c>
      <c r="E756" s="242">
        <v>0</v>
      </c>
      <c r="F756" s="52" t="str">
        <f t="shared" si="14"/>
        <v>-</v>
      </c>
    </row>
    <row r="757" spans="1:6" ht="24" x14ac:dyDescent="0.2">
      <c r="A757" s="53">
        <v>34287</v>
      </c>
      <c r="B757" s="85" t="s">
        <v>1493</v>
      </c>
      <c r="C757" s="50" t="s">
        <v>1494</v>
      </c>
      <c r="D757" s="242">
        <v>0</v>
      </c>
      <c r="E757" s="242">
        <v>0</v>
      </c>
      <c r="F757" s="52" t="str">
        <f t="shared" si="14"/>
        <v>-</v>
      </c>
    </row>
    <row r="758" spans="1:6" ht="12.75" customHeight="1" x14ac:dyDescent="0.2">
      <c r="A758" s="53">
        <v>34341</v>
      </c>
      <c r="B758" s="85" t="s">
        <v>1495</v>
      </c>
      <c r="C758" s="50" t="s">
        <v>1496</v>
      </c>
      <c r="D758" s="242">
        <v>0</v>
      </c>
      <c r="E758" s="242">
        <v>0</v>
      </c>
      <c r="F758" s="52" t="str">
        <f t="shared" si="14"/>
        <v>-</v>
      </c>
    </row>
    <row r="759" spans="1:6" ht="12.75" customHeight="1" x14ac:dyDescent="0.2">
      <c r="A759" s="53">
        <v>35231</v>
      </c>
      <c r="B759" s="85" t="s">
        <v>1497</v>
      </c>
      <c r="C759" s="50" t="s">
        <v>1498</v>
      </c>
      <c r="D759" s="242">
        <v>0</v>
      </c>
      <c r="E759" s="242">
        <v>0</v>
      </c>
      <c r="F759" s="52" t="str">
        <f t="shared" si="14"/>
        <v>-</v>
      </c>
    </row>
    <row r="760" spans="1:6" ht="12.75" customHeight="1" x14ac:dyDescent="0.2">
      <c r="A760" s="53">
        <v>35232</v>
      </c>
      <c r="B760" s="85" t="s">
        <v>1499</v>
      </c>
      <c r="C760" s="50" t="s">
        <v>1500</v>
      </c>
      <c r="D760" s="242">
        <v>0</v>
      </c>
      <c r="E760" s="242">
        <v>0</v>
      </c>
      <c r="F760" s="52" t="str">
        <f t="shared" si="14"/>
        <v>-</v>
      </c>
    </row>
    <row r="761" spans="1:6" ht="12.75" customHeight="1" x14ac:dyDescent="0.2">
      <c r="A761" s="53">
        <v>36313</v>
      </c>
      <c r="B761" s="85" t="s">
        <v>1501</v>
      </c>
      <c r="C761" s="50" t="s">
        <v>1502</v>
      </c>
      <c r="D761" s="242">
        <v>0</v>
      </c>
      <c r="E761" s="242">
        <v>0</v>
      </c>
      <c r="F761" s="52" t="str">
        <f t="shared" si="14"/>
        <v>-</v>
      </c>
    </row>
    <row r="762" spans="1:6" ht="12.75" customHeight="1" x14ac:dyDescent="0.2">
      <c r="A762" s="53">
        <v>36314</v>
      </c>
      <c r="B762" s="85" t="s">
        <v>1503</v>
      </c>
      <c r="C762" s="50" t="s">
        <v>1504</v>
      </c>
      <c r="D762" s="242">
        <v>0</v>
      </c>
      <c r="E762" s="242">
        <v>0</v>
      </c>
      <c r="F762" s="52" t="str">
        <f t="shared" si="14"/>
        <v>-</v>
      </c>
    </row>
    <row r="763" spans="1:6" ht="12.75" customHeight="1" x14ac:dyDescent="0.2">
      <c r="A763" s="53">
        <v>36315</v>
      </c>
      <c r="B763" s="85" t="s">
        <v>1505</v>
      </c>
      <c r="C763" s="50" t="s">
        <v>1506</v>
      </c>
      <c r="D763" s="242">
        <v>0</v>
      </c>
      <c r="E763" s="242">
        <v>0</v>
      </c>
      <c r="F763" s="52" t="str">
        <f t="shared" si="14"/>
        <v>-</v>
      </c>
    </row>
    <row r="764" spans="1:6" ht="12.75" customHeight="1" x14ac:dyDescent="0.2">
      <c r="A764" s="53">
        <v>36316</v>
      </c>
      <c r="B764" s="85" t="s">
        <v>1507</v>
      </c>
      <c r="C764" s="50" t="s">
        <v>1508</v>
      </c>
      <c r="D764" s="242">
        <v>0</v>
      </c>
      <c r="E764" s="242">
        <v>0</v>
      </c>
      <c r="F764" s="52" t="str">
        <f t="shared" si="14"/>
        <v>-</v>
      </c>
    </row>
    <row r="765" spans="1:6" ht="12.75" customHeight="1" x14ac:dyDescent="0.2">
      <c r="A765" s="53">
        <v>36317</v>
      </c>
      <c r="B765" s="85" t="s">
        <v>1509</v>
      </c>
      <c r="C765" s="50" t="s">
        <v>1510</v>
      </c>
      <c r="D765" s="242">
        <v>0</v>
      </c>
      <c r="E765" s="242">
        <v>0</v>
      </c>
      <c r="F765" s="52" t="str">
        <f t="shared" si="14"/>
        <v>-</v>
      </c>
    </row>
    <row r="766" spans="1:6" ht="12.75" customHeight="1" x14ac:dyDescent="0.2">
      <c r="A766" s="53">
        <v>36318</v>
      </c>
      <c r="B766" s="85" t="s">
        <v>1511</v>
      </c>
      <c r="C766" s="50" t="s">
        <v>1512</v>
      </c>
      <c r="D766" s="242">
        <v>0</v>
      </c>
      <c r="E766" s="242">
        <v>0</v>
      </c>
      <c r="F766" s="52" t="str">
        <f t="shared" si="14"/>
        <v>-</v>
      </c>
    </row>
    <row r="767" spans="1:6" ht="24" x14ac:dyDescent="0.2">
      <c r="A767" s="53">
        <v>36319</v>
      </c>
      <c r="B767" s="232" t="s">
        <v>1513</v>
      </c>
      <c r="C767" s="50" t="s">
        <v>1514</v>
      </c>
      <c r="D767" s="242">
        <v>0</v>
      </c>
      <c r="E767" s="242">
        <v>0</v>
      </c>
      <c r="F767" s="52" t="str">
        <f t="shared" si="14"/>
        <v>-</v>
      </c>
    </row>
    <row r="768" spans="1:6" ht="12.75" customHeight="1" x14ac:dyDescent="0.2">
      <c r="A768" s="53">
        <v>36323</v>
      </c>
      <c r="B768" s="85" t="s">
        <v>1515</v>
      </c>
      <c r="C768" s="50" t="s">
        <v>1516</v>
      </c>
      <c r="D768" s="242">
        <v>0</v>
      </c>
      <c r="E768" s="242">
        <v>0</v>
      </c>
      <c r="F768" s="52" t="str">
        <f t="shared" si="14"/>
        <v>-</v>
      </c>
    </row>
    <row r="769" spans="1:6" ht="12.75" customHeight="1" x14ac:dyDescent="0.2">
      <c r="A769" s="53">
        <v>36324</v>
      </c>
      <c r="B769" s="85" t="s">
        <v>1517</v>
      </c>
      <c r="C769" s="50" t="s">
        <v>1518</v>
      </c>
      <c r="D769" s="242">
        <v>0</v>
      </c>
      <c r="E769" s="242">
        <v>0</v>
      </c>
      <c r="F769" s="52" t="str">
        <f t="shared" si="14"/>
        <v>-</v>
      </c>
    </row>
    <row r="770" spans="1:6" ht="12.75" customHeight="1" x14ac:dyDescent="0.2">
      <c r="A770" s="53">
        <v>36325</v>
      </c>
      <c r="B770" s="85" t="s">
        <v>1519</v>
      </c>
      <c r="C770" s="50" t="s">
        <v>1520</v>
      </c>
      <c r="D770" s="242">
        <v>0</v>
      </c>
      <c r="E770" s="242">
        <v>0</v>
      </c>
      <c r="F770" s="52" t="str">
        <f t="shared" si="14"/>
        <v>-</v>
      </c>
    </row>
    <row r="771" spans="1:6" ht="12.75" customHeight="1" x14ac:dyDescent="0.2">
      <c r="A771" s="53">
        <v>36326</v>
      </c>
      <c r="B771" s="85" t="s">
        <v>1521</v>
      </c>
      <c r="C771" s="50" t="s">
        <v>1522</v>
      </c>
      <c r="D771" s="242">
        <v>0</v>
      </c>
      <c r="E771" s="242">
        <v>0</v>
      </c>
      <c r="F771" s="52" t="str">
        <f t="shared" si="14"/>
        <v>-</v>
      </c>
    </row>
    <row r="772" spans="1:6" ht="12.75" customHeight="1" x14ac:dyDescent="0.2">
      <c r="A772" s="53">
        <v>36327</v>
      </c>
      <c r="B772" s="85" t="s">
        <v>1523</v>
      </c>
      <c r="C772" s="50" t="s">
        <v>1524</v>
      </c>
      <c r="D772" s="242">
        <v>0</v>
      </c>
      <c r="E772" s="242">
        <v>0</v>
      </c>
      <c r="F772" s="52" t="str">
        <f t="shared" si="14"/>
        <v>-</v>
      </c>
    </row>
    <row r="773" spans="1:6" ht="24" x14ac:dyDescent="0.2">
      <c r="A773" s="53">
        <v>36328</v>
      </c>
      <c r="B773" s="85" t="s">
        <v>1525</v>
      </c>
      <c r="C773" s="50" t="s">
        <v>1526</v>
      </c>
      <c r="D773" s="242">
        <v>0</v>
      </c>
      <c r="E773" s="242">
        <v>0</v>
      </c>
      <c r="F773" s="52" t="str">
        <f t="shared" si="14"/>
        <v>-</v>
      </c>
    </row>
    <row r="774" spans="1:6" ht="24" x14ac:dyDescent="0.2">
      <c r="A774" s="53">
        <v>36329</v>
      </c>
      <c r="B774" s="232" t="s">
        <v>1527</v>
      </c>
      <c r="C774" s="50" t="s">
        <v>1528</v>
      </c>
      <c r="D774" s="242">
        <v>0</v>
      </c>
      <c r="E774" s="242">
        <v>0</v>
      </c>
      <c r="F774" s="52" t="str">
        <f t="shared" si="14"/>
        <v>-</v>
      </c>
    </row>
    <row r="775" spans="1:6" ht="12.75" customHeight="1" x14ac:dyDescent="0.2">
      <c r="A775" s="53" t="s">
        <v>1529</v>
      </c>
      <c r="B775" s="232" t="s">
        <v>1530</v>
      </c>
      <c r="C775" s="54" t="s">
        <v>1529</v>
      </c>
      <c r="D775" s="242">
        <v>0</v>
      </c>
      <c r="E775" s="242">
        <v>0</v>
      </c>
      <c r="F775" s="52" t="str">
        <f t="shared" si="14"/>
        <v>-</v>
      </c>
    </row>
    <row r="776" spans="1:6" ht="12.75" customHeight="1" x14ac:dyDescent="0.2">
      <c r="A776" s="53" t="s">
        <v>1531</v>
      </c>
      <c r="B776" s="232" t="s">
        <v>1532</v>
      </c>
      <c r="C776" s="54" t="s">
        <v>1531</v>
      </c>
      <c r="D776" s="242">
        <v>0</v>
      </c>
      <c r="E776" s="242">
        <v>0</v>
      </c>
      <c r="F776" s="52" t="str">
        <f t="shared" si="14"/>
        <v>-</v>
      </c>
    </row>
    <row r="777" spans="1:6" ht="12.75" customHeight="1" x14ac:dyDescent="0.2">
      <c r="A777" s="53" t="s">
        <v>1533</v>
      </c>
      <c r="B777" s="232" t="s">
        <v>1534</v>
      </c>
      <c r="C777" s="54" t="s">
        <v>1533</v>
      </c>
      <c r="D777" s="242">
        <v>0</v>
      </c>
      <c r="E777" s="242">
        <v>0</v>
      </c>
      <c r="F777" s="52" t="str">
        <f t="shared" ref="F777:F840" si="15">IF(D777&lt;&gt;0,IF(E777/D777&gt;=100,"&gt;&gt;100",E777/D777*100),"-")</f>
        <v>-</v>
      </c>
    </row>
    <row r="778" spans="1:6" ht="12.75" customHeight="1" x14ac:dyDescent="0.2">
      <c r="A778" s="53" t="s">
        <v>1535</v>
      </c>
      <c r="B778" s="232" t="s">
        <v>1536</v>
      </c>
      <c r="C778" s="54" t="s">
        <v>1535</v>
      </c>
      <c r="D778" s="242">
        <v>0</v>
      </c>
      <c r="E778" s="242">
        <v>0</v>
      </c>
      <c r="F778" s="52" t="str">
        <f t="shared" si="15"/>
        <v>-</v>
      </c>
    </row>
    <row r="779" spans="1:6" ht="24" x14ac:dyDescent="0.2">
      <c r="A779" s="53" t="s">
        <v>1537</v>
      </c>
      <c r="B779" s="232" t="s">
        <v>1538</v>
      </c>
      <c r="C779" s="54" t="s">
        <v>1537</v>
      </c>
      <c r="D779" s="242">
        <v>0</v>
      </c>
      <c r="E779" s="242">
        <v>0</v>
      </c>
      <c r="F779" s="52" t="str">
        <f t="shared" si="15"/>
        <v>-</v>
      </c>
    </row>
    <row r="780" spans="1:6" ht="24" x14ac:dyDescent="0.2">
      <c r="A780" s="53" t="s">
        <v>1539</v>
      </c>
      <c r="B780" s="232" t="s">
        <v>1540</v>
      </c>
      <c r="C780" s="54" t="s">
        <v>1539</v>
      </c>
      <c r="D780" s="242">
        <v>0</v>
      </c>
      <c r="E780" s="242">
        <v>0</v>
      </c>
      <c r="F780" s="52" t="str">
        <f t="shared" si="15"/>
        <v>-</v>
      </c>
    </row>
    <row r="781" spans="1:6" ht="12.75" customHeight="1" x14ac:dyDescent="0.2">
      <c r="A781" s="53" t="s">
        <v>1541</v>
      </c>
      <c r="B781" s="232" t="s">
        <v>1542</v>
      </c>
      <c r="C781" s="54" t="s">
        <v>1541</v>
      </c>
      <c r="D781" s="242">
        <v>0</v>
      </c>
      <c r="E781" s="242">
        <v>0</v>
      </c>
      <c r="F781" s="52" t="str">
        <f t="shared" si="15"/>
        <v>-</v>
      </c>
    </row>
    <row r="782" spans="1:6" ht="24" x14ac:dyDescent="0.2">
      <c r="A782" s="53" t="s">
        <v>1543</v>
      </c>
      <c r="B782" s="232" t="s">
        <v>1544</v>
      </c>
      <c r="C782" s="54" t="s">
        <v>1543</v>
      </c>
      <c r="D782" s="242">
        <v>0</v>
      </c>
      <c r="E782" s="242">
        <v>0</v>
      </c>
      <c r="F782" s="52" t="str">
        <f t="shared" si="15"/>
        <v>-</v>
      </c>
    </row>
    <row r="783" spans="1:6" ht="12.75" customHeight="1" x14ac:dyDescent="0.2">
      <c r="A783" s="53" t="s">
        <v>1545</v>
      </c>
      <c r="B783" s="232" t="s">
        <v>1546</v>
      </c>
      <c r="C783" s="54" t="s">
        <v>1545</v>
      </c>
      <c r="D783" s="242">
        <v>0</v>
      </c>
      <c r="E783" s="242">
        <v>0</v>
      </c>
      <c r="F783" s="52" t="str">
        <f t="shared" si="15"/>
        <v>-</v>
      </c>
    </row>
    <row r="784" spans="1:6" ht="12.75" customHeight="1" x14ac:dyDescent="0.2">
      <c r="A784" s="53" t="s">
        <v>1547</v>
      </c>
      <c r="B784" s="232" t="s">
        <v>1548</v>
      </c>
      <c r="C784" s="54" t="s">
        <v>1547</v>
      </c>
      <c r="D784" s="242">
        <v>0</v>
      </c>
      <c r="E784" s="242">
        <v>0</v>
      </c>
      <c r="F784" s="52" t="str">
        <f t="shared" si="15"/>
        <v>-</v>
      </c>
    </row>
    <row r="785" spans="1:6" ht="24" x14ac:dyDescent="0.2">
      <c r="A785" s="53" t="s">
        <v>1549</v>
      </c>
      <c r="B785" s="232" t="s">
        <v>1550</v>
      </c>
      <c r="C785" s="54" t="s">
        <v>1549</v>
      </c>
      <c r="D785" s="242">
        <v>0</v>
      </c>
      <c r="E785" s="242">
        <v>0</v>
      </c>
      <c r="F785" s="52" t="str">
        <f t="shared" si="15"/>
        <v>-</v>
      </c>
    </row>
    <row r="786" spans="1:6" ht="24" x14ac:dyDescent="0.2">
      <c r="A786" s="53" t="s">
        <v>1551</v>
      </c>
      <c r="B786" s="232" t="s">
        <v>1552</v>
      </c>
      <c r="C786" s="54" t="s">
        <v>1551</v>
      </c>
      <c r="D786" s="242">
        <v>0</v>
      </c>
      <c r="E786" s="242">
        <v>0</v>
      </c>
      <c r="F786" s="52" t="str">
        <f t="shared" si="15"/>
        <v>-</v>
      </c>
    </row>
    <row r="787" spans="1:6" ht="24" x14ac:dyDescent="0.2">
      <c r="A787" s="53" t="s">
        <v>1553</v>
      </c>
      <c r="B787" s="232" t="s">
        <v>1554</v>
      </c>
      <c r="C787" s="54" t="s">
        <v>1553</v>
      </c>
      <c r="D787" s="242">
        <v>0</v>
      </c>
      <c r="E787" s="242">
        <v>0</v>
      </c>
      <c r="F787" s="52" t="str">
        <f t="shared" si="15"/>
        <v>-</v>
      </c>
    </row>
    <row r="788" spans="1:6" ht="24" x14ac:dyDescent="0.2">
      <c r="A788" s="53" t="s">
        <v>1555</v>
      </c>
      <c r="B788" s="232" t="s">
        <v>1556</v>
      </c>
      <c r="C788" s="54" t="s">
        <v>1555</v>
      </c>
      <c r="D788" s="242">
        <v>0</v>
      </c>
      <c r="E788" s="242">
        <v>0</v>
      </c>
      <c r="F788" s="52" t="str">
        <f t="shared" si="15"/>
        <v>-</v>
      </c>
    </row>
    <row r="789" spans="1:6" ht="24" x14ac:dyDescent="0.2">
      <c r="A789" s="53" t="s">
        <v>1557</v>
      </c>
      <c r="B789" s="232" t="s">
        <v>1558</v>
      </c>
      <c r="C789" s="54" t="s">
        <v>1557</v>
      </c>
      <c r="D789" s="242">
        <v>0</v>
      </c>
      <c r="E789" s="242">
        <v>0</v>
      </c>
      <c r="F789" s="52" t="str">
        <f t="shared" si="15"/>
        <v>-</v>
      </c>
    </row>
    <row r="790" spans="1:6" ht="24" x14ac:dyDescent="0.2">
      <c r="A790" s="53" t="s">
        <v>1559</v>
      </c>
      <c r="B790" s="85" t="s">
        <v>1560</v>
      </c>
      <c r="C790" s="50" t="s">
        <v>1559</v>
      </c>
      <c r="D790" s="242">
        <v>0</v>
      </c>
      <c r="E790" s="242">
        <v>0</v>
      </c>
      <c r="F790" s="52" t="str">
        <f t="shared" si="15"/>
        <v>-</v>
      </c>
    </row>
    <row r="791" spans="1:6" ht="24" x14ac:dyDescent="0.2">
      <c r="A791" s="53" t="s">
        <v>1561</v>
      </c>
      <c r="B791" s="85" t="s">
        <v>1562</v>
      </c>
      <c r="C791" s="50" t="s">
        <v>1561</v>
      </c>
      <c r="D791" s="242">
        <v>0</v>
      </c>
      <c r="E791" s="242">
        <v>0</v>
      </c>
      <c r="F791" s="52" t="str">
        <f t="shared" si="15"/>
        <v>-</v>
      </c>
    </row>
    <row r="792" spans="1:6" ht="24" x14ac:dyDescent="0.2">
      <c r="A792" s="53" t="s">
        <v>1563</v>
      </c>
      <c r="B792" s="85" t="s">
        <v>1564</v>
      </c>
      <c r="C792" s="50" t="s">
        <v>1563</v>
      </c>
      <c r="D792" s="242">
        <v>0</v>
      </c>
      <c r="E792" s="242">
        <v>0</v>
      </c>
      <c r="F792" s="52" t="str">
        <f t="shared" si="15"/>
        <v>-</v>
      </c>
    </row>
    <row r="793" spans="1:6" ht="24" x14ac:dyDescent="0.2">
      <c r="A793" s="53" t="s">
        <v>1565</v>
      </c>
      <c r="B793" s="85" t="s">
        <v>1566</v>
      </c>
      <c r="C793" s="50" t="s">
        <v>1565</v>
      </c>
      <c r="D793" s="242">
        <v>0</v>
      </c>
      <c r="E793" s="242">
        <v>0</v>
      </c>
      <c r="F793" s="52" t="str">
        <f t="shared" si="15"/>
        <v>-</v>
      </c>
    </row>
    <row r="794" spans="1:6" ht="12.75" customHeight="1" x14ac:dyDescent="0.2">
      <c r="A794" s="53" t="s">
        <v>1567</v>
      </c>
      <c r="B794" s="85" t="s">
        <v>1568</v>
      </c>
      <c r="C794" s="50" t="s">
        <v>1567</v>
      </c>
      <c r="D794" s="242">
        <v>0</v>
      </c>
      <c r="E794" s="242">
        <v>0</v>
      </c>
      <c r="F794" s="52" t="str">
        <f t="shared" si="15"/>
        <v>-</v>
      </c>
    </row>
    <row r="795" spans="1:6" ht="12.75" customHeight="1" x14ac:dyDescent="0.2">
      <c r="A795" s="53" t="s">
        <v>1569</v>
      </c>
      <c r="B795" s="85" t="s">
        <v>1570</v>
      </c>
      <c r="C795" s="50" t="s">
        <v>1569</v>
      </c>
      <c r="D795" s="242">
        <v>0</v>
      </c>
      <c r="E795" s="242">
        <v>0</v>
      </c>
      <c r="F795" s="52" t="str">
        <f t="shared" si="15"/>
        <v>-</v>
      </c>
    </row>
    <row r="796" spans="1:6" ht="12.75" customHeight="1" x14ac:dyDescent="0.2">
      <c r="A796" s="53" t="s">
        <v>1571</v>
      </c>
      <c r="B796" s="85" t="s">
        <v>1572</v>
      </c>
      <c r="C796" s="50" t="s">
        <v>1571</v>
      </c>
      <c r="D796" s="242">
        <v>0</v>
      </c>
      <c r="E796" s="242">
        <v>0</v>
      </c>
      <c r="F796" s="52" t="str">
        <f t="shared" si="15"/>
        <v>-</v>
      </c>
    </row>
    <row r="797" spans="1:6" ht="24" x14ac:dyDescent="0.2">
      <c r="A797" s="53" t="s">
        <v>1573</v>
      </c>
      <c r="B797" s="85" t="s">
        <v>1574</v>
      </c>
      <c r="C797" s="50" t="s">
        <v>1573</v>
      </c>
      <c r="D797" s="242">
        <v>0</v>
      </c>
      <c r="E797" s="242">
        <v>0</v>
      </c>
      <c r="F797" s="52" t="str">
        <f t="shared" si="15"/>
        <v>-</v>
      </c>
    </row>
    <row r="798" spans="1:6" ht="24" x14ac:dyDescent="0.2">
      <c r="A798" s="53" t="s">
        <v>1575</v>
      </c>
      <c r="B798" s="85" t="s">
        <v>1576</v>
      </c>
      <c r="C798" s="50" t="s">
        <v>1575</v>
      </c>
      <c r="D798" s="242">
        <v>0</v>
      </c>
      <c r="E798" s="242">
        <v>0</v>
      </c>
      <c r="F798" s="52" t="str">
        <f t="shared" si="15"/>
        <v>-</v>
      </c>
    </row>
    <row r="799" spans="1:6" ht="24" x14ac:dyDescent="0.2">
      <c r="A799" s="53" t="s">
        <v>1577</v>
      </c>
      <c r="B799" s="85" t="s">
        <v>1578</v>
      </c>
      <c r="C799" s="50" t="s">
        <v>1577</v>
      </c>
      <c r="D799" s="242">
        <v>0</v>
      </c>
      <c r="E799" s="242">
        <v>0</v>
      </c>
      <c r="F799" s="52" t="str">
        <f t="shared" si="15"/>
        <v>-</v>
      </c>
    </row>
    <row r="800" spans="1:6" ht="24" x14ac:dyDescent="0.2">
      <c r="A800" s="53" t="s">
        <v>1579</v>
      </c>
      <c r="B800" s="85" t="s">
        <v>1580</v>
      </c>
      <c r="C800" s="50" t="s">
        <v>1579</v>
      </c>
      <c r="D800" s="242">
        <v>0</v>
      </c>
      <c r="E800" s="242">
        <v>0</v>
      </c>
      <c r="F800" s="52" t="str">
        <f t="shared" si="15"/>
        <v>-</v>
      </c>
    </row>
    <row r="801" spans="1:6" ht="24" x14ac:dyDescent="0.2">
      <c r="A801" s="53" t="s">
        <v>1581</v>
      </c>
      <c r="B801" s="85" t="s">
        <v>1582</v>
      </c>
      <c r="C801" s="50" t="s">
        <v>1581</v>
      </c>
      <c r="D801" s="242">
        <v>0</v>
      </c>
      <c r="E801" s="242">
        <v>0</v>
      </c>
      <c r="F801" s="52" t="str">
        <f t="shared" si="15"/>
        <v>-</v>
      </c>
    </row>
    <row r="802" spans="1:6" ht="24" x14ac:dyDescent="0.2">
      <c r="A802" s="53" t="s">
        <v>1583</v>
      </c>
      <c r="B802" s="85" t="s">
        <v>1584</v>
      </c>
      <c r="C802" s="50" t="s">
        <v>1583</v>
      </c>
      <c r="D802" s="242">
        <v>0</v>
      </c>
      <c r="E802" s="242">
        <v>0</v>
      </c>
      <c r="F802" s="52" t="str">
        <f t="shared" si="15"/>
        <v>-</v>
      </c>
    </row>
    <row r="803" spans="1:6" ht="24" x14ac:dyDescent="0.2">
      <c r="A803" s="53" t="s">
        <v>1585</v>
      </c>
      <c r="B803" s="85" t="s">
        <v>1586</v>
      </c>
      <c r="C803" s="50" t="s">
        <v>1585</v>
      </c>
      <c r="D803" s="242">
        <v>0</v>
      </c>
      <c r="E803" s="242">
        <v>0</v>
      </c>
      <c r="F803" s="52" t="str">
        <f t="shared" si="15"/>
        <v>-</v>
      </c>
    </row>
    <row r="804" spans="1:6" ht="12.75" customHeight="1" x14ac:dyDescent="0.2">
      <c r="A804" s="53" t="s">
        <v>1587</v>
      </c>
      <c r="B804" s="85" t="s">
        <v>1588</v>
      </c>
      <c r="C804" s="50" t="s">
        <v>1587</v>
      </c>
      <c r="D804" s="242">
        <v>0</v>
      </c>
      <c r="E804" s="242">
        <v>0</v>
      </c>
      <c r="F804" s="52" t="str">
        <f t="shared" si="15"/>
        <v>-</v>
      </c>
    </row>
    <row r="805" spans="1:6" ht="12.75" customHeight="1" x14ac:dyDescent="0.2">
      <c r="A805" s="53" t="s">
        <v>1589</v>
      </c>
      <c r="B805" s="85" t="s">
        <v>1590</v>
      </c>
      <c r="C805" s="50" t="s">
        <v>1589</v>
      </c>
      <c r="D805" s="242">
        <v>0</v>
      </c>
      <c r="E805" s="242">
        <v>0</v>
      </c>
      <c r="F805" s="52" t="str">
        <f t="shared" si="15"/>
        <v>-</v>
      </c>
    </row>
    <row r="806" spans="1:6" ht="24" x14ac:dyDescent="0.2">
      <c r="A806" s="53" t="s">
        <v>1591</v>
      </c>
      <c r="B806" s="85" t="s">
        <v>1592</v>
      </c>
      <c r="C806" s="50" t="s">
        <v>1591</v>
      </c>
      <c r="D806" s="242">
        <v>0</v>
      </c>
      <c r="E806" s="242">
        <v>0</v>
      </c>
      <c r="F806" s="52" t="str">
        <f t="shared" si="15"/>
        <v>-</v>
      </c>
    </row>
    <row r="807" spans="1:6" ht="24" x14ac:dyDescent="0.2">
      <c r="A807" s="53" t="s">
        <v>1593</v>
      </c>
      <c r="B807" s="85" t="s">
        <v>1594</v>
      </c>
      <c r="C807" s="50" t="s">
        <v>1593</v>
      </c>
      <c r="D807" s="242">
        <v>0</v>
      </c>
      <c r="E807" s="242">
        <v>0</v>
      </c>
      <c r="F807" s="52" t="str">
        <f t="shared" si="15"/>
        <v>-</v>
      </c>
    </row>
    <row r="808" spans="1:6" ht="12.75" customHeight="1" x14ac:dyDescent="0.2">
      <c r="A808" s="53" t="s">
        <v>1595</v>
      </c>
      <c r="B808" s="85" t="s">
        <v>1596</v>
      </c>
      <c r="C808" s="50" t="s">
        <v>1595</v>
      </c>
      <c r="D808" s="242">
        <v>0</v>
      </c>
      <c r="E808" s="242">
        <v>0</v>
      </c>
      <c r="F808" s="52" t="str">
        <f t="shared" si="15"/>
        <v>-</v>
      </c>
    </row>
    <row r="809" spans="1:6" ht="12.75" customHeight="1" x14ac:dyDescent="0.2">
      <c r="A809" s="53" t="s">
        <v>1597</v>
      </c>
      <c r="B809" s="85" t="s">
        <v>1598</v>
      </c>
      <c r="C809" s="50" t="s">
        <v>1597</v>
      </c>
      <c r="D809" s="242">
        <v>0</v>
      </c>
      <c r="E809" s="242">
        <v>0</v>
      </c>
      <c r="F809" s="52" t="str">
        <f t="shared" si="15"/>
        <v>-</v>
      </c>
    </row>
    <row r="810" spans="1:6" ht="12.75" customHeight="1" x14ac:dyDescent="0.2">
      <c r="A810" s="53" t="s">
        <v>1599</v>
      </c>
      <c r="B810" s="85" t="s">
        <v>1600</v>
      </c>
      <c r="C810" s="50" t="s">
        <v>1599</v>
      </c>
      <c r="D810" s="242">
        <v>0</v>
      </c>
      <c r="E810" s="242">
        <v>0</v>
      </c>
      <c r="F810" s="52" t="str">
        <f t="shared" si="15"/>
        <v>-</v>
      </c>
    </row>
    <row r="811" spans="1:6" ht="12.75" customHeight="1" x14ac:dyDescent="0.2">
      <c r="A811" s="53" t="s">
        <v>1601</v>
      </c>
      <c r="B811" s="85" t="s">
        <v>1602</v>
      </c>
      <c r="C811" s="50" t="s">
        <v>1601</v>
      </c>
      <c r="D811" s="242">
        <v>0</v>
      </c>
      <c r="E811" s="242">
        <v>0</v>
      </c>
      <c r="F811" s="52" t="str">
        <f t="shared" si="15"/>
        <v>-</v>
      </c>
    </row>
    <row r="812" spans="1:6" ht="12.75" customHeight="1" x14ac:dyDescent="0.2">
      <c r="A812" s="53" t="s">
        <v>1603</v>
      </c>
      <c r="B812" s="85" t="s">
        <v>1604</v>
      </c>
      <c r="C812" s="50" t="s">
        <v>1603</v>
      </c>
      <c r="D812" s="242">
        <v>0</v>
      </c>
      <c r="E812" s="242">
        <v>0</v>
      </c>
      <c r="F812" s="52" t="str">
        <f t="shared" si="15"/>
        <v>-</v>
      </c>
    </row>
    <row r="813" spans="1:6" ht="12.75" customHeight="1" x14ac:dyDescent="0.2">
      <c r="A813" s="53" t="s">
        <v>1605</v>
      </c>
      <c r="B813" s="85" t="s">
        <v>1606</v>
      </c>
      <c r="C813" s="50" t="s">
        <v>1605</v>
      </c>
      <c r="D813" s="242">
        <v>0</v>
      </c>
      <c r="E813" s="242">
        <v>0</v>
      </c>
      <c r="F813" s="52" t="str">
        <f t="shared" si="15"/>
        <v>-</v>
      </c>
    </row>
    <row r="814" spans="1:6" ht="12.75" customHeight="1" x14ac:dyDescent="0.2">
      <c r="A814" s="53" t="s">
        <v>1607</v>
      </c>
      <c r="B814" s="85" t="s">
        <v>1608</v>
      </c>
      <c r="C814" s="50" t="s">
        <v>1607</v>
      </c>
      <c r="D814" s="242">
        <v>0</v>
      </c>
      <c r="E814" s="242">
        <v>0</v>
      </c>
      <c r="F814" s="52" t="str">
        <f t="shared" si="15"/>
        <v>-</v>
      </c>
    </row>
    <row r="815" spans="1:6" ht="12.75" customHeight="1" x14ac:dyDescent="0.2">
      <c r="A815" s="53" t="s">
        <v>1609</v>
      </c>
      <c r="B815" s="85" t="s">
        <v>1610</v>
      </c>
      <c r="C815" s="50" t="s">
        <v>1609</v>
      </c>
      <c r="D815" s="242">
        <v>0</v>
      </c>
      <c r="E815" s="242">
        <v>0</v>
      </c>
      <c r="F815" s="52" t="str">
        <f t="shared" si="15"/>
        <v>-</v>
      </c>
    </row>
    <row r="816" spans="1:6" ht="12.75" customHeight="1" x14ac:dyDescent="0.2">
      <c r="A816" s="53" t="s">
        <v>1611</v>
      </c>
      <c r="B816" s="85" t="s">
        <v>1612</v>
      </c>
      <c r="C816" s="50" t="s">
        <v>1611</v>
      </c>
      <c r="D816" s="242">
        <v>0</v>
      </c>
      <c r="E816" s="242">
        <v>0</v>
      </c>
      <c r="F816" s="52" t="str">
        <f t="shared" si="15"/>
        <v>-</v>
      </c>
    </row>
    <row r="817" spans="1:6" ht="12.75" customHeight="1" x14ac:dyDescent="0.2">
      <c r="A817" s="53" t="s">
        <v>1613</v>
      </c>
      <c r="B817" s="85" t="s">
        <v>1614</v>
      </c>
      <c r="C817" s="50" t="s">
        <v>1613</v>
      </c>
      <c r="D817" s="242">
        <v>0</v>
      </c>
      <c r="E817" s="242">
        <v>0</v>
      </c>
      <c r="F817" s="52" t="str">
        <f t="shared" si="15"/>
        <v>-</v>
      </c>
    </row>
    <row r="818" spans="1:6" ht="12.75" customHeight="1" x14ac:dyDescent="0.2">
      <c r="A818" s="53" t="s">
        <v>1615</v>
      </c>
      <c r="B818" s="85" t="s">
        <v>1616</v>
      </c>
      <c r="C818" s="50" t="s">
        <v>1615</v>
      </c>
      <c r="D818" s="242">
        <v>0</v>
      </c>
      <c r="E818" s="242">
        <v>0</v>
      </c>
      <c r="F818" s="52" t="str">
        <f t="shared" si="15"/>
        <v>-</v>
      </c>
    </row>
    <row r="819" spans="1:6" ht="12.75" customHeight="1" x14ac:dyDescent="0.2">
      <c r="A819" s="53">
        <v>37215</v>
      </c>
      <c r="B819" s="85" t="s">
        <v>1617</v>
      </c>
      <c r="C819" s="50" t="s">
        <v>1618</v>
      </c>
      <c r="D819" s="242">
        <v>28535.3</v>
      </c>
      <c r="E819" s="242">
        <v>33868.01</v>
      </c>
      <c r="F819" s="52">
        <f t="shared" si="15"/>
        <v>118.68811612283734</v>
      </c>
    </row>
    <row r="820" spans="1:6" ht="24" x14ac:dyDescent="0.2">
      <c r="A820" s="53">
        <v>37216</v>
      </c>
      <c r="B820" s="232" t="s">
        <v>1619</v>
      </c>
      <c r="C820" s="50" t="s">
        <v>1620</v>
      </c>
      <c r="D820" s="242">
        <v>0</v>
      </c>
      <c r="E820" s="242">
        <v>0</v>
      </c>
      <c r="F820" s="52" t="str">
        <f t="shared" si="15"/>
        <v>-</v>
      </c>
    </row>
    <row r="821" spans="1:6" ht="12.75" customHeight="1" x14ac:dyDescent="0.2">
      <c r="A821" s="53">
        <v>37217</v>
      </c>
      <c r="B821" s="85" t="s">
        <v>1621</v>
      </c>
      <c r="C821" s="50" t="s">
        <v>1622</v>
      </c>
      <c r="D821" s="242">
        <v>0</v>
      </c>
      <c r="E821" s="242">
        <v>0</v>
      </c>
      <c r="F821" s="52" t="str">
        <f t="shared" si="15"/>
        <v>-</v>
      </c>
    </row>
    <row r="822" spans="1:6" ht="12.75" customHeight="1" x14ac:dyDescent="0.2">
      <c r="A822" s="53">
        <v>37218</v>
      </c>
      <c r="B822" s="85" t="s">
        <v>1623</v>
      </c>
      <c r="C822" s="50" t="s">
        <v>1624</v>
      </c>
      <c r="D822" s="242">
        <v>0</v>
      </c>
      <c r="E822" s="242">
        <v>0</v>
      </c>
      <c r="F822" s="52" t="str">
        <f t="shared" si="15"/>
        <v>-</v>
      </c>
    </row>
    <row r="823" spans="1:6" ht="12.75" customHeight="1" x14ac:dyDescent="0.2">
      <c r="A823" s="53">
        <v>37219</v>
      </c>
      <c r="B823" s="85" t="s">
        <v>1625</v>
      </c>
      <c r="C823" s="50" t="s">
        <v>1626</v>
      </c>
      <c r="D823" s="242">
        <v>14864.95</v>
      </c>
      <c r="E823" s="242">
        <v>9180</v>
      </c>
      <c r="F823" s="52">
        <f t="shared" si="15"/>
        <v>61.756009942852138</v>
      </c>
    </row>
    <row r="824" spans="1:6" ht="12.75" customHeight="1" x14ac:dyDescent="0.2">
      <c r="A824" s="53">
        <v>37221</v>
      </c>
      <c r="B824" s="85" t="s">
        <v>1627</v>
      </c>
      <c r="C824" s="50" t="s">
        <v>1628</v>
      </c>
      <c r="D824" s="242">
        <v>0</v>
      </c>
      <c r="E824" s="242">
        <v>0</v>
      </c>
      <c r="F824" s="52" t="str">
        <f t="shared" si="15"/>
        <v>-</v>
      </c>
    </row>
    <row r="825" spans="1:6" ht="12.75" customHeight="1" x14ac:dyDescent="0.2">
      <c r="A825" s="53" t="s">
        <v>1629</v>
      </c>
      <c r="B825" s="85" t="s">
        <v>1606</v>
      </c>
      <c r="C825" s="50" t="s">
        <v>1629</v>
      </c>
      <c r="D825" s="242">
        <v>0</v>
      </c>
      <c r="E825" s="242">
        <v>0</v>
      </c>
      <c r="F825" s="52" t="str">
        <f t="shared" si="15"/>
        <v>-</v>
      </c>
    </row>
    <row r="826" spans="1:6" ht="12.75" customHeight="1" x14ac:dyDescent="0.2">
      <c r="A826" s="53" t="s">
        <v>1630</v>
      </c>
      <c r="B826" s="85" t="s">
        <v>1631</v>
      </c>
      <c r="C826" s="50" t="s">
        <v>1630</v>
      </c>
      <c r="D826" s="242">
        <v>0</v>
      </c>
      <c r="E826" s="242">
        <v>0</v>
      </c>
      <c r="F826" s="52" t="str">
        <f t="shared" si="15"/>
        <v>-</v>
      </c>
    </row>
    <row r="827" spans="1:6" ht="12.75" customHeight="1" x14ac:dyDescent="0.2">
      <c r="A827" s="53" t="s">
        <v>1632</v>
      </c>
      <c r="B827" s="85" t="s">
        <v>1633</v>
      </c>
      <c r="C827" s="50" t="s">
        <v>1632</v>
      </c>
      <c r="D827" s="242">
        <v>0</v>
      </c>
      <c r="E827" s="242">
        <v>0</v>
      </c>
      <c r="F827" s="52" t="str">
        <f t="shared" si="15"/>
        <v>-</v>
      </c>
    </row>
    <row r="828" spans="1:6" ht="12.75" customHeight="1" x14ac:dyDescent="0.2">
      <c r="A828" s="53" t="s">
        <v>1634</v>
      </c>
      <c r="B828" s="85" t="s">
        <v>1635</v>
      </c>
      <c r="C828" s="50" t="s">
        <v>1634</v>
      </c>
      <c r="D828" s="242">
        <v>0</v>
      </c>
      <c r="E828" s="242">
        <v>0</v>
      </c>
      <c r="F828" s="52" t="str">
        <f t="shared" si="15"/>
        <v>-</v>
      </c>
    </row>
    <row r="829" spans="1:6" ht="12.75" customHeight="1" x14ac:dyDescent="0.2">
      <c r="A829" s="53">
        <v>38117</v>
      </c>
      <c r="B829" s="85" t="s">
        <v>1636</v>
      </c>
      <c r="C829" s="50" t="s">
        <v>1637</v>
      </c>
      <c r="D829" s="242">
        <v>0</v>
      </c>
      <c r="E829" s="242">
        <v>0</v>
      </c>
      <c r="F829" s="52" t="str">
        <f t="shared" si="15"/>
        <v>-</v>
      </c>
    </row>
    <row r="830" spans="1:6" ht="12.75" customHeight="1" x14ac:dyDescent="0.2">
      <c r="A830" s="53">
        <v>38612</v>
      </c>
      <c r="B830" s="85" t="s">
        <v>1638</v>
      </c>
      <c r="C830" s="50" t="s">
        <v>1639</v>
      </c>
      <c r="D830" s="242">
        <v>0</v>
      </c>
      <c r="E830" s="242">
        <v>0</v>
      </c>
      <c r="F830" s="52" t="str">
        <f t="shared" si="15"/>
        <v>-</v>
      </c>
    </row>
    <row r="831" spans="1:6" ht="12.75" customHeight="1" x14ac:dyDescent="0.2">
      <c r="A831" s="53">
        <v>38613</v>
      </c>
      <c r="B831" s="85" t="s">
        <v>1640</v>
      </c>
      <c r="C831" s="50" t="s">
        <v>1641</v>
      </c>
      <c r="D831" s="242">
        <v>0</v>
      </c>
      <c r="E831" s="242">
        <v>0</v>
      </c>
      <c r="F831" s="52" t="str">
        <f t="shared" si="15"/>
        <v>-</v>
      </c>
    </row>
    <row r="832" spans="1:6" ht="12.75" customHeight="1" x14ac:dyDescent="0.2">
      <c r="A832" s="53">
        <v>38614</v>
      </c>
      <c r="B832" s="85" t="s">
        <v>1642</v>
      </c>
      <c r="C832" s="50" t="s">
        <v>1643</v>
      </c>
      <c r="D832" s="242">
        <v>0</v>
      </c>
      <c r="E832" s="242">
        <v>0</v>
      </c>
      <c r="F832" s="52" t="str">
        <f t="shared" si="15"/>
        <v>-</v>
      </c>
    </row>
    <row r="833" spans="1:6" ht="12.75" customHeight="1" x14ac:dyDescent="0.2">
      <c r="A833" s="53">
        <v>38615</v>
      </c>
      <c r="B833" s="85" t="s">
        <v>1644</v>
      </c>
      <c r="C833" s="50" t="s">
        <v>1645</v>
      </c>
      <c r="D833" s="242">
        <v>0</v>
      </c>
      <c r="E833" s="242">
        <v>0</v>
      </c>
      <c r="F833" s="52" t="str">
        <f t="shared" si="15"/>
        <v>-</v>
      </c>
    </row>
    <row r="834" spans="1:6" ht="12.75" customHeight="1" x14ac:dyDescent="0.2">
      <c r="A834" s="53">
        <v>38622</v>
      </c>
      <c r="B834" s="85" t="s">
        <v>1646</v>
      </c>
      <c r="C834" s="50" t="s">
        <v>1647</v>
      </c>
      <c r="D834" s="242">
        <v>0</v>
      </c>
      <c r="E834" s="242">
        <v>0</v>
      </c>
      <c r="F834" s="52" t="str">
        <f t="shared" si="15"/>
        <v>-</v>
      </c>
    </row>
    <row r="835" spans="1:6" ht="12.75" customHeight="1" x14ac:dyDescent="0.2">
      <c r="A835" s="53">
        <v>38623</v>
      </c>
      <c r="B835" s="85" t="s">
        <v>1648</v>
      </c>
      <c r="C835" s="50" t="s">
        <v>1649</v>
      </c>
      <c r="D835" s="242">
        <v>0</v>
      </c>
      <c r="E835" s="242">
        <v>0</v>
      </c>
      <c r="F835" s="52" t="str">
        <f t="shared" si="15"/>
        <v>-</v>
      </c>
    </row>
    <row r="836" spans="1:6" ht="12.75" customHeight="1" x14ac:dyDescent="0.2">
      <c r="A836" s="53">
        <v>38624</v>
      </c>
      <c r="B836" s="85" t="s">
        <v>1650</v>
      </c>
      <c r="C836" s="50" t="s">
        <v>1651</v>
      </c>
      <c r="D836" s="242">
        <v>0</v>
      </c>
      <c r="E836" s="242">
        <v>0</v>
      </c>
      <c r="F836" s="52" t="str">
        <f t="shared" si="15"/>
        <v>-</v>
      </c>
    </row>
    <row r="837" spans="1:6" ht="12.75" customHeight="1" x14ac:dyDescent="0.2">
      <c r="A837" s="53">
        <v>38625</v>
      </c>
      <c r="B837" s="85" t="s">
        <v>1652</v>
      </c>
      <c r="C837" s="50" t="s">
        <v>1653</v>
      </c>
      <c r="D837" s="242">
        <v>0</v>
      </c>
      <c r="E837" s="242">
        <v>0</v>
      </c>
      <c r="F837" s="52" t="str">
        <f t="shared" si="15"/>
        <v>-</v>
      </c>
    </row>
    <row r="838" spans="1:6" ht="12.75" customHeight="1" x14ac:dyDescent="0.2">
      <c r="A838" s="53" t="s">
        <v>1654</v>
      </c>
      <c r="B838" s="85" t="s">
        <v>1655</v>
      </c>
      <c r="C838" s="50" t="s">
        <v>1654</v>
      </c>
      <c r="D838" s="242">
        <v>0</v>
      </c>
      <c r="E838" s="242">
        <v>0</v>
      </c>
      <c r="F838" s="52" t="str">
        <f t="shared" si="15"/>
        <v>-</v>
      </c>
    </row>
    <row r="839" spans="1:6" ht="12.75" customHeight="1" x14ac:dyDescent="0.2">
      <c r="A839" s="53">
        <v>38631</v>
      </c>
      <c r="B839" s="85" t="s">
        <v>1656</v>
      </c>
      <c r="C839" s="50" t="s">
        <v>1657</v>
      </c>
      <c r="D839" s="242">
        <v>0</v>
      </c>
      <c r="E839" s="242">
        <v>0</v>
      </c>
      <c r="F839" s="52" t="str">
        <f t="shared" si="15"/>
        <v>-</v>
      </c>
    </row>
    <row r="840" spans="1:6" ht="12.75" customHeight="1" x14ac:dyDescent="0.2">
      <c r="A840" s="53">
        <v>38632</v>
      </c>
      <c r="B840" s="85" t="s">
        <v>1658</v>
      </c>
      <c r="C840" s="50" t="s">
        <v>1659</v>
      </c>
      <c r="D840" s="242">
        <v>0</v>
      </c>
      <c r="E840" s="242">
        <v>0</v>
      </c>
      <c r="F840" s="52" t="str">
        <f t="shared" si="15"/>
        <v>-</v>
      </c>
    </row>
    <row r="841" spans="1:6" ht="12.75" customHeight="1" x14ac:dyDescent="0.2">
      <c r="A841" s="53">
        <v>38641</v>
      </c>
      <c r="B841" s="85" t="s">
        <v>1660</v>
      </c>
      <c r="C841" s="50" t="s">
        <v>1661</v>
      </c>
      <c r="D841" s="242">
        <v>0</v>
      </c>
      <c r="E841" s="242">
        <v>0</v>
      </c>
      <c r="F841" s="52" t="str">
        <f t="shared" ref="F841:F904" si="16">IF(D841&lt;&gt;0,IF(E841/D841&gt;=100,"&gt;&gt;100",E841/D841*100),"-")</f>
        <v>-</v>
      </c>
    </row>
    <row r="842" spans="1:6" ht="12.75" customHeight="1" x14ac:dyDescent="0.2">
      <c r="A842" s="53" t="s">
        <v>1662</v>
      </c>
      <c r="B842" s="85" t="s">
        <v>1663</v>
      </c>
      <c r="C842" s="50" t="s">
        <v>1662</v>
      </c>
      <c r="D842" s="242">
        <v>0</v>
      </c>
      <c r="E842" s="242">
        <v>0</v>
      </c>
      <c r="F842" s="52" t="str">
        <f t="shared" si="16"/>
        <v>-</v>
      </c>
    </row>
    <row r="843" spans="1:6" ht="24" x14ac:dyDescent="0.2">
      <c r="A843" s="53" t="s">
        <v>1664</v>
      </c>
      <c r="B843" s="85" t="s">
        <v>1665</v>
      </c>
      <c r="C843" s="54" t="s">
        <v>1664</v>
      </c>
      <c r="D843" s="242">
        <v>0</v>
      </c>
      <c r="E843" s="242">
        <v>0</v>
      </c>
      <c r="F843" s="52" t="str">
        <f t="shared" si="16"/>
        <v>-</v>
      </c>
    </row>
    <row r="844" spans="1:6" ht="24" x14ac:dyDescent="0.2">
      <c r="A844" s="53" t="s">
        <v>1666</v>
      </c>
      <c r="B844" s="85" t="s">
        <v>1667</v>
      </c>
      <c r="C844" s="54" t="s">
        <v>1666</v>
      </c>
      <c r="D844" s="242">
        <v>0</v>
      </c>
      <c r="E844" s="242">
        <v>0</v>
      </c>
      <c r="F844" s="52" t="str">
        <f t="shared" si="16"/>
        <v>-</v>
      </c>
    </row>
    <row r="845" spans="1:6" ht="12.75" customHeight="1" x14ac:dyDescent="0.2">
      <c r="A845" s="53" t="s">
        <v>1668</v>
      </c>
      <c r="B845" s="85" t="s">
        <v>1669</v>
      </c>
      <c r="C845" s="54" t="s">
        <v>1668</v>
      </c>
      <c r="D845" s="242">
        <v>0</v>
      </c>
      <c r="E845" s="242">
        <v>0</v>
      </c>
      <c r="F845" s="52" t="str">
        <f t="shared" si="16"/>
        <v>-</v>
      </c>
    </row>
    <row r="846" spans="1:6" ht="24" x14ac:dyDescent="0.2">
      <c r="A846" s="53">
        <v>81212</v>
      </c>
      <c r="B846" s="85" t="s">
        <v>1670</v>
      </c>
      <c r="C846" s="50" t="s">
        <v>1671</v>
      </c>
      <c r="D846" s="242">
        <v>0</v>
      </c>
      <c r="E846" s="242">
        <v>0</v>
      </c>
      <c r="F846" s="52" t="str">
        <f t="shared" si="16"/>
        <v>-</v>
      </c>
    </row>
    <row r="847" spans="1:6" ht="12.75" customHeight="1" x14ac:dyDescent="0.2">
      <c r="A847" s="53">
        <v>81322</v>
      </c>
      <c r="B847" s="85" t="s">
        <v>1672</v>
      </c>
      <c r="C847" s="50" t="s">
        <v>1673</v>
      </c>
      <c r="D847" s="242">
        <v>0</v>
      </c>
      <c r="E847" s="242">
        <v>0</v>
      </c>
      <c r="F847" s="52" t="str">
        <f t="shared" si="16"/>
        <v>-</v>
      </c>
    </row>
    <row r="848" spans="1:6" ht="24" x14ac:dyDescent="0.2">
      <c r="A848" s="53">
        <v>81332</v>
      </c>
      <c r="B848" s="85" t="s">
        <v>1674</v>
      </c>
      <c r="C848" s="50" t="s">
        <v>1675</v>
      </c>
      <c r="D848" s="242">
        <v>0</v>
      </c>
      <c r="E848" s="242">
        <v>0</v>
      </c>
      <c r="F848" s="52" t="str">
        <f t="shared" si="16"/>
        <v>-</v>
      </c>
    </row>
    <row r="849" spans="1:6" ht="24" x14ac:dyDescent="0.2">
      <c r="A849" s="53">
        <v>81342</v>
      </c>
      <c r="B849" s="85" t="s">
        <v>1676</v>
      </c>
      <c r="C849" s="50" t="s">
        <v>1677</v>
      </c>
      <c r="D849" s="242">
        <v>0</v>
      </c>
      <c r="E849" s="242">
        <v>0</v>
      </c>
      <c r="F849" s="52" t="str">
        <f t="shared" si="16"/>
        <v>-</v>
      </c>
    </row>
    <row r="850" spans="1:6" ht="12.75" customHeight="1" x14ac:dyDescent="0.2">
      <c r="A850" s="53">
        <v>81411</v>
      </c>
      <c r="B850" s="85" t="s">
        <v>1678</v>
      </c>
      <c r="C850" s="50" t="s">
        <v>1679</v>
      </c>
      <c r="D850" s="242">
        <v>0</v>
      </c>
      <c r="E850" s="242">
        <v>0</v>
      </c>
      <c r="F850" s="52" t="str">
        <f t="shared" si="16"/>
        <v>-</v>
      </c>
    </row>
    <row r="851" spans="1:6" ht="12.75" customHeight="1" x14ac:dyDescent="0.2">
      <c r="A851" s="53">
        <v>81412</v>
      </c>
      <c r="B851" s="85" t="s">
        <v>1680</v>
      </c>
      <c r="C851" s="50" t="s">
        <v>1681</v>
      </c>
      <c r="D851" s="242">
        <v>0</v>
      </c>
      <c r="E851" s="242">
        <v>0</v>
      </c>
      <c r="F851" s="52" t="str">
        <f t="shared" si="16"/>
        <v>-</v>
      </c>
    </row>
    <row r="852" spans="1:6" ht="24" x14ac:dyDescent="0.2">
      <c r="A852" s="53">
        <v>81532</v>
      </c>
      <c r="B852" s="232" t="s">
        <v>1682</v>
      </c>
      <c r="C852" s="50" t="s">
        <v>1683</v>
      </c>
      <c r="D852" s="242">
        <v>0</v>
      </c>
      <c r="E852" s="242">
        <v>0</v>
      </c>
      <c r="F852" s="52" t="str">
        <f t="shared" si="16"/>
        <v>-</v>
      </c>
    </row>
    <row r="853" spans="1:6" ht="24" x14ac:dyDescent="0.2">
      <c r="A853" s="53">
        <v>81542</v>
      </c>
      <c r="B853" s="232" t="s">
        <v>1684</v>
      </c>
      <c r="C853" s="50" t="s">
        <v>1685</v>
      </c>
      <c r="D853" s="242">
        <v>0</v>
      </c>
      <c r="E853" s="242">
        <v>0</v>
      </c>
      <c r="F853" s="52" t="str">
        <f t="shared" si="16"/>
        <v>-</v>
      </c>
    </row>
    <row r="854" spans="1:6" ht="24" x14ac:dyDescent="0.2">
      <c r="A854" s="53">
        <v>81552</v>
      </c>
      <c r="B854" s="85" t="s">
        <v>1686</v>
      </c>
      <c r="C854" s="50" t="s">
        <v>1687</v>
      </c>
      <c r="D854" s="242">
        <v>0</v>
      </c>
      <c r="E854" s="242">
        <v>0</v>
      </c>
      <c r="F854" s="52" t="str">
        <f t="shared" si="16"/>
        <v>-</v>
      </c>
    </row>
    <row r="855" spans="1:6" ht="24" x14ac:dyDescent="0.2">
      <c r="A855" s="53">
        <v>81631</v>
      </c>
      <c r="B855" s="232" t="s">
        <v>1688</v>
      </c>
      <c r="C855" s="50" t="s">
        <v>1689</v>
      </c>
      <c r="D855" s="242">
        <v>0</v>
      </c>
      <c r="E855" s="242">
        <v>0</v>
      </c>
      <c r="F855" s="52" t="str">
        <f t="shared" si="16"/>
        <v>-</v>
      </c>
    </row>
    <row r="856" spans="1:6" ht="24" x14ac:dyDescent="0.2">
      <c r="A856" s="53">
        <v>81632</v>
      </c>
      <c r="B856" s="85" t="s">
        <v>1690</v>
      </c>
      <c r="C856" s="50" t="s">
        <v>1691</v>
      </c>
      <c r="D856" s="242">
        <v>0</v>
      </c>
      <c r="E856" s="242">
        <v>0</v>
      </c>
      <c r="F856" s="52" t="str">
        <f t="shared" si="16"/>
        <v>-</v>
      </c>
    </row>
    <row r="857" spans="1:6" ht="12.75" customHeight="1" x14ac:dyDescent="0.2">
      <c r="A857" s="53">
        <v>81641</v>
      </c>
      <c r="B857" s="85" t="s">
        <v>1692</v>
      </c>
      <c r="C857" s="50" t="s">
        <v>1693</v>
      </c>
      <c r="D857" s="242">
        <v>0</v>
      </c>
      <c r="E857" s="242">
        <v>0</v>
      </c>
      <c r="F857" s="52" t="str">
        <f t="shared" si="16"/>
        <v>-</v>
      </c>
    </row>
    <row r="858" spans="1:6" ht="12.75" customHeight="1" x14ac:dyDescent="0.2">
      <c r="A858" s="53">
        <v>81642</v>
      </c>
      <c r="B858" s="85" t="s">
        <v>1694</v>
      </c>
      <c r="C858" s="50" t="s">
        <v>1695</v>
      </c>
      <c r="D858" s="242">
        <v>0</v>
      </c>
      <c r="E858" s="242">
        <v>0</v>
      </c>
      <c r="F858" s="52" t="str">
        <f t="shared" si="16"/>
        <v>-</v>
      </c>
    </row>
    <row r="859" spans="1:6" ht="12.75" customHeight="1" x14ac:dyDescent="0.2">
      <c r="A859" s="53">
        <v>81711</v>
      </c>
      <c r="B859" s="85" t="s">
        <v>1696</v>
      </c>
      <c r="C859" s="50" t="s">
        <v>1697</v>
      </c>
      <c r="D859" s="242">
        <v>0</v>
      </c>
      <c r="E859" s="242">
        <v>0</v>
      </c>
      <c r="F859" s="52" t="str">
        <f t="shared" si="16"/>
        <v>-</v>
      </c>
    </row>
    <row r="860" spans="1:6" ht="12.75" customHeight="1" x14ac:dyDescent="0.2">
      <c r="A860" s="53">
        <v>81712</v>
      </c>
      <c r="B860" s="85" t="s">
        <v>1698</v>
      </c>
      <c r="C860" s="50" t="s">
        <v>1699</v>
      </c>
      <c r="D860" s="242">
        <v>0</v>
      </c>
      <c r="E860" s="242">
        <v>0</v>
      </c>
      <c r="F860" s="52" t="str">
        <f t="shared" si="16"/>
        <v>-</v>
      </c>
    </row>
    <row r="861" spans="1:6" ht="12.75" customHeight="1" x14ac:dyDescent="0.2">
      <c r="A861" s="53">
        <v>81721</v>
      </c>
      <c r="B861" s="85" t="s">
        <v>1700</v>
      </c>
      <c r="C861" s="50" t="s">
        <v>1701</v>
      </c>
      <c r="D861" s="242">
        <v>0</v>
      </c>
      <c r="E861" s="242">
        <v>0</v>
      </c>
      <c r="F861" s="52" t="str">
        <f t="shared" si="16"/>
        <v>-</v>
      </c>
    </row>
    <row r="862" spans="1:6" ht="12.75" customHeight="1" x14ac:dyDescent="0.2">
      <c r="A862" s="53">
        <v>81722</v>
      </c>
      <c r="B862" s="85" t="s">
        <v>1702</v>
      </c>
      <c r="C862" s="50" t="s">
        <v>1703</v>
      </c>
      <c r="D862" s="242">
        <v>0</v>
      </c>
      <c r="E862" s="242">
        <v>0</v>
      </c>
      <c r="F862" s="52" t="str">
        <f t="shared" si="16"/>
        <v>-</v>
      </c>
    </row>
    <row r="863" spans="1:6" ht="12.75" customHeight="1" x14ac:dyDescent="0.2">
      <c r="A863" s="53">
        <v>81731</v>
      </c>
      <c r="B863" s="85" t="s">
        <v>1704</v>
      </c>
      <c r="C863" s="50" t="s">
        <v>1705</v>
      </c>
      <c r="D863" s="242">
        <v>0</v>
      </c>
      <c r="E863" s="242">
        <v>0</v>
      </c>
      <c r="F863" s="52" t="str">
        <f t="shared" si="16"/>
        <v>-</v>
      </c>
    </row>
    <row r="864" spans="1:6" ht="12.75" customHeight="1" x14ac:dyDescent="0.2">
      <c r="A864" s="53">
        <v>81732</v>
      </c>
      <c r="B864" s="85" t="s">
        <v>1706</v>
      </c>
      <c r="C864" s="50" t="s">
        <v>1707</v>
      </c>
      <c r="D864" s="242">
        <v>0</v>
      </c>
      <c r="E864" s="242">
        <v>0</v>
      </c>
      <c r="F864" s="52" t="str">
        <f t="shared" si="16"/>
        <v>-</v>
      </c>
    </row>
    <row r="865" spans="1:6" ht="12.75" customHeight="1" x14ac:dyDescent="0.2">
      <c r="A865" s="53">
        <v>81741</v>
      </c>
      <c r="B865" s="85" t="s">
        <v>1708</v>
      </c>
      <c r="C865" s="50" t="s">
        <v>1709</v>
      </c>
      <c r="D865" s="242">
        <v>0</v>
      </c>
      <c r="E865" s="242">
        <v>0</v>
      </c>
      <c r="F865" s="52" t="str">
        <f t="shared" si="16"/>
        <v>-</v>
      </c>
    </row>
    <row r="866" spans="1:6" ht="12.75" customHeight="1" x14ac:dyDescent="0.2">
      <c r="A866" s="53">
        <v>81742</v>
      </c>
      <c r="B866" s="85" t="s">
        <v>1710</v>
      </c>
      <c r="C866" s="50" t="s">
        <v>1711</v>
      </c>
      <c r="D866" s="242">
        <v>0</v>
      </c>
      <c r="E866" s="242">
        <v>0</v>
      </c>
      <c r="F866" s="52" t="str">
        <f t="shared" si="16"/>
        <v>-</v>
      </c>
    </row>
    <row r="867" spans="1:6" ht="12.75" customHeight="1" x14ac:dyDescent="0.2">
      <c r="A867" s="53">
        <v>81751</v>
      </c>
      <c r="B867" s="85" t="s">
        <v>1712</v>
      </c>
      <c r="C867" s="50" t="s">
        <v>1713</v>
      </c>
      <c r="D867" s="242">
        <v>0</v>
      </c>
      <c r="E867" s="242">
        <v>0</v>
      </c>
      <c r="F867" s="52" t="str">
        <f t="shared" si="16"/>
        <v>-</v>
      </c>
    </row>
    <row r="868" spans="1:6" ht="12.75" customHeight="1" x14ac:dyDescent="0.2">
      <c r="A868" s="53">
        <v>81752</v>
      </c>
      <c r="B868" s="85" t="s">
        <v>1714</v>
      </c>
      <c r="C868" s="50" t="s">
        <v>1715</v>
      </c>
      <c r="D868" s="242">
        <v>0</v>
      </c>
      <c r="E868" s="242">
        <v>0</v>
      </c>
      <c r="F868" s="52" t="str">
        <f t="shared" si="16"/>
        <v>-</v>
      </c>
    </row>
    <row r="869" spans="1:6" ht="24" x14ac:dyDescent="0.2">
      <c r="A869" s="53">
        <v>81761</v>
      </c>
      <c r="B869" s="232" t="s">
        <v>1716</v>
      </c>
      <c r="C869" s="50" t="s">
        <v>1717</v>
      </c>
      <c r="D869" s="242">
        <v>0</v>
      </c>
      <c r="E869" s="242">
        <v>0</v>
      </c>
      <c r="F869" s="52" t="str">
        <f t="shared" si="16"/>
        <v>-</v>
      </c>
    </row>
    <row r="870" spans="1:6" ht="24" x14ac:dyDescent="0.2">
      <c r="A870" s="53">
        <v>81762</v>
      </c>
      <c r="B870" s="232" t="s">
        <v>1718</v>
      </c>
      <c r="C870" s="50" t="s">
        <v>1719</v>
      </c>
      <c r="D870" s="242">
        <v>0</v>
      </c>
      <c r="E870" s="242">
        <v>0</v>
      </c>
      <c r="F870" s="52" t="str">
        <f t="shared" si="16"/>
        <v>-</v>
      </c>
    </row>
    <row r="871" spans="1:6" ht="24" x14ac:dyDescent="0.2">
      <c r="A871" s="53">
        <v>81771</v>
      </c>
      <c r="B871" s="85" t="s">
        <v>1720</v>
      </c>
      <c r="C871" s="50" t="s">
        <v>1721</v>
      </c>
      <c r="D871" s="242">
        <v>0</v>
      </c>
      <c r="E871" s="242">
        <v>0</v>
      </c>
      <c r="F871" s="52" t="str">
        <f t="shared" si="16"/>
        <v>-</v>
      </c>
    </row>
    <row r="872" spans="1:6" ht="24" x14ac:dyDescent="0.2">
      <c r="A872" s="53">
        <v>81772</v>
      </c>
      <c r="B872" s="85" t="s">
        <v>1722</v>
      </c>
      <c r="C872" s="50" t="s">
        <v>1723</v>
      </c>
      <c r="D872" s="242">
        <v>0</v>
      </c>
      <c r="E872" s="242">
        <v>0</v>
      </c>
      <c r="F872" s="52" t="str">
        <f t="shared" si="16"/>
        <v>-</v>
      </c>
    </row>
    <row r="873" spans="1:6" ht="12.75" customHeight="1" x14ac:dyDescent="0.2">
      <c r="A873" s="53">
        <v>82412</v>
      </c>
      <c r="B873" s="85" t="s">
        <v>1724</v>
      </c>
      <c r="C873" s="50" t="s">
        <v>1725</v>
      </c>
      <c r="D873" s="242">
        <v>0</v>
      </c>
      <c r="E873" s="242">
        <v>0</v>
      </c>
      <c r="F873" s="52" t="str">
        <f t="shared" si="16"/>
        <v>-</v>
      </c>
    </row>
    <row r="874" spans="1:6" ht="12.75" customHeight="1" x14ac:dyDescent="0.2">
      <c r="A874" s="53">
        <v>84132</v>
      </c>
      <c r="B874" s="85" t="s">
        <v>1726</v>
      </c>
      <c r="C874" s="50" t="s">
        <v>1727</v>
      </c>
      <c r="D874" s="242">
        <v>0</v>
      </c>
      <c r="E874" s="242">
        <v>0</v>
      </c>
      <c r="F874" s="52" t="str">
        <f t="shared" si="16"/>
        <v>-</v>
      </c>
    </row>
    <row r="875" spans="1:6" ht="12.75" customHeight="1" x14ac:dyDescent="0.2">
      <c r="A875" s="53">
        <v>84142</v>
      </c>
      <c r="B875" s="85" t="s">
        <v>1728</v>
      </c>
      <c r="C875" s="50" t="s">
        <v>1729</v>
      </c>
      <c r="D875" s="242">
        <v>0</v>
      </c>
      <c r="E875" s="242">
        <v>0</v>
      </c>
      <c r="F875" s="52" t="str">
        <f t="shared" si="16"/>
        <v>-</v>
      </c>
    </row>
    <row r="876" spans="1:6" ht="12.75" customHeight="1" x14ac:dyDescent="0.2">
      <c r="A876" s="53">
        <v>84152</v>
      </c>
      <c r="B876" s="85" t="s">
        <v>1730</v>
      </c>
      <c r="C876" s="50" t="s">
        <v>1731</v>
      </c>
      <c r="D876" s="242">
        <v>0</v>
      </c>
      <c r="E876" s="242">
        <v>0</v>
      </c>
      <c r="F876" s="52" t="str">
        <f t="shared" si="16"/>
        <v>-</v>
      </c>
    </row>
    <row r="877" spans="1:6" ht="12.75" customHeight="1" x14ac:dyDescent="0.2">
      <c r="A877" s="53">
        <v>84162</v>
      </c>
      <c r="B877" s="85" t="s">
        <v>1732</v>
      </c>
      <c r="C877" s="50" t="s">
        <v>1733</v>
      </c>
      <c r="D877" s="242">
        <v>0</v>
      </c>
      <c r="E877" s="242">
        <v>0</v>
      </c>
      <c r="F877" s="52" t="str">
        <f t="shared" si="16"/>
        <v>-</v>
      </c>
    </row>
    <row r="878" spans="1:6" ht="12.75" customHeight="1" x14ac:dyDescent="0.2">
      <c r="A878" s="53">
        <v>84221</v>
      </c>
      <c r="B878" s="85" t="s">
        <v>1734</v>
      </c>
      <c r="C878" s="50" t="s">
        <v>1735</v>
      </c>
      <c r="D878" s="242">
        <v>0</v>
      </c>
      <c r="E878" s="242">
        <v>0</v>
      </c>
      <c r="F878" s="52" t="str">
        <f t="shared" si="16"/>
        <v>-</v>
      </c>
    </row>
    <row r="879" spans="1:6" ht="12.75" customHeight="1" x14ac:dyDescent="0.2">
      <c r="A879" s="53">
        <v>84222</v>
      </c>
      <c r="B879" s="85" t="s">
        <v>1736</v>
      </c>
      <c r="C879" s="50" t="s">
        <v>1737</v>
      </c>
      <c r="D879" s="242">
        <v>0</v>
      </c>
      <c r="E879" s="242">
        <v>1327228</v>
      </c>
      <c r="F879" s="52" t="str">
        <f t="shared" si="16"/>
        <v>-</v>
      </c>
    </row>
    <row r="880" spans="1:6" ht="12.75" customHeight="1" x14ac:dyDescent="0.2">
      <c r="A880" s="53" t="s">
        <v>1738</v>
      </c>
      <c r="B880" s="85" t="s">
        <v>1739</v>
      </c>
      <c r="C880" s="50" t="s">
        <v>1738</v>
      </c>
      <c r="D880" s="242">
        <v>0</v>
      </c>
      <c r="E880" s="242">
        <v>0</v>
      </c>
      <c r="F880" s="52" t="str">
        <f t="shared" si="16"/>
        <v>-</v>
      </c>
    </row>
    <row r="881" spans="1:6" ht="12.75" customHeight="1" x14ac:dyDescent="0.2">
      <c r="A881" s="53">
        <v>84232</v>
      </c>
      <c r="B881" s="85" t="s">
        <v>1740</v>
      </c>
      <c r="C881" s="50" t="s">
        <v>1741</v>
      </c>
      <c r="D881" s="242">
        <v>0</v>
      </c>
      <c r="E881" s="242">
        <v>0</v>
      </c>
      <c r="F881" s="52" t="str">
        <f t="shared" si="16"/>
        <v>-</v>
      </c>
    </row>
    <row r="882" spans="1:6" ht="24" x14ac:dyDescent="0.2">
      <c r="A882" s="53">
        <v>84242</v>
      </c>
      <c r="B882" s="85" t="s">
        <v>1742</v>
      </c>
      <c r="C882" s="50" t="s">
        <v>1743</v>
      </c>
      <c r="D882" s="242">
        <v>0</v>
      </c>
      <c r="E882" s="242">
        <v>0</v>
      </c>
      <c r="F882" s="52" t="str">
        <f t="shared" si="16"/>
        <v>-</v>
      </c>
    </row>
    <row r="883" spans="1:6" ht="24" x14ac:dyDescent="0.2">
      <c r="A883" s="53" t="s">
        <v>1744</v>
      </c>
      <c r="B883" s="85" t="s">
        <v>1745</v>
      </c>
      <c r="C883" s="50" t="s">
        <v>1744</v>
      </c>
      <c r="D883" s="242">
        <v>0</v>
      </c>
      <c r="E883" s="242">
        <v>0</v>
      </c>
      <c r="F883" s="52" t="str">
        <f t="shared" si="16"/>
        <v>-</v>
      </c>
    </row>
    <row r="884" spans="1:6" ht="12.75" customHeight="1" x14ac:dyDescent="0.2">
      <c r="A884" s="53">
        <v>84312</v>
      </c>
      <c r="B884" s="85" t="s">
        <v>1746</v>
      </c>
      <c r="C884" s="50" t="s">
        <v>1747</v>
      </c>
      <c r="D884" s="242">
        <v>0</v>
      </c>
      <c r="E884" s="242">
        <v>0</v>
      </c>
      <c r="F884" s="52" t="str">
        <f t="shared" si="16"/>
        <v>-</v>
      </c>
    </row>
    <row r="885" spans="1:6" ht="24" x14ac:dyDescent="0.2">
      <c r="A885" s="53">
        <v>84431</v>
      </c>
      <c r="B885" s="85" t="s">
        <v>1748</v>
      </c>
      <c r="C885" s="50" t="s">
        <v>1749</v>
      </c>
      <c r="D885" s="242">
        <v>0</v>
      </c>
      <c r="E885" s="242">
        <v>0</v>
      </c>
      <c r="F885" s="52" t="str">
        <f t="shared" si="16"/>
        <v>-</v>
      </c>
    </row>
    <row r="886" spans="1:6" ht="24" x14ac:dyDescent="0.2">
      <c r="A886" s="53">
        <v>84432</v>
      </c>
      <c r="B886" s="85" t="s">
        <v>1750</v>
      </c>
      <c r="C886" s="50" t="s">
        <v>1751</v>
      </c>
      <c r="D886" s="242">
        <v>0</v>
      </c>
      <c r="E886" s="242">
        <v>0</v>
      </c>
      <c r="F886" s="52" t="str">
        <f t="shared" si="16"/>
        <v>-</v>
      </c>
    </row>
    <row r="887" spans="1:6" ht="24" x14ac:dyDescent="0.2">
      <c r="A887" s="53" t="s">
        <v>1752</v>
      </c>
      <c r="B887" s="85" t="s">
        <v>1753</v>
      </c>
      <c r="C887" s="50" t="s">
        <v>1752</v>
      </c>
      <c r="D887" s="242">
        <v>0</v>
      </c>
      <c r="E887" s="242">
        <v>0</v>
      </c>
      <c r="F887" s="52" t="str">
        <f t="shared" si="16"/>
        <v>-</v>
      </c>
    </row>
    <row r="888" spans="1:6" ht="24" x14ac:dyDescent="0.2">
      <c r="A888" s="53">
        <v>84442</v>
      </c>
      <c r="B888" s="85" t="s">
        <v>1754</v>
      </c>
      <c r="C888" s="50" t="s">
        <v>1755</v>
      </c>
      <c r="D888" s="242">
        <v>0</v>
      </c>
      <c r="E888" s="242">
        <v>0</v>
      </c>
      <c r="F888" s="52" t="str">
        <f t="shared" si="16"/>
        <v>-</v>
      </c>
    </row>
    <row r="889" spans="1:6" ht="24" x14ac:dyDescent="0.2">
      <c r="A889" s="53">
        <v>84452</v>
      </c>
      <c r="B889" s="232" t="s">
        <v>1756</v>
      </c>
      <c r="C889" s="50" t="s">
        <v>1757</v>
      </c>
      <c r="D889" s="242">
        <v>0</v>
      </c>
      <c r="E889" s="242">
        <v>0</v>
      </c>
      <c r="F889" s="52" t="str">
        <f t="shared" si="16"/>
        <v>-</v>
      </c>
    </row>
    <row r="890" spans="1:6" ht="24" x14ac:dyDescent="0.2">
      <c r="A890" s="53" t="s">
        <v>1758</v>
      </c>
      <c r="B890" s="232" t="s">
        <v>1759</v>
      </c>
      <c r="C890" s="50" t="s">
        <v>1758</v>
      </c>
      <c r="D890" s="242">
        <v>0</v>
      </c>
      <c r="E890" s="242">
        <v>0</v>
      </c>
      <c r="F890" s="52" t="str">
        <f t="shared" si="16"/>
        <v>-</v>
      </c>
    </row>
    <row r="891" spans="1:6" ht="12.75" customHeight="1" x14ac:dyDescent="0.2">
      <c r="A891" s="53">
        <v>84461</v>
      </c>
      <c r="B891" s="85" t="s">
        <v>1760</v>
      </c>
      <c r="C891" s="50" t="s">
        <v>1761</v>
      </c>
      <c r="D891" s="242">
        <v>0</v>
      </c>
      <c r="E891" s="242">
        <v>0</v>
      </c>
      <c r="F891" s="52" t="str">
        <f t="shared" si="16"/>
        <v>-</v>
      </c>
    </row>
    <row r="892" spans="1:6" ht="12.75" customHeight="1" x14ac:dyDescent="0.2">
      <c r="A892" s="53">
        <v>84462</v>
      </c>
      <c r="B892" s="85" t="s">
        <v>1762</v>
      </c>
      <c r="C892" s="50" t="s">
        <v>1763</v>
      </c>
      <c r="D892" s="242">
        <v>0</v>
      </c>
      <c r="E892" s="242">
        <v>0</v>
      </c>
      <c r="F892" s="52" t="str">
        <f t="shared" si="16"/>
        <v>-</v>
      </c>
    </row>
    <row r="893" spans="1:6" ht="12.75" customHeight="1" x14ac:dyDescent="0.2">
      <c r="A893" s="53" t="s">
        <v>1764</v>
      </c>
      <c r="B893" s="85" t="s">
        <v>1765</v>
      </c>
      <c r="C893" s="50" t="s">
        <v>1764</v>
      </c>
      <c r="D893" s="242">
        <v>0</v>
      </c>
      <c r="E893" s="242">
        <v>0</v>
      </c>
      <c r="F893" s="52" t="str">
        <f t="shared" si="16"/>
        <v>-</v>
      </c>
    </row>
    <row r="894" spans="1:6" ht="12.75" customHeight="1" x14ac:dyDescent="0.2">
      <c r="A894" s="53">
        <v>84472</v>
      </c>
      <c r="B894" s="85" t="s">
        <v>1766</v>
      </c>
      <c r="C894" s="50" t="s">
        <v>1767</v>
      </c>
      <c r="D894" s="242">
        <v>0</v>
      </c>
      <c r="E894" s="242">
        <v>0</v>
      </c>
      <c r="F894" s="52" t="str">
        <f t="shared" si="16"/>
        <v>-</v>
      </c>
    </row>
    <row r="895" spans="1:6" ht="12.75" customHeight="1" x14ac:dyDescent="0.2">
      <c r="A895" s="53">
        <v>84482</v>
      </c>
      <c r="B895" s="85" t="s">
        <v>1768</v>
      </c>
      <c r="C895" s="50" t="s">
        <v>1769</v>
      </c>
      <c r="D895" s="242">
        <v>0</v>
      </c>
      <c r="E895" s="242">
        <v>0</v>
      </c>
      <c r="F895" s="52" t="str">
        <f t="shared" si="16"/>
        <v>-</v>
      </c>
    </row>
    <row r="896" spans="1:6" ht="12.75" customHeight="1" x14ac:dyDescent="0.2">
      <c r="A896" s="53" t="s">
        <v>1770</v>
      </c>
      <c r="B896" s="85" t="s">
        <v>1771</v>
      </c>
      <c r="C896" s="50" t="s">
        <v>1770</v>
      </c>
      <c r="D896" s="242">
        <v>0</v>
      </c>
      <c r="E896" s="242">
        <v>0</v>
      </c>
      <c r="F896" s="52" t="str">
        <f t="shared" si="16"/>
        <v>-</v>
      </c>
    </row>
    <row r="897" spans="1:6" ht="24" x14ac:dyDescent="0.2">
      <c r="A897" s="53">
        <v>84532</v>
      </c>
      <c r="B897" s="85" t="s">
        <v>1772</v>
      </c>
      <c r="C897" s="50" t="s">
        <v>1773</v>
      </c>
      <c r="D897" s="242">
        <v>0</v>
      </c>
      <c r="E897" s="242">
        <v>0</v>
      </c>
      <c r="F897" s="52" t="str">
        <f t="shared" si="16"/>
        <v>-</v>
      </c>
    </row>
    <row r="898" spans="1:6" ht="12.75" customHeight="1" x14ac:dyDescent="0.2">
      <c r="A898" s="53">
        <v>84542</v>
      </c>
      <c r="B898" s="85" t="s">
        <v>1774</v>
      </c>
      <c r="C898" s="50" t="s">
        <v>1775</v>
      </c>
      <c r="D898" s="242">
        <v>0</v>
      </c>
      <c r="E898" s="242">
        <v>0</v>
      </c>
      <c r="F898" s="52" t="str">
        <f t="shared" si="16"/>
        <v>-</v>
      </c>
    </row>
    <row r="899" spans="1:6" ht="12.75" customHeight="1" x14ac:dyDescent="0.2">
      <c r="A899" s="53">
        <v>84552</v>
      </c>
      <c r="B899" s="85" t="s">
        <v>1776</v>
      </c>
      <c r="C899" s="50" t="s">
        <v>1777</v>
      </c>
      <c r="D899" s="242">
        <v>0</v>
      </c>
      <c r="E899" s="242">
        <v>0</v>
      </c>
      <c r="F899" s="52" t="str">
        <f t="shared" si="16"/>
        <v>-</v>
      </c>
    </row>
    <row r="900" spans="1:6" ht="12.75" customHeight="1" x14ac:dyDescent="0.2">
      <c r="A900" s="53">
        <v>84711</v>
      </c>
      <c r="B900" s="85" t="s">
        <v>1778</v>
      </c>
      <c r="C900" s="50" t="s">
        <v>1779</v>
      </c>
      <c r="D900" s="242">
        <v>0</v>
      </c>
      <c r="E900" s="242">
        <v>0</v>
      </c>
      <c r="F900" s="52" t="str">
        <f t="shared" si="16"/>
        <v>-</v>
      </c>
    </row>
    <row r="901" spans="1:6" ht="12.75" customHeight="1" x14ac:dyDescent="0.2">
      <c r="A901" s="53">
        <v>84712</v>
      </c>
      <c r="B901" s="85" t="s">
        <v>1780</v>
      </c>
      <c r="C901" s="50" t="s">
        <v>1781</v>
      </c>
      <c r="D901" s="242">
        <v>0</v>
      </c>
      <c r="E901" s="242">
        <v>0</v>
      </c>
      <c r="F901" s="52" t="str">
        <f t="shared" si="16"/>
        <v>-</v>
      </c>
    </row>
    <row r="902" spans="1:6" ht="12.75" customHeight="1" x14ac:dyDescent="0.2">
      <c r="A902" s="53">
        <v>84721</v>
      </c>
      <c r="B902" s="85" t="s">
        <v>1782</v>
      </c>
      <c r="C902" s="50" t="s">
        <v>1783</v>
      </c>
      <c r="D902" s="242">
        <v>0</v>
      </c>
      <c r="E902" s="242">
        <v>0</v>
      </c>
      <c r="F902" s="52" t="str">
        <f t="shared" si="16"/>
        <v>-</v>
      </c>
    </row>
    <row r="903" spans="1:6" ht="12.75" customHeight="1" x14ac:dyDescent="0.2">
      <c r="A903" s="53">
        <v>84722</v>
      </c>
      <c r="B903" s="85" t="s">
        <v>1784</v>
      </c>
      <c r="C903" s="50" t="s">
        <v>1785</v>
      </c>
      <c r="D903" s="242">
        <v>0</v>
      </c>
      <c r="E903" s="242">
        <v>0</v>
      </c>
      <c r="F903" s="52" t="str">
        <f t="shared" si="16"/>
        <v>-</v>
      </c>
    </row>
    <row r="904" spans="1:6" ht="12.75" customHeight="1" x14ac:dyDescent="0.2">
      <c r="A904" s="53">
        <v>84731</v>
      </c>
      <c r="B904" s="85" t="s">
        <v>1786</v>
      </c>
      <c r="C904" s="50" t="s">
        <v>1787</v>
      </c>
      <c r="D904" s="242">
        <v>0</v>
      </c>
      <c r="E904" s="242">
        <v>0</v>
      </c>
      <c r="F904" s="52" t="str">
        <f t="shared" si="16"/>
        <v>-</v>
      </c>
    </row>
    <row r="905" spans="1:6" ht="12.75" customHeight="1" x14ac:dyDescent="0.2">
      <c r="A905" s="53">
        <v>84732</v>
      </c>
      <c r="B905" s="85" t="s">
        <v>1788</v>
      </c>
      <c r="C905" s="50" t="s">
        <v>1789</v>
      </c>
      <c r="D905" s="242">
        <v>0</v>
      </c>
      <c r="E905" s="242">
        <v>0</v>
      </c>
      <c r="F905" s="52" t="str">
        <f t="shared" ref="F905:F968" si="17">IF(D905&lt;&gt;0,IF(E905/D905&gt;=100,"&gt;&gt;100",E905/D905*100),"-")</f>
        <v>-</v>
      </c>
    </row>
    <row r="906" spans="1:6" ht="12.75" customHeight="1" x14ac:dyDescent="0.2">
      <c r="A906" s="53">
        <v>84741</v>
      </c>
      <c r="B906" s="85" t="s">
        <v>1790</v>
      </c>
      <c r="C906" s="50" t="s">
        <v>1791</v>
      </c>
      <c r="D906" s="242">
        <v>0</v>
      </c>
      <c r="E906" s="242">
        <v>0</v>
      </c>
      <c r="F906" s="52" t="str">
        <f t="shared" si="17"/>
        <v>-</v>
      </c>
    </row>
    <row r="907" spans="1:6" ht="12.75" customHeight="1" x14ac:dyDescent="0.2">
      <c r="A907" s="53">
        <v>84742</v>
      </c>
      <c r="B907" s="85" t="s">
        <v>1792</v>
      </c>
      <c r="C907" s="50" t="s">
        <v>1793</v>
      </c>
      <c r="D907" s="242">
        <v>0</v>
      </c>
      <c r="E907" s="242">
        <v>0</v>
      </c>
      <c r="F907" s="52" t="str">
        <f t="shared" si="17"/>
        <v>-</v>
      </c>
    </row>
    <row r="908" spans="1:6" ht="12.75" customHeight="1" x14ac:dyDescent="0.2">
      <c r="A908" s="53">
        <v>84751</v>
      </c>
      <c r="B908" s="85" t="s">
        <v>1794</v>
      </c>
      <c r="C908" s="50" t="s">
        <v>1795</v>
      </c>
      <c r="D908" s="242">
        <v>0</v>
      </c>
      <c r="E908" s="242">
        <v>0</v>
      </c>
      <c r="F908" s="52" t="str">
        <f t="shared" si="17"/>
        <v>-</v>
      </c>
    </row>
    <row r="909" spans="1:6" ht="12.75" customHeight="1" x14ac:dyDescent="0.2">
      <c r="A909" s="53">
        <v>84752</v>
      </c>
      <c r="B909" s="85" t="s">
        <v>1796</v>
      </c>
      <c r="C909" s="50" t="s">
        <v>1797</v>
      </c>
      <c r="D909" s="242">
        <v>0</v>
      </c>
      <c r="E909" s="242">
        <v>0</v>
      </c>
      <c r="F909" s="52" t="str">
        <f t="shared" si="17"/>
        <v>-</v>
      </c>
    </row>
    <row r="910" spans="1:6" ht="24" x14ac:dyDescent="0.2">
      <c r="A910" s="53">
        <v>84761</v>
      </c>
      <c r="B910" s="232" t="s">
        <v>1798</v>
      </c>
      <c r="C910" s="50" t="s">
        <v>1799</v>
      </c>
      <c r="D910" s="242">
        <v>0</v>
      </c>
      <c r="E910" s="242">
        <v>0</v>
      </c>
      <c r="F910" s="52" t="str">
        <f t="shared" si="17"/>
        <v>-</v>
      </c>
    </row>
    <row r="911" spans="1:6" ht="24" x14ac:dyDescent="0.2">
      <c r="A911" s="53">
        <v>84762</v>
      </c>
      <c r="B911" s="232" t="s">
        <v>1800</v>
      </c>
      <c r="C911" s="50" t="s">
        <v>1801</v>
      </c>
      <c r="D911" s="242">
        <v>0</v>
      </c>
      <c r="E911" s="242">
        <v>0</v>
      </c>
      <c r="F911" s="52" t="str">
        <f t="shared" si="17"/>
        <v>-</v>
      </c>
    </row>
    <row r="912" spans="1:6" ht="24" x14ac:dyDescent="0.2">
      <c r="A912" s="53" t="s">
        <v>1802</v>
      </c>
      <c r="B912" s="85" t="s">
        <v>1803</v>
      </c>
      <c r="C912" s="50" t="s">
        <v>1802</v>
      </c>
      <c r="D912" s="242">
        <v>0</v>
      </c>
      <c r="E912" s="242">
        <v>0</v>
      </c>
      <c r="F912" s="52" t="str">
        <f t="shared" si="17"/>
        <v>-</v>
      </c>
    </row>
    <row r="913" spans="1:6" ht="24" x14ac:dyDescent="0.2">
      <c r="A913" s="53" t="s">
        <v>1804</v>
      </c>
      <c r="B913" s="85" t="s">
        <v>1805</v>
      </c>
      <c r="C913" s="50" t="s">
        <v>1804</v>
      </c>
      <c r="D913" s="242">
        <v>0</v>
      </c>
      <c r="E913" s="242">
        <v>0</v>
      </c>
      <c r="F913" s="52" t="str">
        <f t="shared" si="17"/>
        <v>-</v>
      </c>
    </row>
    <row r="914" spans="1:6" ht="12.75" customHeight="1" x14ac:dyDescent="0.2">
      <c r="A914" s="53">
        <v>85412</v>
      </c>
      <c r="B914" s="85" t="s">
        <v>1806</v>
      </c>
      <c r="C914" s="50" t="s">
        <v>1807</v>
      </c>
      <c r="D914" s="242">
        <v>0</v>
      </c>
      <c r="E914" s="242">
        <v>0</v>
      </c>
      <c r="F914" s="52" t="str">
        <f t="shared" si="17"/>
        <v>-</v>
      </c>
    </row>
    <row r="915" spans="1:6" ht="24" x14ac:dyDescent="0.2">
      <c r="A915" s="53">
        <v>51212</v>
      </c>
      <c r="B915" s="232" t="s">
        <v>1808</v>
      </c>
      <c r="C915" s="50" t="s">
        <v>1809</v>
      </c>
      <c r="D915" s="242">
        <v>0</v>
      </c>
      <c r="E915" s="242">
        <v>0</v>
      </c>
      <c r="F915" s="52" t="str">
        <f t="shared" si="17"/>
        <v>-</v>
      </c>
    </row>
    <row r="916" spans="1:6" ht="12.75" customHeight="1" x14ac:dyDescent="0.2">
      <c r="A916" s="53">
        <v>51322</v>
      </c>
      <c r="B916" s="85" t="s">
        <v>1810</v>
      </c>
      <c r="C916" s="50" t="s">
        <v>1811</v>
      </c>
      <c r="D916" s="242">
        <v>0</v>
      </c>
      <c r="E916" s="242">
        <v>0</v>
      </c>
      <c r="F916" s="52" t="str">
        <f t="shared" si="17"/>
        <v>-</v>
      </c>
    </row>
    <row r="917" spans="1:6" ht="12.75" customHeight="1" x14ac:dyDescent="0.2">
      <c r="A917" s="53">
        <v>51332</v>
      </c>
      <c r="B917" s="85" t="s">
        <v>1812</v>
      </c>
      <c r="C917" s="50" t="s">
        <v>1813</v>
      </c>
      <c r="D917" s="242">
        <v>0</v>
      </c>
      <c r="E917" s="242">
        <v>0</v>
      </c>
      <c r="F917" s="52" t="str">
        <f t="shared" si="17"/>
        <v>-</v>
      </c>
    </row>
    <row r="918" spans="1:6" ht="24" x14ac:dyDescent="0.2">
      <c r="A918" s="53">
        <v>51342</v>
      </c>
      <c r="B918" s="85" t="s">
        <v>1814</v>
      </c>
      <c r="C918" s="50" t="s">
        <v>1815</v>
      </c>
      <c r="D918" s="242">
        <v>0</v>
      </c>
      <c r="E918" s="242">
        <v>0</v>
      </c>
      <c r="F918" s="52" t="str">
        <f t="shared" si="17"/>
        <v>-</v>
      </c>
    </row>
    <row r="919" spans="1:6" ht="12.75" customHeight="1" x14ac:dyDescent="0.2">
      <c r="A919" s="53">
        <v>51411</v>
      </c>
      <c r="B919" s="85" t="s">
        <v>1816</v>
      </c>
      <c r="C919" s="50" t="s">
        <v>1817</v>
      </c>
      <c r="D919" s="242">
        <v>0</v>
      </c>
      <c r="E919" s="242">
        <v>0</v>
      </c>
      <c r="F919" s="52" t="str">
        <f t="shared" si="17"/>
        <v>-</v>
      </c>
    </row>
    <row r="920" spans="1:6" ht="12.75" customHeight="1" x14ac:dyDescent="0.2">
      <c r="A920" s="53">
        <v>51412</v>
      </c>
      <c r="B920" s="85" t="s">
        <v>1818</v>
      </c>
      <c r="C920" s="50" t="s">
        <v>1819</v>
      </c>
      <c r="D920" s="242">
        <v>0</v>
      </c>
      <c r="E920" s="242">
        <v>0</v>
      </c>
      <c r="F920" s="52" t="str">
        <f t="shared" si="17"/>
        <v>-</v>
      </c>
    </row>
    <row r="921" spans="1:6" ht="24" x14ac:dyDescent="0.2">
      <c r="A921" s="53">
        <v>51532</v>
      </c>
      <c r="B921" s="85" t="s">
        <v>1820</v>
      </c>
      <c r="C921" s="50" t="s">
        <v>1821</v>
      </c>
      <c r="D921" s="242">
        <v>0</v>
      </c>
      <c r="E921" s="242">
        <v>0</v>
      </c>
      <c r="F921" s="52" t="str">
        <f t="shared" si="17"/>
        <v>-</v>
      </c>
    </row>
    <row r="922" spans="1:6" ht="24" x14ac:dyDescent="0.2">
      <c r="A922" s="53">
        <v>51542</v>
      </c>
      <c r="B922" s="85" t="s">
        <v>1822</v>
      </c>
      <c r="C922" s="50" t="s">
        <v>1823</v>
      </c>
      <c r="D922" s="242">
        <v>0</v>
      </c>
      <c r="E922" s="242">
        <v>0</v>
      </c>
      <c r="F922" s="52" t="str">
        <f t="shared" si="17"/>
        <v>-</v>
      </c>
    </row>
    <row r="923" spans="1:6" ht="24" x14ac:dyDescent="0.2">
      <c r="A923" s="53">
        <v>51552</v>
      </c>
      <c r="B923" s="232" t="s">
        <v>1824</v>
      </c>
      <c r="C923" s="50" t="s">
        <v>1825</v>
      </c>
      <c r="D923" s="242">
        <v>0</v>
      </c>
      <c r="E923" s="242">
        <v>0</v>
      </c>
      <c r="F923" s="52" t="str">
        <f t="shared" si="17"/>
        <v>-</v>
      </c>
    </row>
    <row r="924" spans="1:6" ht="24" x14ac:dyDescent="0.2">
      <c r="A924" s="53">
        <v>51631</v>
      </c>
      <c r="B924" s="85" t="s">
        <v>1826</v>
      </c>
      <c r="C924" s="50" t="s">
        <v>1827</v>
      </c>
      <c r="D924" s="242">
        <v>0</v>
      </c>
      <c r="E924" s="242">
        <v>0</v>
      </c>
      <c r="F924" s="52" t="str">
        <f t="shared" si="17"/>
        <v>-</v>
      </c>
    </row>
    <row r="925" spans="1:6" ht="24" x14ac:dyDescent="0.2">
      <c r="A925" s="53">
        <v>51632</v>
      </c>
      <c r="B925" s="85" t="s">
        <v>1828</v>
      </c>
      <c r="C925" s="50" t="s">
        <v>1829</v>
      </c>
      <c r="D925" s="242">
        <v>0</v>
      </c>
      <c r="E925" s="242">
        <v>0</v>
      </c>
      <c r="F925" s="52" t="str">
        <f t="shared" si="17"/>
        <v>-</v>
      </c>
    </row>
    <row r="926" spans="1:6" ht="12.75" customHeight="1" x14ac:dyDescent="0.2">
      <c r="A926" s="53">
        <v>51641</v>
      </c>
      <c r="B926" s="85" t="s">
        <v>1830</v>
      </c>
      <c r="C926" s="50" t="s">
        <v>1831</v>
      </c>
      <c r="D926" s="242">
        <v>0</v>
      </c>
      <c r="E926" s="242">
        <v>0</v>
      </c>
      <c r="F926" s="52" t="str">
        <f t="shared" si="17"/>
        <v>-</v>
      </c>
    </row>
    <row r="927" spans="1:6" ht="12.75" customHeight="1" x14ac:dyDescent="0.2">
      <c r="A927" s="53">
        <v>51642</v>
      </c>
      <c r="B927" s="85" t="s">
        <v>1832</v>
      </c>
      <c r="C927" s="50" t="s">
        <v>1833</v>
      </c>
      <c r="D927" s="242">
        <v>0</v>
      </c>
      <c r="E927" s="242">
        <v>0</v>
      </c>
      <c r="F927" s="52" t="str">
        <f t="shared" si="17"/>
        <v>-</v>
      </c>
    </row>
    <row r="928" spans="1:6" ht="12.75" customHeight="1" x14ac:dyDescent="0.2">
      <c r="A928" s="53">
        <v>51711</v>
      </c>
      <c r="B928" s="85" t="s">
        <v>1834</v>
      </c>
      <c r="C928" s="50" t="s">
        <v>1835</v>
      </c>
      <c r="D928" s="242">
        <v>0</v>
      </c>
      <c r="E928" s="242">
        <v>0</v>
      </c>
      <c r="F928" s="52" t="str">
        <f t="shared" si="17"/>
        <v>-</v>
      </c>
    </row>
    <row r="929" spans="1:6" ht="12.75" customHeight="1" x14ac:dyDescent="0.2">
      <c r="A929" s="53">
        <v>51712</v>
      </c>
      <c r="B929" s="85" t="s">
        <v>1836</v>
      </c>
      <c r="C929" s="50" t="s">
        <v>1837</v>
      </c>
      <c r="D929" s="242">
        <v>0</v>
      </c>
      <c r="E929" s="242">
        <v>0</v>
      </c>
      <c r="F929" s="52" t="str">
        <f t="shared" si="17"/>
        <v>-</v>
      </c>
    </row>
    <row r="930" spans="1:6" ht="12.75" customHeight="1" x14ac:dyDescent="0.2">
      <c r="A930" s="53">
        <v>51721</v>
      </c>
      <c r="B930" s="85" t="s">
        <v>1838</v>
      </c>
      <c r="C930" s="50" t="s">
        <v>1839</v>
      </c>
      <c r="D930" s="242">
        <v>0</v>
      </c>
      <c r="E930" s="242">
        <v>0</v>
      </c>
      <c r="F930" s="52" t="str">
        <f t="shared" si="17"/>
        <v>-</v>
      </c>
    </row>
    <row r="931" spans="1:6" ht="12.75" customHeight="1" x14ac:dyDescent="0.2">
      <c r="A931" s="53">
        <v>51722</v>
      </c>
      <c r="B931" s="85" t="s">
        <v>1840</v>
      </c>
      <c r="C931" s="50" t="s">
        <v>1841</v>
      </c>
      <c r="D931" s="242">
        <v>0</v>
      </c>
      <c r="E931" s="242">
        <v>0</v>
      </c>
      <c r="F931" s="52" t="str">
        <f t="shared" si="17"/>
        <v>-</v>
      </c>
    </row>
    <row r="932" spans="1:6" ht="12.75" customHeight="1" x14ac:dyDescent="0.2">
      <c r="A932" s="53">
        <v>51731</v>
      </c>
      <c r="B932" s="85" t="s">
        <v>1842</v>
      </c>
      <c r="C932" s="50" t="s">
        <v>1843</v>
      </c>
      <c r="D932" s="242">
        <v>0</v>
      </c>
      <c r="E932" s="242">
        <v>0</v>
      </c>
      <c r="F932" s="52" t="str">
        <f t="shared" si="17"/>
        <v>-</v>
      </c>
    </row>
    <row r="933" spans="1:6" ht="12.75" customHeight="1" x14ac:dyDescent="0.2">
      <c r="A933" s="53">
        <v>51732</v>
      </c>
      <c r="B933" s="85" t="s">
        <v>1844</v>
      </c>
      <c r="C933" s="50" t="s">
        <v>1845</v>
      </c>
      <c r="D933" s="242">
        <v>0</v>
      </c>
      <c r="E933" s="242">
        <v>0</v>
      </c>
      <c r="F933" s="52" t="str">
        <f t="shared" si="17"/>
        <v>-</v>
      </c>
    </row>
    <row r="934" spans="1:6" ht="12.75" customHeight="1" x14ac:dyDescent="0.2">
      <c r="A934" s="53">
        <v>51741</v>
      </c>
      <c r="B934" s="85" t="s">
        <v>1846</v>
      </c>
      <c r="C934" s="50" t="s">
        <v>1847</v>
      </c>
      <c r="D934" s="242">
        <v>0</v>
      </c>
      <c r="E934" s="242">
        <v>0</v>
      </c>
      <c r="F934" s="52" t="str">
        <f t="shared" si="17"/>
        <v>-</v>
      </c>
    </row>
    <row r="935" spans="1:6" ht="12.75" customHeight="1" x14ac:dyDescent="0.2">
      <c r="A935" s="53">
        <v>51742</v>
      </c>
      <c r="B935" s="85" t="s">
        <v>1848</v>
      </c>
      <c r="C935" s="50" t="s">
        <v>1849</v>
      </c>
      <c r="D935" s="242">
        <v>0</v>
      </c>
      <c r="E935" s="242">
        <v>0</v>
      </c>
      <c r="F935" s="52" t="str">
        <f t="shared" si="17"/>
        <v>-</v>
      </c>
    </row>
    <row r="936" spans="1:6" ht="12.75" customHeight="1" x14ac:dyDescent="0.2">
      <c r="A936" s="53">
        <v>51751</v>
      </c>
      <c r="B936" s="85" t="s">
        <v>1850</v>
      </c>
      <c r="C936" s="50" t="s">
        <v>1851</v>
      </c>
      <c r="D936" s="242">
        <v>0</v>
      </c>
      <c r="E936" s="242">
        <v>0</v>
      </c>
      <c r="F936" s="52" t="str">
        <f t="shared" si="17"/>
        <v>-</v>
      </c>
    </row>
    <row r="937" spans="1:6" ht="12.75" customHeight="1" x14ac:dyDescent="0.2">
      <c r="A937" s="53">
        <v>51752</v>
      </c>
      <c r="B937" s="85" t="s">
        <v>1852</v>
      </c>
      <c r="C937" s="50" t="s">
        <v>1853</v>
      </c>
      <c r="D937" s="242">
        <v>0</v>
      </c>
      <c r="E937" s="242">
        <v>0</v>
      </c>
      <c r="F937" s="52" t="str">
        <f t="shared" si="17"/>
        <v>-</v>
      </c>
    </row>
    <row r="938" spans="1:6" ht="24" x14ac:dyDescent="0.2">
      <c r="A938" s="53">
        <v>51761</v>
      </c>
      <c r="B938" s="85" t="s">
        <v>1854</v>
      </c>
      <c r="C938" s="50" t="s">
        <v>1855</v>
      </c>
      <c r="D938" s="242">
        <v>0</v>
      </c>
      <c r="E938" s="242">
        <v>0</v>
      </c>
      <c r="F938" s="52" t="str">
        <f t="shared" si="17"/>
        <v>-</v>
      </c>
    </row>
    <row r="939" spans="1:6" ht="24" x14ac:dyDescent="0.2">
      <c r="A939" s="53">
        <v>51762</v>
      </c>
      <c r="B939" s="85" t="s">
        <v>1856</v>
      </c>
      <c r="C939" s="50" t="s">
        <v>1857</v>
      </c>
      <c r="D939" s="242">
        <v>0</v>
      </c>
      <c r="E939" s="242">
        <v>0</v>
      </c>
      <c r="F939" s="52" t="str">
        <f t="shared" si="17"/>
        <v>-</v>
      </c>
    </row>
    <row r="940" spans="1:6" ht="24" x14ac:dyDescent="0.2">
      <c r="A940" s="53">
        <v>51771</v>
      </c>
      <c r="B940" s="85" t="s">
        <v>1858</v>
      </c>
      <c r="C940" s="50" t="s">
        <v>1859</v>
      </c>
      <c r="D940" s="242">
        <v>0</v>
      </c>
      <c r="E940" s="242">
        <v>0</v>
      </c>
      <c r="F940" s="52" t="str">
        <f t="shared" si="17"/>
        <v>-</v>
      </c>
    </row>
    <row r="941" spans="1:6" ht="24" x14ac:dyDescent="0.2">
      <c r="A941" s="53">
        <v>51772</v>
      </c>
      <c r="B941" s="85" t="s">
        <v>1860</v>
      </c>
      <c r="C941" s="50" t="s">
        <v>1861</v>
      </c>
      <c r="D941" s="242">
        <v>0</v>
      </c>
      <c r="E941" s="242">
        <v>0</v>
      </c>
      <c r="F941" s="52" t="str">
        <f t="shared" si="17"/>
        <v>-</v>
      </c>
    </row>
    <row r="942" spans="1:6" ht="24" x14ac:dyDescent="0.2">
      <c r="A942" s="53">
        <v>54132</v>
      </c>
      <c r="B942" s="85" t="s">
        <v>1862</v>
      </c>
      <c r="C942" s="50" t="s">
        <v>1863</v>
      </c>
      <c r="D942" s="242">
        <v>0</v>
      </c>
      <c r="E942" s="242">
        <v>0</v>
      </c>
      <c r="F942" s="52" t="str">
        <f t="shared" si="17"/>
        <v>-</v>
      </c>
    </row>
    <row r="943" spans="1:6" ht="24" x14ac:dyDescent="0.2">
      <c r="A943" s="53">
        <v>54142</v>
      </c>
      <c r="B943" s="85" t="s">
        <v>1864</v>
      </c>
      <c r="C943" s="50" t="s">
        <v>1865</v>
      </c>
      <c r="D943" s="242">
        <v>0</v>
      </c>
      <c r="E943" s="242">
        <v>0</v>
      </c>
      <c r="F943" s="52" t="str">
        <f t="shared" si="17"/>
        <v>-</v>
      </c>
    </row>
    <row r="944" spans="1:6" ht="12.75" customHeight="1" x14ac:dyDescent="0.2">
      <c r="A944" s="53">
        <v>54152</v>
      </c>
      <c r="B944" s="85" t="s">
        <v>1866</v>
      </c>
      <c r="C944" s="50" t="s">
        <v>1867</v>
      </c>
      <c r="D944" s="242">
        <v>0</v>
      </c>
      <c r="E944" s="242">
        <v>0</v>
      </c>
      <c r="F944" s="52" t="str">
        <f t="shared" si="17"/>
        <v>-</v>
      </c>
    </row>
    <row r="945" spans="1:6" ht="24" x14ac:dyDescent="0.2">
      <c r="A945" s="53">
        <v>54162</v>
      </c>
      <c r="B945" s="85" t="s">
        <v>1868</v>
      </c>
      <c r="C945" s="50" t="s">
        <v>1869</v>
      </c>
      <c r="D945" s="242">
        <v>0</v>
      </c>
      <c r="E945" s="242">
        <v>0</v>
      </c>
      <c r="F945" s="52" t="str">
        <f t="shared" si="17"/>
        <v>-</v>
      </c>
    </row>
    <row r="946" spans="1:6" ht="24" x14ac:dyDescent="0.2">
      <c r="A946" s="53">
        <v>54221</v>
      </c>
      <c r="B946" s="232" t="s">
        <v>1870</v>
      </c>
      <c r="C946" s="50" t="s">
        <v>1871</v>
      </c>
      <c r="D946" s="242">
        <v>0</v>
      </c>
      <c r="E946" s="242">
        <v>0</v>
      </c>
      <c r="F946" s="52" t="str">
        <f t="shared" si="17"/>
        <v>-</v>
      </c>
    </row>
    <row r="947" spans="1:6" ht="24" x14ac:dyDescent="0.2">
      <c r="A947" s="53">
        <v>54222</v>
      </c>
      <c r="B947" s="232" t="s">
        <v>1872</v>
      </c>
      <c r="C947" s="50" t="s">
        <v>1873</v>
      </c>
      <c r="D947" s="242">
        <v>0</v>
      </c>
      <c r="E947" s="242">
        <v>0</v>
      </c>
      <c r="F947" s="52" t="str">
        <f t="shared" si="17"/>
        <v>-</v>
      </c>
    </row>
    <row r="948" spans="1:6" ht="24" x14ac:dyDescent="0.2">
      <c r="A948" s="53" t="s">
        <v>1874</v>
      </c>
      <c r="B948" s="85" t="s">
        <v>1875</v>
      </c>
      <c r="C948" s="50" t="s">
        <v>1874</v>
      </c>
      <c r="D948" s="242">
        <v>0</v>
      </c>
      <c r="E948" s="242">
        <v>0</v>
      </c>
      <c r="F948" s="52" t="str">
        <f t="shared" si="17"/>
        <v>-</v>
      </c>
    </row>
    <row r="949" spans="1:6" ht="24" x14ac:dyDescent="0.2">
      <c r="A949" s="53">
        <v>54232</v>
      </c>
      <c r="B949" s="232" t="s">
        <v>1876</v>
      </c>
      <c r="C949" s="50" t="s">
        <v>1877</v>
      </c>
      <c r="D949" s="242">
        <v>0</v>
      </c>
      <c r="E949" s="242">
        <v>0</v>
      </c>
      <c r="F949" s="52" t="str">
        <f t="shared" si="17"/>
        <v>-</v>
      </c>
    </row>
    <row r="950" spans="1:6" ht="24" x14ac:dyDescent="0.2">
      <c r="A950" s="53">
        <v>54242</v>
      </c>
      <c r="B950" s="85" t="s">
        <v>1878</v>
      </c>
      <c r="C950" s="50" t="s">
        <v>1879</v>
      </c>
      <c r="D950" s="242">
        <v>0</v>
      </c>
      <c r="E950" s="242">
        <v>0</v>
      </c>
      <c r="F950" s="52" t="str">
        <f t="shared" si="17"/>
        <v>-</v>
      </c>
    </row>
    <row r="951" spans="1:6" ht="24" x14ac:dyDescent="0.2">
      <c r="A951" s="53" t="s">
        <v>1880</v>
      </c>
      <c r="B951" s="85" t="s">
        <v>1881</v>
      </c>
      <c r="C951" s="50" t="s">
        <v>1880</v>
      </c>
      <c r="D951" s="242">
        <v>0</v>
      </c>
      <c r="E951" s="242">
        <v>0</v>
      </c>
      <c r="F951" s="52" t="str">
        <f t="shared" si="17"/>
        <v>-</v>
      </c>
    </row>
    <row r="952" spans="1:6" ht="24" x14ac:dyDescent="0.2">
      <c r="A952" s="53">
        <v>54312</v>
      </c>
      <c r="B952" s="232" t="s">
        <v>1882</v>
      </c>
      <c r="C952" s="50" t="s">
        <v>1883</v>
      </c>
      <c r="D952" s="242">
        <v>0</v>
      </c>
      <c r="E952" s="242">
        <v>0</v>
      </c>
      <c r="F952" s="52" t="str">
        <f t="shared" si="17"/>
        <v>-</v>
      </c>
    </row>
    <row r="953" spans="1:6" ht="24" x14ac:dyDescent="0.2">
      <c r="A953" s="53">
        <v>54431</v>
      </c>
      <c r="B953" s="85" t="s">
        <v>1884</v>
      </c>
      <c r="C953" s="50" t="s">
        <v>1885</v>
      </c>
      <c r="D953" s="242">
        <v>0</v>
      </c>
      <c r="E953" s="242">
        <v>0</v>
      </c>
      <c r="F953" s="52" t="str">
        <f t="shared" si="17"/>
        <v>-</v>
      </c>
    </row>
    <row r="954" spans="1:6" ht="24" x14ac:dyDescent="0.2">
      <c r="A954" s="53">
        <v>54432</v>
      </c>
      <c r="B954" s="85" t="s">
        <v>1886</v>
      </c>
      <c r="C954" s="50" t="s">
        <v>1887</v>
      </c>
      <c r="D954" s="242">
        <v>0</v>
      </c>
      <c r="E954" s="242">
        <v>0</v>
      </c>
      <c r="F954" s="52" t="str">
        <f t="shared" si="17"/>
        <v>-</v>
      </c>
    </row>
    <row r="955" spans="1:6" ht="24" x14ac:dyDescent="0.2">
      <c r="A955" s="53" t="s">
        <v>1888</v>
      </c>
      <c r="B955" s="85" t="s">
        <v>1889</v>
      </c>
      <c r="C955" s="50" t="s">
        <v>1888</v>
      </c>
      <c r="D955" s="242">
        <v>0</v>
      </c>
      <c r="E955" s="242">
        <v>0</v>
      </c>
      <c r="F955" s="52" t="str">
        <f t="shared" si="17"/>
        <v>-</v>
      </c>
    </row>
    <row r="956" spans="1:6" ht="24" x14ac:dyDescent="0.2">
      <c r="A956" s="53">
        <v>54442</v>
      </c>
      <c r="B956" s="85" t="s">
        <v>1890</v>
      </c>
      <c r="C956" s="50" t="s">
        <v>1891</v>
      </c>
      <c r="D956" s="242">
        <v>0</v>
      </c>
      <c r="E956" s="242">
        <v>0</v>
      </c>
      <c r="F956" s="52" t="str">
        <f t="shared" si="17"/>
        <v>-</v>
      </c>
    </row>
    <row r="957" spans="1:6" ht="24" x14ac:dyDescent="0.2">
      <c r="A957" s="53">
        <v>54452</v>
      </c>
      <c r="B957" s="85" t="s">
        <v>1892</v>
      </c>
      <c r="C957" s="50" t="s">
        <v>1893</v>
      </c>
      <c r="D957" s="242">
        <v>0</v>
      </c>
      <c r="E957" s="242">
        <v>0</v>
      </c>
      <c r="F957" s="52" t="str">
        <f t="shared" si="17"/>
        <v>-</v>
      </c>
    </row>
    <row r="958" spans="1:6" ht="24" x14ac:dyDescent="0.2">
      <c r="A958" s="53" t="s">
        <v>1894</v>
      </c>
      <c r="B958" s="85" t="s">
        <v>1895</v>
      </c>
      <c r="C958" s="50" t="s">
        <v>1894</v>
      </c>
      <c r="D958" s="242">
        <v>0</v>
      </c>
      <c r="E958" s="242">
        <v>0</v>
      </c>
      <c r="F958" s="52" t="str">
        <f t="shared" si="17"/>
        <v>-</v>
      </c>
    </row>
    <row r="959" spans="1:6" ht="24" x14ac:dyDescent="0.2">
      <c r="A959" s="53">
        <v>54461</v>
      </c>
      <c r="B959" s="85" t="s">
        <v>1896</v>
      </c>
      <c r="C959" s="50" t="s">
        <v>1897</v>
      </c>
      <c r="D959" s="242">
        <v>0</v>
      </c>
      <c r="E959" s="242">
        <v>0</v>
      </c>
      <c r="F959" s="52" t="str">
        <f t="shared" si="17"/>
        <v>-</v>
      </c>
    </row>
    <row r="960" spans="1:6" ht="24" x14ac:dyDescent="0.2">
      <c r="A960" s="53">
        <v>54462</v>
      </c>
      <c r="B960" s="85" t="s">
        <v>1898</v>
      </c>
      <c r="C960" s="50" t="s">
        <v>1899</v>
      </c>
      <c r="D960" s="242">
        <v>0</v>
      </c>
      <c r="E960" s="242">
        <v>0</v>
      </c>
      <c r="F960" s="52" t="str">
        <f t="shared" si="17"/>
        <v>-</v>
      </c>
    </row>
    <row r="961" spans="1:6" ht="12.75" customHeight="1" x14ac:dyDescent="0.2">
      <c r="A961" s="53" t="s">
        <v>1900</v>
      </c>
      <c r="B961" s="85" t="s">
        <v>1901</v>
      </c>
      <c r="C961" s="50" t="s">
        <v>1900</v>
      </c>
      <c r="D961" s="242">
        <v>0</v>
      </c>
      <c r="E961" s="242">
        <v>0</v>
      </c>
      <c r="F961" s="52" t="str">
        <f t="shared" si="17"/>
        <v>-</v>
      </c>
    </row>
    <row r="962" spans="1:6" ht="24" x14ac:dyDescent="0.2">
      <c r="A962" s="53">
        <v>54472</v>
      </c>
      <c r="B962" s="232" t="s">
        <v>1902</v>
      </c>
      <c r="C962" s="50" t="s">
        <v>1903</v>
      </c>
      <c r="D962" s="242">
        <v>0</v>
      </c>
      <c r="E962" s="242">
        <v>0</v>
      </c>
      <c r="F962" s="52" t="str">
        <f t="shared" si="17"/>
        <v>-</v>
      </c>
    </row>
    <row r="963" spans="1:6" ht="24" x14ac:dyDescent="0.2">
      <c r="A963" s="53">
        <v>54482</v>
      </c>
      <c r="B963" s="232" t="s">
        <v>1904</v>
      </c>
      <c r="C963" s="50" t="s">
        <v>1905</v>
      </c>
      <c r="D963" s="242">
        <v>0</v>
      </c>
      <c r="E963" s="242">
        <v>0</v>
      </c>
      <c r="F963" s="52" t="str">
        <f t="shared" si="17"/>
        <v>-</v>
      </c>
    </row>
    <row r="964" spans="1:6" ht="24" x14ac:dyDescent="0.2">
      <c r="A964" s="53" t="s">
        <v>1906</v>
      </c>
      <c r="B964" s="232" t="s">
        <v>1907</v>
      </c>
      <c r="C964" s="50" t="s">
        <v>1906</v>
      </c>
      <c r="D964" s="242">
        <v>0</v>
      </c>
      <c r="E964" s="242">
        <v>0</v>
      </c>
      <c r="F964" s="52" t="str">
        <f t="shared" si="17"/>
        <v>-</v>
      </c>
    </row>
    <row r="965" spans="1:6" ht="24" x14ac:dyDescent="0.2">
      <c r="A965" s="53">
        <v>54532</v>
      </c>
      <c r="B965" s="85" t="s">
        <v>1908</v>
      </c>
      <c r="C965" s="50" t="s">
        <v>1909</v>
      </c>
      <c r="D965" s="242">
        <v>0</v>
      </c>
      <c r="E965" s="242">
        <v>0</v>
      </c>
      <c r="F965" s="52" t="str">
        <f t="shared" si="17"/>
        <v>-</v>
      </c>
    </row>
    <row r="966" spans="1:6" ht="12.75" customHeight="1" x14ac:dyDescent="0.2">
      <c r="A966" s="53">
        <v>54542</v>
      </c>
      <c r="B966" s="85" t="s">
        <v>1910</v>
      </c>
      <c r="C966" s="50" t="s">
        <v>1911</v>
      </c>
      <c r="D966" s="242">
        <v>0</v>
      </c>
      <c r="E966" s="242">
        <v>0</v>
      </c>
      <c r="F966" s="52" t="str">
        <f t="shared" si="17"/>
        <v>-</v>
      </c>
    </row>
    <row r="967" spans="1:6" ht="24" x14ac:dyDescent="0.2">
      <c r="A967" s="53">
        <v>54552</v>
      </c>
      <c r="B967" s="85" t="s">
        <v>1912</v>
      </c>
      <c r="C967" s="50" t="s">
        <v>1913</v>
      </c>
      <c r="D967" s="242">
        <v>0</v>
      </c>
      <c r="E967" s="242">
        <v>0</v>
      </c>
      <c r="F967" s="52" t="str">
        <f t="shared" si="17"/>
        <v>-</v>
      </c>
    </row>
    <row r="968" spans="1:6" ht="12.75" customHeight="1" x14ac:dyDescent="0.2">
      <c r="A968" s="53">
        <v>54711</v>
      </c>
      <c r="B968" s="85" t="s">
        <v>1914</v>
      </c>
      <c r="C968" s="50" t="s">
        <v>1915</v>
      </c>
      <c r="D968" s="242">
        <v>0</v>
      </c>
      <c r="E968" s="242">
        <v>0</v>
      </c>
      <c r="F968" s="52" t="str">
        <f t="shared" si="17"/>
        <v>-</v>
      </c>
    </row>
    <row r="969" spans="1:6" ht="12.75" customHeight="1" x14ac:dyDescent="0.2">
      <c r="A969" s="53">
        <v>54712</v>
      </c>
      <c r="B969" s="85" t="s">
        <v>1916</v>
      </c>
      <c r="C969" s="50" t="s">
        <v>1917</v>
      </c>
      <c r="D969" s="242">
        <v>0</v>
      </c>
      <c r="E969" s="242">
        <v>0</v>
      </c>
      <c r="F969" s="52" t="str">
        <f t="shared" ref="F969:F1032" si="18">IF(D969&lt;&gt;0,IF(E969/D969&gt;=100,"&gt;&gt;100",E969/D969*100),"-")</f>
        <v>-</v>
      </c>
    </row>
    <row r="970" spans="1:6" ht="12.75" customHeight="1" x14ac:dyDescent="0.2">
      <c r="A970" s="53">
        <v>54721</v>
      </c>
      <c r="B970" s="85" t="s">
        <v>1918</v>
      </c>
      <c r="C970" s="50" t="s">
        <v>1919</v>
      </c>
      <c r="D970" s="242">
        <v>0</v>
      </c>
      <c r="E970" s="242">
        <v>0</v>
      </c>
      <c r="F970" s="52" t="str">
        <f t="shared" si="18"/>
        <v>-</v>
      </c>
    </row>
    <row r="971" spans="1:6" ht="12.75" customHeight="1" x14ac:dyDescent="0.2">
      <c r="A971" s="53">
        <v>54722</v>
      </c>
      <c r="B971" s="85" t="s">
        <v>1920</v>
      </c>
      <c r="C971" s="50" t="s">
        <v>1921</v>
      </c>
      <c r="D971" s="242">
        <v>0</v>
      </c>
      <c r="E971" s="242">
        <v>0</v>
      </c>
      <c r="F971" s="52" t="str">
        <f t="shared" si="18"/>
        <v>-</v>
      </c>
    </row>
    <row r="972" spans="1:6" ht="12.75" customHeight="1" x14ac:dyDescent="0.2">
      <c r="A972" s="53">
        <v>54731</v>
      </c>
      <c r="B972" s="85" t="s">
        <v>1922</v>
      </c>
      <c r="C972" s="50" t="s">
        <v>1923</v>
      </c>
      <c r="D972" s="242">
        <v>0</v>
      </c>
      <c r="E972" s="242">
        <v>0</v>
      </c>
      <c r="F972" s="52" t="str">
        <f t="shared" si="18"/>
        <v>-</v>
      </c>
    </row>
    <row r="973" spans="1:6" ht="12.75" customHeight="1" x14ac:dyDescent="0.2">
      <c r="A973" s="53">
        <v>54732</v>
      </c>
      <c r="B973" s="85" t="s">
        <v>1924</v>
      </c>
      <c r="C973" s="50" t="s">
        <v>1925</v>
      </c>
      <c r="D973" s="242">
        <v>0</v>
      </c>
      <c r="E973" s="242">
        <v>0</v>
      </c>
      <c r="F973" s="52" t="str">
        <f t="shared" si="18"/>
        <v>-</v>
      </c>
    </row>
    <row r="974" spans="1:6" ht="12.75" customHeight="1" x14ac:dyDescent="0.2">
      <c r="A974" s="53">
        <v>54741</v>
      </c>
      <c r="B974" s="85" t="s">
        <v>1926</v>
      </c>
      <c r="C974" s="50" t="s">
        <v>1927</v>
      </c>
      <c r="D974" s="242">
        <v>0</v>
      </c>
      <c r="E974" s="242">
        <v>0</v>
      </c>
      <c r="F974" s="52" t="str">
        <f t="shared" si="18"/>
        <v>-</v>
      </c>
    </row>
    <row r="975" spans="1:6" ht="12.75" customHeight="1" x14ac:dyDescent="0.2">
      <c r="A975" s="53">
        <v>54742</v>
      </c>
      <c r="B975" s="85" t="s">
        <v>1928</v>
      </c>
      <c r="C975" s="50" t="s">
        <v>1929</v>
      </c>
      <c r="D975" s="242">
        <v>0</v>
      </c>
      <c r="E975" s="242">
        <v>0</v>
      </c>
      <c r="F975" s="52" t="str">
        <f t="shared" si="18"/>
        <v>-</v>
      </c>
    </row>
    <row r="976" spans="1:6" ht="24" x14ac:dyDescent="0.2">
      <c r="A976" s="53">
        <v>54751</v>
      </c>
      <c r="B976" s="85" t="s">
        <v>1930</v>
      </c>
      <c r="C976" s="50" t="s">
        <v>1931</v>
      </c>
      <c r="D976" s="242">
        <v>0</v>
      </c>
      <c r="E976" s="242">
        <v>0</v>
      </c>
      <c r="F976" s="52" t="str">
        <f t="shared" si="18"/>
        <v>-</v>
      </c>
    </row>
    <row r="977" spans="1:6" ht="24" x14ac:dyDescent="0.2">
      <c r="A977" s="53">
        <v>54752</v>
      </c>
      <c r="B977" s="85" t="s">
        <v>1932</v>
      </c>
      <c r="C977" s="50" t="s">
        <v>1933</v>
      </c>
      <c r="D977" s="242">
        <v>0</v>
      </c>
      <c r="E977" s="242">
        <v>0</v>
      </c>
      <c r="F977" s="52" t="str">
        <f t="shared" si="18"/>
        <v>-</v>
      </c>
    </row>
    <row r="978" spans="1:6" ht="24" x14ac:dyDescent="0.2">
      <c r="A978" s="53">
        <v>54761</v>
      </c>
      <c r="B978" s="85" t="s">
        <v>1934</v>
      </c>
      <c r="C978" s="50" t="s">
        <v>1935</v>
      </c>
      <c r="D978" s="242">
        <v>0</v>
      </c>
      <c r="E978" s="242">
        <v>0</v>
      </c>
      <c r="F978" s="52" t="str">
        <f t="shared" si="18"/>
        <v>-</v>
      </c>
    </row>
    <row r="979" spans="1:6" ht="24" x14ac:dyDescent="0.2">
      <c r="A979" s="53">
        <v>54762</v>
      </c>
      <c r="B979" s="85" t="s">
        <v>1936</v>
      </c>
      <c r="C979" s="50" t="s">
        <v>1937</v>
      </c>
      <c r="D979" s="242">
        <v>0</v>
      </c>
      <c r="E979" s="242">
        <v>0</v>
      </c>
      <c r="F979" s="52" t="str">
        <f t="shared" si="18"/>
        <v>-</v>
      </c>
    </row>
    <row r="980" spans="1:6" ht="24" x14ac:dyDescent="0.2">
      <c r="A980" s="53">
        <v>54771</v>
      </c>
      <c r="B980" s="85" t="s">
        <v>1938</v>
      </c>
      <c r="C980" s="50" t="s">
        <v>1939</v>
      </c>
      <c r="D980" s="242">
        <v>0</v>
      </c>
      <c r="E980" s="242">
        <v>0</v>
      </c>
      <c r="F980" s="52" t="str">
        <f t="shared" si="18"/>
        <v>-</v>
      </c>
    </row>
    <row r="981" spans="1:6" ht="24" x14ac:dyDescent="0.2">
      <c r="A981" s="53">
        <v>54772</v>
      </c>
      <c r="B981" s="85" t="s">
        <v>1940</v>
      </c>
      <c r="C981" s="50" t="s">
        <v>1941</v>
      </c>
      <c r="D981" s="242">
        <v>0</v>
      </c>
      <c r="E981" s="242">
        <v>0</v>
      </c>
      <c r="F981" s="52" t="str">
        <f t="shared" si="18"/>
        <v>-</v>
      </c>
    </row>
    <row r="982" spans="1:6" ht="24" x14ac:dyDescent="0.2">
      <c r="A982" s="55">
        <v>55312</v>
      </c>
      <c r="B982" s="233" t="s">
        <v>1942</v>
      </c>
      <c r="C982" s="56" t="s">
        <v>1943</v>
      </c>
      <c r="D982" s="243">
        <v>0</v>
      </c>
      <c r="E982" s="243">
        <v>0</v>
      </c>
      <c r="F982" s="57" t="str">
        <f t="shared" si="18"/>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IF(D985&lt;&gt;0,IF(E985/D985&gt;=100,"&gt;&gt;100",E985/D985*100),"-")</f>
        <v>-</v>
      </c>
    </row>
    <row r="986" spans="1:6" ht="24" x14ac:dyDescent="0.2">
      <c r="A986" s="53" t="s">
        <v>1951</v>
      </c>
      <c r="B986" s="85" t="s">
        <v>1952</v>
      </c>
      <c r="C986" s="50" t="s">
        <v>1951</v>
      </c>
      <c r="D986" s="245">
        <v>0</v>
      </c>
      <c r="E986" s="245">
        <v>0</v>
      </c>
      <c r="F986" s="52" t="str">
        <f t="shared" si="19"/>
        <v>-</v>
      </c>
    </row>
    <row r="987" spans="1:6" ht="24" x14ac:dyDescent="0.2">
      <c r="A987" s="53" t="s">
        <v>1953</v>
      </c>
      <c r="B987" s="85" t="s">
        <v>1954</v>
      </c>
      <c r="C987" s="50" t="s">
        <v>1953</v>
      </c>
      <c r="D987" s="245">
        <v>0</v>
      </c>
      <c r="E987" s="245">
        <v>0</v>
      </c>
      <c r="F987" s="52" t="str">
        <f t="shared" si="19"/>
        <v>-</v>
      </c>
    </row>
    <row r="988" spans="1:6" ht="24" x14ac:dyDescent="0.2">
      <c r="A988" s="53">
        <v>26454</v>
      </c>
      <c r="B988" s="85" t="s">
        <v>1955</v>
      </c>
      <c r="C988" s="50" t="s">
        <v>1956</v>
      </c>
      <c r="D988" s="245">
        <v>0</v>
      </c>
      <c r="E988" s="245">
        <v>0</v>
      </c>
      <c r="F988" s="52" t="str">
        <f t="shared" si="19"/>
        <v>-</v>
      </c>
    </row>
    <row r="989" spans="1:6" ht="12.75" customHeight="1" x14ac:dyDescent="0.2">
      <c r="A989" s="53" t="s">
        <v>1957</v>
      </c>
      <c r="B989" s="85" t="s">
        <v>1958</v>
      </c>
      <c r="C989" s="50" t="s">
        <v>1957</v>
      </c>
      <c r="D989" s="245">
        <v>0</v>
      </c>
      <c r="E989" s="245">
        <v>0</v>
      </c>
      <c r="F989" s="52" t="str">
        <f t="shared" si="19"/>
        <v>-</v>
      </c>
    </row>
    <row r="990" spans="1:6" ht="36" x14ac:dyDescent="0.2">
      <c r="A990" s="53" t="s">
        <v>1959</v>
      </c>
      <c r="B990" s="85" t="s">
        <v>1960</v>
      </c>
      <c r="C990" s="50" t="s">
        <v>1961</v>
      </c>
      <c r="D990" s="245">
        <v>0</v>
      </c>
      <c r="E990" s="245">
        <v>0</v>
      </c>
      <c r="F990" s="52" t="str">
        <f t="shared" si="19"/>
        <v>-</v>
      </c>
    </row>
    <row r="991" spans="1:6" ht="12.75" customHeight="1" x14ac:dyDescent="0.2">
      <c r="A991" s="53" t="s">
        <v>1962</v>
      </c>
      <c r="B991" s="85" t="s">
        <v>1963</v>
      </c>
      <c r="C991" s="50" t="s">
        <v>1962</v>
      </c>
      <c r="D991" s="245">
        <v>0</v>
      </c>
      <c r="E991" s="245">
        <v>0</v>
      </c>
      <c r="F991" s="52" t="str">
        <f t="shared" si="19"/>
        <v>-</v>
      </c>
    </row>
    <row r="992" spans="1:6" ht="24" x14ac:dyDescent="0.2">
      <c r="A992" s="55">
        <v>26534</v>
      </c>
      <c r="B992" s="233" t="s">
        <v>1964</v>
      </c>
      <c r="C992" s="56" t="s">
        <v>1965</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58" workbookViewId="0">
      <selection activeCell="B85" sqref="B8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5" width="14.42578125" style="88" customWidth="1"/>
    <col min="26"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D7+D68</f>
        <v>29839140.090000004</v>
      </c>
      <c r="E6" s="229">
        <f>E7+E68</f>
        <v>38668884.590000004</v>
      </c>
      <c r="F6" s="230">
        <f t="shared" ref="F6:F37" si="0">IF(D6&gt;0,IF(E6/D6&gt;=100,"&gt;&gt;100",E6/D6*100),"-")</f>
        <v>129.59114932055002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D8+D12+D51+D52+D56+D63</f>
        <v>25697009.950000003</v>
      </c>
      <c r="E7" s="104">
        <f>E8+E12+E51+E52+E56+E63</f>
        <v>34237728.25</v>
      </c>
      <c r="F7" s="93">
        <f t="shared" si="0"/>
        <v>133.23623377435007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651710.3899999999</v>
      </c>
      <c r="E8" s="104">
        <f>E9+E10-E11</f>
        <v>651810.60000000009</v>
      </c>
      <c r="F8" s="93">
        <f t="shared" si="0"/>
        <v>100.01537646192816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63095.99</v>
      </c>
      <c r="E9" s="247">
        <v>63095.99</v>
      </c>
      <c r="F9" s="93">
        <f t="shared" si="0"/>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651641.82999999996</v>
      </c>
      <c r="E10" s="247">
        <v>660986.43000000005</v>
      </c>
      <c r="F10" s="93">
        <f t="shared" si="0"/>
        <v>101.4340086178937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63027.43</v>
      </c>
      <c r="E11" s="247">
        <v>72271.820000000007</v>
      </c>
      <c r="F11" s="93">
        <f t="shared" si="0"/>
        <v>114.66724884704962</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D13+D19+D29+D35+D41+D45</f>
        <v>23620592.390000004</v>
      </c>
      <c r="E12" s="104">
        <f>E13+E19+E29+E35+E41+E45</f>
        <v>23152473.740000002</v>
      </c>
      <c r="F12" s="93">
        <f t="shared" si="0"/>
        <v>98.018175656770637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SUM(D14:D17)-D18</f>
        <v>18512609.390000004</v>
      </c>
      <c r="E13" s="104">
        <f>SUM(E14:E17)-E18</f>
        <v>18263713.440000001</v>
      </c>
      <c r="F13" s="93">
        <f t="shared" si="0"/>
        <v>98.655532860027563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18830.64</v>
      </c>
      <c r="E14" s="247">
        <v>18830.64</v>
      </c>
      <c r="F14" s="93">
        <f t="shared" si="0"/>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21029146.440000001</v>
      </c>
      <c r="E15" s="247">
        <v>21034173.32</v>
      </c>
      <c r="F15" s="93">
        <f t="shared" si="0"/>
        <v>100.02390434635254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2767.69</v>
      </c>
      <c r="E17" s="247">
        <v>2767.69</v>
      </c>
      <c r="F17" s="93">
        <f t="shared" si="0"/>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2538135.38</v>
      </c>
      <c r="E18" s="247">
        <v>2792058.21</v>
      </c>
      <c r="F18" s="93">
        <f t="shared" si="0"/>
        <v>110.00430599568728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SUM(D20:D27)-D28</f>
        <v>1094954.54</v>
      </c>
      <c r="E19" s="104">
        <f>SUM(E20:E27)-E28</f>
        <v>871321.11999999918</v>
      </c>
      <c r="F19" s="93">
        <f t="shared" si="0"/>
        <v>79.576008698954666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2719536.24</v>
      </c>
      <c r="E20" s="247">
        <v>2868464.89</v>
      </c>
      <c r="F20" s="93">
        <f t="shared" si="0"/>
        <v>105.47625171562338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768</v>
      </c>
      <c r="C21" s="92" t="s">
        <v>1994</v>
      </c>
      <c r="D21" s="247">
        <v>390682.1</v>
      </c>
      <c r="E21" s="247">
        <v>394648.11</v>
      </c>
      <c r="F21" s="93">
        <f t="shared" si="0"/>
        <v>101.01515016940883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406141.31</v>
      </c>
      <c r="E22" s="247">
        <v>406312.55</v>
      </c>
      <c r="F22" s="93">
        <f t="shared" si="0"/>
        <v>100.04216266500939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157766.45000000001</v>
      </c>
      <c r="E23" s="247">
        <v>174100.31</v>
      </c>
      <c r="F23" s="93">
        <f t="shared" si="0"/>
        <v>110.35318979415459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5997.59</v>
      </c>
      <c r="E24" s="247">
        <v>5997.59</v>
      </c>
      <c r="F24" s="93">
        <f t="shared" si="0"/>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247125.57</v>
      </c>
      <c r="E25" s="247">
        <v>270926.02</v>
      </c>
      <c r="F25" s="93">
        <f t="shared" si="0"/>
        <v>109.63091354731121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1303300.1100000001</v>
      </c>
      <c r="E26" s="247">
        <v>1331400.3400000001</v>
      </c>
      <c r="F26" s="93">
        <f t="shared" si="0"/>
        <v>102.15608283805024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4135594.83</v>
      </c>
      <c r="E28" s="247">
        <v>4580528.6900000004</v>
      </c>
      <c r="F28" s="93">
        <f t="shared" si="0"/>
        <v>110.75864242726119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23291.13</v>
      </c>
      <c r="E30" s="247">
        <v>23291.13</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23291.13</v>
      </c>
      <c r="E34" s="247">
        <v>23291.13</v>
      </c>
      <c r="F34" s="93">
        <f t="shared" si="0"/>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SUM(D36:D39)-D40</f>
        <v>3986364.3400000003</v>
      </c>
      <c r="E35" s="104">
        <f>SUM(E36:E39)-E40</f>
        <v>3999786.29</v>
      </c>
      <c r="F35" s="93">
        <f t="shared" si="0"/>
        <v>100.33669651981685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784</v>
      </c>
      <c r="C36" s="92" t="s">
        <v>2015</v>
      </c>
      <c r="D36" s="247">
        <v>3979563.37</v>
      </c>
      <c r="E36" s="247">
        <v>3992985.32</v>
      </c>
      <c r="F36" s="93">
        <f t="shared" si="0"/>
        <v>100.33727192538713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6800.97</v>
      </c>
      <c r="E37" s="247">
        <v>6800.97</v>
      </c>
      <c r="F37" s="93">
        <f t="shared" si="0"/>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SUM(D46:D49)-D50</f>
        <v>26664.119999999995</v>
      </c>
      <c r="E45" s="104">
        <f>SUM(E46:E49)-E50</f>
        <v>17652.889999999985</v>
      </c>
      <c r="F45" s="93">
        <f t="shared" si="1"/>
        <v>66.204660045034259</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249955.37</v>
      </c>
      <c r="E47" s="247">
        <v>249955.37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223291.25</v>
      </c>
      <c r="E50" s="247">
        <v>232302.48</v>
      </c>
      <c r="F50" s="93">
        <f t="shared" si="1"/>
        <v>104.03563955148265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412999.36</v>
      </c>
      <c r="E54" s="247">
        <v>418919.81</v>
      </c>
      <c r="F54" s="93">
        <f t="shared" si="1"/>
        <v>101.43352522386475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412999.36</v>
      </c>
      <c r="E55" s="247">
        <v>418919.81</v>
      </c>
      <c r="F55" s="93">
        <f t="shared" si="1"/>
        <v>101.43352522386475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SUM(D57:D62)</f>
        <v>1424707.17</v>
      </c>
      <c r="E56" s="104">
        <f>SUM(E57:E62)</f>
        <v>10433443.91</v>
      </c>
      <c r="F56" s="93">
        <f t="shared" si="1"/>
        <v>732.32199077091752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1424707.17</v>
      </c>
      <c r="E57" s="247">
        <v>10433443.91</v>
      </c>
      <c r="F57" s="93">
        <f t="shared" si="1"/>
        <v>732.32199077091752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D69+D78+D87+D118+D134+D146+D164+D170</f>
        <v>4142130.1399999997</v>
      </c>
      <c r="E68" s="104">
        <f>E69+E78+E87+E118+E134+E146+E164+E170</f>
        <v>4431156.34</v>
      </c>
      <c r="F68" s="93">
        <f t="shared" si="1"/>
        <v>106.97771895694228</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2072</v>
      </c>
      <c r="C69" s="92" t="s">
        <v>35</v>
      </c>
      <c r="D69" s="104">
        <f>+D70+D75+D76+D77</f>
        <v>3072239.34</v>
      </c>
      <c r="E69" s="104">
        <f>+E70+E75+E76+E77</f>
        <v>3049006.3699999996</v>
      </c>
      <c r="F69" s="93">
        <f t="shared" si="1"/>
        <v>99.243777341904618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SUM(D71:D74)</f>
        <v>3072239.34</v>
      </c>
      <c r="E70" s="104">
        <f>SUM(E71:E74)</f>
        <v>3049006.34</v>
      </c>
      <c r="F70" s="93">
        <f t="shared" ref="F70:F101" si="2">IF(D70&gt;0,IF(E70/D70&gt;=100,"&gt;&gt;100",E70/D70*100),"-")</f>
        <v>99.243776365418199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3072239.34</v>
      </c>
      <c r="E72" s="247">
        <v>3049006.34</v>
      </c>
      <c r="F72" s="93">
        <f t="shared" si="2"/>
        <v>99.243776365418199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0.03</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75331.049999999988</v>
      </c>
      <c r="E78" s="104">
        <f>E79+SUM(E82:E84)-E85+E86</f>
        <v>130219.84999999999</v>
      </c>
      <c r="F78" s="93">
        <f t="shared" si="2"/>
        <v>172.86344740979982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3010.52</v>
      </c>
      <c r="E83" s="247">
        <v>11250.7</v>
      </c>
      <c r="F83" s="93">
        <f t="shared" si="2"/>
        <v>373.71284695002862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6351.3</v>
      </c>
      <c r="E84" s="247">
        <v>6710.11</v>
      </c>
      <c r="F84" s="93">
        <f t="shared" si="2"/>
        <v>105.64939461212663</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65969.23</v>
      </c>
      <c r="E86" s="247">
        <v>112259.04</v>
      </c>
      <c r="F86" s="93">
        <f t="shared" si="2"/>
        <v>170.16878929767711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D135+D142-D145</f>
        <v>0</v>
      </c>
      <c r="E134" s="104">
        <f>E135+E142-E145</f>
        <v>2500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SUM(D136:D141)</f>
        <v>0</v>
      </c>
      <c r="E135" s="104">
        <f>SUM(E136:E141)</f>
        <v>2500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954</v>
      </c>
      <c r="C136" s="92" t="s">
        <v>2199</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956</v>
      </c>
      <c r="C137" s="92" t="s">
        <v>2200</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958</v>
      </c>
      <c r="C138" s="92" t="s">
        <v>2201</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1170</v>
      </c>
      <c r="C139" s="92" t="s">
        <v>2202</v>
      </c>
      <c r="D139" s="247">
        <v>0</v>
      </c>
      <c r="E139" s="247">
        <v>2500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1174</v>
      </c>
      <c r="C140" s="92" t="s">
        <v>2203</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1180</v>
      </c>
      <c r="C141" s="92" t="s">
        <v>2204</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1176</v>
      </c>
      <c r="C143" s="92" t="s">
        <v>2207</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972</v>
      </c>
      <c r="C144" s="92" t="s">
        <v>2208</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SUM(D147:D149)+SUM(D158:D162)-D163</f>
        <v>274239.08</v>
      </c>
      <c r="E146" s="104">
        <f>SUM(E147:E149)+SUM(E158:E162)-E163</f>
        <v>498475.72999999992</v>
      </c>
      <c r="F146" s="93">
        <f t="shared" si="4"/>
        <v>181.76684738003055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123.78</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101.98</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330801.94</v>
      </c>
      <c r="E159" s="247">
        <v>507511.06</v>
      </c>
      <c r="F159" s="93">
        <f t="shared" si="4"/>
        <v>153.41840498275192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53258.89</v>
      </c>
      <c r="E160" s="247">
        <v>100534.12</v>
      </c>
      <c r="F160" s="93">
        <f t="shared" si="4"/>
        <v>188.76495548442711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109821.75</v>
      </c>
      <c r="E163" s="247">
        <v>109795.21</v>
      </c>
      <c r="F163" s="93">
        <f t="shared" si="4"/>
        <v>99.975833566665997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SUM(D165:D168)-D169</f>
        <v>24.18</v>
      </c>
      <c r="E164" s="104">
        <f>SUM(E165:E168)-E169</f>
        <v>0</v>
      </c>
      <c r="F164" s="93">
        <f t="shared" si="4"/>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24.18</v>
      </c>
      <c r="E166" s="247">
        <v>0</v>
      </c>
      <c r="F166" s="93">
        <f t="shared" ref="F166:F197" si="5">IF(D166&gt;0,IF(E166/D166&gt;=100,"&gt;&gt;100",E166/D166*100),"-")</f>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2259</v>
      </c>
      <c r="C170" s="92" t="s">
        <v>1291</v>
      </c>
      <c r="D170" s="104">
        <f>SUM(D171:D173)</f>
        <v>720296.49</v>
      </c>
      <c r="E170" s="104">
        <f>SUM(E171:E173)</f>
        <v>750954.39</v>
      </c>
      <c r="F170" s="93">
        <f t="shared" si="5"/>
        <v>104.25628896234105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720296.49</v>
      </c>
      <c r="E173" s="247">
        <v>750954.39</v>
      </c>
      <c r="F173" s="93">
        <f t="shared" si="5"/>
        <v>104.25628896234105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D176+D237</f>
        <v>29839140.090000004</v>
      </c>
      <c r="E175" s="104">
        <f>E176+E237</f>
        <v>38668884.589999996</v>
      </c>
      <c r="F175" s="93">
        <f t="shared" ref="F175:F206" si="6">IF(D175&gt;0,IF(E175/D175&gt;=100,"&gt;&gt;100",E175/D175*100),"-")</f>
        <v>129.59114932054999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D177+D189+D190+D206+D234</f>
        <v>952438.32</v>
      </c>
      <c r="E176" s="104">
        <f>E177+E189+E190+E206+E234</f>
        <v>2921698.4399999995</v>
      </c>
      <c r="F176" s="93">
        <f t="shared" si="6"/>
        <v>306.75985821318062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SUM(D178:D180)+SUM(D184:D188)</f>
        <v>849860.39999999991</v>
      </c>
      <c r="E177" s="104">
        <f>SUM(E178:E180)+SUM(E184:E188)</f>
        <v>1073803.5099999998</v>
      </c>
      <c r="F177" s="93">
        <f t="shared" si="6"/>
        <v>126.35057592988213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706750.77</v>
      </c>
      <c r="E178" s="247">
        <v>738988.1</v>
      </c>
      <c r="F178" s="93">
        <f t="shared" si="6"/>
        <v>104.5613434563361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48724.94</v>
      </c>
      <c r="E179" s="247">
        <v>116986.73</v>
      </c>
      <c r="F179" s="93">
        <f t="shared" si="6"/>
        <v>240.09620124724626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SUM(D181:D183)</f>
        <v>4206.88</v>
      </c>
      <c r="E180" s="104">
        <f>SUM(E181:E183)</f>
        <v>10147.82</v>
      </c>
      <c r="F180" s="93">
        <f t="shared" si="6"/>
        <v>241.21962119195223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10066.94</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4206.88</v>
      </c>
      <c r="E183" s="247">
        <v>80.88</v>
      </c>
      <c r="F183" s="93">
        <f t="shared" si="6"/>
        <v>1.9225649412391128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796.34</v>
      </c>
      <c r="E186" s="247">
        <v>0</v>
      </c>
      <c r="F186" s="93">
        <f t="shared" si="6"/>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89381.47</v>
      </c>
      <c r="E188" s="247">
        <v>207680.86</v>
      </c>
      <c r="F188" s="93">
        <f t="shared" si="6"/>
        <v>232.35337257263726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102577.92</v>
      </c>
      <c r="E189" s="247">
        <v>520666.93</v>
      </c>
      <c r="F189" s="93">
        <f t="shared" si="6"/>
        <v>507.58187531975693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D207+D224</f>
        <v>0</v>
      </c>
      <c r="E206" s="104">
        <f>E207+E224</f>
        <v>1327228</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SUM(D208:D223)</f>
        <v>0</v>
      </c>
      <c r="E207" s="104">
        <f>SUM(E208:E223)</f>
        <v>1327228</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1327228</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+D238+D245-D254+SUM(D255:D257)</f>
        <v>28886701.770000003</v>
      </c>
      <c r="E237" s="104">
        <f>+E238+E245-E254+SUM(E255:E257)</f>
        <v>35747186.149999999</v>
      </c>
      <c r="F237" s="93">
        <f t="shared" si="7"/>
        <v>123.74962858212109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D239-D242</f>
        <v>25716419.890000001</v>
      </c>
      <c r="E238" s="104">
        <f>E239-E242</f>
        <v>32932410.210000001</v>
      </c>
      <c r="F238" s="93">
        <f t="shared" si="7"/>
        <v>128.05985572978605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SUM(D240:D241)</f>
        <v>25716420</v>
      </c>
      <c r="E239" s="104">
        <f>SUM(E240:E241)</f>
        <v>34259638.32</v>
      </c>
      <c r="F239" s="93">
        <f t="shared" ref="F239:F270" si="8">IF(D239&gt;0,IF(E239/D239&gt;=100,"&gt;&gt;100",E239/D239*100),"-")</f>
        <v>133.22086946783418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24556919.899999999</v>
      </c>
      <c r="E240" s="247">
        <v>33097638.219999999</v>
      </c>
      <c r="F240" s="93">
        <f t="shared" si="8"/>
        <v>134.77927343811552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1159500.1000000001</v>
      </c>
      <c r="E241" s="247">
        <v>1162000.1000000001</v>
      </c>
      <c r="F241" s="93">
        <f t="shared" si="8"/>
        <v>100.21561015820524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SUM(D243:D244)</f>
        <v>0.11</v>
      </c>
      <c r="E242" s="104">
        <f>SUM(E243:E244)</f>
        <v>1327228.1100000001</v>
      </c>
      <c r="F242" s="93" t="str">
        <f t="shared" si="8"/>
        <v>&gt;&gt;100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0.1</v>
      </c>
      <c r="E243" s="247">
        <v>1327228.1000000001</v>
      </c>
      <c r="F243" s="93" t="str">
        <f t="shared" si="8"/>
        <v>&gt;&gt;100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0.01</v>
      </c>
      <c r="E244" s="247">
        <v>0.01</v>
      </c>
      <c r="F244" s="93">
        <f t="shared" si="8"/>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D246-D250</f>
        <v>2875965.0500000007</v>
      </c>
      <c r="E245" s="104">
        <f>E246-E250</f>
        <v>2303979.1100000013</v>
      </c>
      <c r="F245" s="93">
        <f t="shared" si="8"/>
        <v>80.111512829406621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SUM(D247:D249)</f>
        <v>12204716.4</v>
      </c>
      <c r="E246" s="104">
        <f>SUM(E247:E249)</f>
        <v>13862463.780000001</v>
      </c>
      <c r="F246" s="93">
        <f t="shared" si="8"/>
        <v>113.58284228546269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2405</v>
      </c>
      <c r="C247" s="92" t="s">
        <v>625</v>
      </c>
      <c r="D247" s="247">
        <v>12140190.35</v>
      </c>
      <c r="E247" s="247">
        <v>12473209.73</v>
      </c>
      <c r="F247" s="93">
        <f t="shared" si="8"/>
        <v>102.74311497924742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2406</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2407</v>
      </c>
      <c r="C249" s="92" t="s">
        <v>1272</v>
      </c>
      <c r="D249" s="247">
        <f>1098940.18-1034414.13</f>
        <v>64526.04999999993</v>
      </c>
      <c r="E249" s="247">
        <v>1389254.05</v>
      </c>
      <c r="F249" s="93">
        <f t="shared" si="8"/>
        <v>2153.0126979723718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SUM(D251:D253)</f>
        <v>9328751.3499999996</v>
      </c>
      <c r="E250" s="104">
        <f>SUM(E251:E253)</f>
        <v>11558484.67</v>
      </c>
      <c r="F250" s="93">
        <f t="shared" si="8"/>
        <v>123.90173385851901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2410</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2411</v>
      </c>
      <c r="C252" s="92" t="s">
        <v>827</v>
      </c>
      <c r="D252" s="247">
        <v>9328751.3499999996</v>
      </c>
      <c r="E252" s="247">
        <v>11558484.67</v>
      </c>
      <c r="F252" s="93">
        <f t="shared" si="8"/>
        <v>123.90173385851901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2412</v>
      </c>
      <c r="C253" s="92" t="s">
        <v>1274</v>
      </c>
      <c r="D253" s="247">
        <f>1034414.13*0</f>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0.33</v>
      </c>
      <c r="E254" s="247">
        <v>0.33</v>
      </c>
      <c r="F254" s="93">
        <f t="shared" si="8"/>
        <v>100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2415</v>
      </c>
      <c r="C255" s="92" t="s">
        <v>629</v>
      </c>
      <c r="D255" s="247">
        <v>253665.13</v>
      </c>
      <c r="E255" s="247">
        <v>470169.31</v>
      </c>
      <c r="F255" s="93">
        <f t="shared" si="8"/>
        <v>185.35039088738762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2416</v>
      </c>
      <c r="C256" s="92" t="s">
        <v>829</v>
      </c>
      <c r="D256" s="247">
        <v>1081.6400000000001</v>
      </c>
      <c r="E256" s="247">
        <v>1057.46</v>
      </c>
      <c r="F256" s="93">
        <f t="shared" si="8"/>
        <v>97.764505750526979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39570.39</v>
      </c>
      <c r="E257" s="247">
        <v>39570.39</v>
      </c>
      <c r="F257" s="93">
        <f t="shared" si="8"/>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D260</f>
        <v>9801861.8000000007</v>
      </c>
      <c r="E259" s="104">
        <f>E260</f>
        <v>9801861.8000000007</v>
      </c>
      <c r="F259" s="93">
        <f t="shared" si="8"/>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9801861.8000000007</v>
      </c>
      <c r="E260" s="248">
        <v>9801861.8000000007</v>
      </c>
      <c r="F260" s="97">
        <f t="shared" si="8"/>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384060.83</v>
      </c>
      <c r="E264" s="247">
        <v>608270.93999999994</v>
      </c>
      <c r="F264" s="93">
        <f t="shared" si="9"/>
        <v>158.37880160806816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24.18</v>
      </c>
      <c r="E266" s="247">
        <v>0</v>
      </c>
      <c r="F266" s="93">
        <f t="shared" si="9"/>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63502.46</v>
      </c>
      <c r="E268" s="247">
        <v>68551.64</v>
      </c>
      <c r="F268" s="93">
        <f t="shared" si="9"/>
        <v>107.95115653787271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2466.77</v>
      </c>
      <c r="E271" s="247">
        <f>2578.83+41128.57</f>
        <v>43707.4</v>
      </c>
      <c r="F271" s="93">
        <f t="shared" si="9"/>
        <v>1771.8473955820768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20360</v>
      </c>
      <c r="E287" s="247">
        <v>72891.87</v>
      </c>
      <c r="F287" s="93">
        <f t="shared" si="9"/>
        <v>358.01507858546165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829500.4</v>
      </c>
      <c r="E288" s="247">
        <v>1000911.64</v>
      </c>
      <c r="F288" s="93">
        <f t="shared" si="9"/>
        <v>120.66439509854365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27715.200000000001</v>
      </c>
      <c r="E289" s="247">
        <v>32725.03</v>
      </c>
      <c r="F289" s="93">
        <f t="shared" si="9"/>
        <v>118.07610986029327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74862.720000000001</v>
      </c>
      <c r="E290" s="247">
        <v>487941.9</v>
      </c>
      <c r="F290" s="93">
        <f t="shared" si="9"/>
        <v>651.78222217947734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1327228</v>
      </c>
      <c r="F294" s="93" t="str">
        <f t="shared" ref="F294:F325"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1194.5</v>
      </c>
      <c r="E297" s="247">
        <v>7419.99</v>
      </c>
      <c r="F297" s="93">
        <f t="shared" si="10"/>
        <v>621.17957304311426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64108.6</v>
      </c>
      <c r="E298" s="247">
        <v>68820.7</v>
      </c>
      <c r="F298" s="93">
        <f t="shared" si="10"/>
        <v>107.35018390668334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591.91999999999996</v>
      </c>
      <c r="E299" s="247">
        <v>564.91999999999996</v>
      </c>
      <c r="F299" s="93">
        <f t="shared" si="10"/>
        <v>95.438572780105417</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1529.42</v>
      </c>
      <c r="E302" s="247">
        <v>1529.42</v>
      </c>
      <c r="F302" s="93">
        <f t="shared" si="1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D125" sqref="D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26" width="14.42578125" style="64" customWidth="1"/>
    <col min="27"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2536</v>
      </c>
      <c r="C5" s="182" t="s">
        <v>1973</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2537</v>
      </c>
      <c r="C6" s="183" t="s">
        <v>1975</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2544</v>
      </c>
      <c r="C10" s="183" t="s">
        <v>1977</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2567</v>
      </c>
      <c r="C22" s="183" t="s">
        <v>1981</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2578</v>
      </c>
      <c r="C28" s="183" t="s">
        <v>2036</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2591</v>
      </c>
      <c r="C35" s="183" t="s">
        <v>2038</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2592</v>
      </c>
      <c r="C36" s="183" t="s">
        <v>2040</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2597</v>
      </c>
      <c r="C39" s="183" t="s">
        <v>2042</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2666</v>
      </c>
      <c r="C74" s="183" t="s">
        <v>2044</v>
      </c>
      <c r="D74" s="249">
        <v>0</v>
      </c>
      <c r="E74" s="249"/>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2667</v>
      </c>
      <c r="C75" s="183" t="s">
        <v>2046</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2668</v>
      </c>
      <c r="C76" s="183" t="s">
        <v>2048</v>
      </c>
      <c r="D76" s="249">
        <v>0</v>
      </c>
      <c r="E76" s="249"/>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2669</v>
      </c>
      <c r="C77" s="183" t="s">
        <v>2050</v>
      </c>
      <c r="D77" s="249">
        <v>0</v>
      </c>
      <c r="E77" s="249"/>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2670</v>
      </c>
      <c r="C78" s="183" t="s">
        <v>2052</v>
      </c>
      <c r="D78" s="249">
        <v>0</v>
      </c>
      <c r="E78" s="249"/>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2671</v>
      </c>
      <c r="C79" s="183" t="s">
        <v>2054</v>
      </c>
      <c r="D79" s="249">
        <v>0</v>
      </c>
      <c r="E79" s="249"/>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2672</v>
      </c>
      <c r="C80" s="183" t="s">
        <v>2056</v>
      </c>
      <c r="D80" s="249">
        <v>0</v>
      </c>
      <c r="E80" s="249"/>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2673</v>
      </c>
      <c r="C81" s="183" t="s">
        <v>2058</v>
      </c>
      <c r="D81" s="249">
        <v>0</v>
      </c>
      <c r="E81" s="249"/>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2674</v>
      </c>
      <c r="C82" s="183" t="s">
        <v>2060</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2675</v>
      </c>
      <c r="C83" s="183" t="s">
        <v>2062</v>
      </c>
      <c r="D83" s="249">
        <v>0</v>
      </c>
      <c r="E83" s="249"/>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2676</v>
      </c>
      <c r="C84" s="183" t="s">
        <v>2064</v>
      </c>
      <c r="D84" s="249">
        <v>0</v>
      </c>
      <c r="E84" s="249"/>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2677</v>
      </c>
      <c r="C85" s="183" t="s">
        <v>2066</v>
      </c>
      <c r="D85" s="249">
        <v>0</v>
      </c>
      <c r="E85" s="249"/>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2678</v>
      </c>
      <c r="C86" s="183" t="s">
        <v>2068</v>
      </c>
      <c r="D86" s="249">
        <v>0</v>
      </c>
      <c r="E86" s="249"/>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1604</v>
      </c>
      <c r="C91" s="183" t="s">
        <v>2687</v>
      </c>
      <c r="D91" s="249">
        <v>0</v>
      </c>
      <c r="E91" s="249"/>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D115+D118+D121+D122+SUM(D125:D128)</f>
        <v>13135694.07</v>
      </c>
      <c r="E114" s="81">
        <f>E115+E118+E121+E122+SUM(E125:E128)</f>
        <v>21604477.41</v>
      </c>
      <c r="F114" s="63">
        <f t="shared" si="3"/>
        <v>164.47153302193189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SUM(D123:D124)</f>
        <v>13135694.07</v>
      </c>
      <c r="E122" s="81">
        <f>SUM(E123:E124)</f>
        <v>21604477.41</v>
      </c>
      <c r="F122" s="63">
        <f t="shared" si="3"/>
        <v>164.47153302193189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13135694.07</v>
      </c>
      <c r="E124" s="249">
        <v>21604477.41</v>
      </c>
      <c r="F124" s="63">
        <f t="shared" si="3"/>
        <v>164.47153302193189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ref="F133:F164"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1631</v>
      </c>
      <c r="C137" s="183" t="s">
        <v>2778</v>
      </c>
      <c r="D137" s="249">
        <v>0</v>
      </c>
      <c r="E137" s="249"/>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D5+D22+D28+D35+D75+D82+D89+D107+D114+D129</f>
        <v>13135694.07</v>
      </c>
      <c r="E141" s="106">
        <f>E5+E22+E28+E35+E75+E82+E89+E107+E114+E129</f>
        <v>21604477.41</v>
      </c>
      <c r="F141" s="82">
        <f t="shared" si="4"/>
        <v>164.47153302193189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12" sqref="I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D6+D22</f>
        <v>61645.54</v>
      </c>
      <c r="E5" s="107">
        <f>E6+E22</f>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2794</v>
      </c>
      <c r="C7" s="92" t="s">
        <v>2795</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D23+D30</f>
        <v>61645.54</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2824</v>
      </c>
      <c r="C23" s="92" t="s">
        <v>2825</v>
      </c>
      <c r="D23" s="81">
        <f>SUM(D24:D29)</f>
        <v>61645.54</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2796</v>
      </c>
      <c r="C24" s="92" t="s">
        <v>2826</v>
      </c>
      <c r="D24" s="249">
        <v>61645.54</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952438.32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24902087.410000004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v>31603.68</v>
      </c>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16122368.830000004</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9717309.8800000008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2617885.79</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26581.47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45241.15</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4210.9799999999996</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3711139.56</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7420886.9000000004</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1327228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1327228</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22932827.289999999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v>31603.68</v>
      </c>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15898425.720000001</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9685072.5500000007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2549624</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20640.53</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46037.49</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4210.9799999999996</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3592840.17</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7002797.8899999997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v>0</v>
      </c>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0</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2921698.4400000051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105616.90000000001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v>0</v>
      </c>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72891.87000000001</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62624.590000000004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61775.41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838.76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10.42</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10147.82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10147.82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v>0</v>
      </c>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v>0</v>
      </c>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119.46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v>119.46</v>
      </c>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32725.03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9483.01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1940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v>21302.02</v>
      </c>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v>0</v>
      </c>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v>0</v>
      </c>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2816081.54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1529.42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999382.22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487941.9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v>1327228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17" width="14.42578125" style="48" customWidth="1"/>
    <col min="18"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42024</v>
      </c>
      <c r="P3" s="71"/>
    </row>
    <row r="4" spans="1:16" ht="19.5" customHeight="1" x14ac:dyDescent="0.2">
      <c r="A4" s="370" t="s">
        <v>3005</v>
      </c>
      <c r="B4" s="371"/>
      <c r="C4" s="372"/>
      <c r="D4" s="123"/>
      <c r="E4" s="71">
        <f>SUM(E5:E13)</f>
        <v>0</v>
      </c>
      <c r="F4" s="71">
        <f>SUM(F5:F13)</f>
        <v>0</v>
      </c>
      <c r="G4" s="71"/>
      <c r="H4" s="71"/>
      <c r="I4" s="132" t="s">
        <v>3006</v>
      </c>
      <c r="J4" s="132" t="s">
        <v>3007</v>
      </c>
      <c r="K4" s="132" t="s">
        <v>3008</v>
      </c>
      <c r="L4" s="71"/>
      <c r="M4" s="71"/>
      <c r="N4" s="71"/>
      <c r="O4" s="71"/>
      <c r="P4" s="71"/>
    </row>
    <row r="5" spans="1:16" ht="63.75" customHeight="1" x14ac:dyDescent="0.2">
      <c r="A5" s="133">
        <v>1</v>
      </c>
      <c r="B5" s="134" t="str">
        <f t="shared" ref="B5:B13" si="0">IF(E5=1,"Pogreška",IF(F5=1,"Provjera","O.K."))</f>
        <v>O.K.</v>
      </c>
      <c r="C5" s="135" t="s">
        <v>3009</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3010</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3011</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3012</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3013</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3014</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3015</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3016</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3017</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3019</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3020</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3021</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3022</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 t="shared" ref="B21:B84" si="2">IF(E21=1,"Pogreška",IF(F21=1,"Provjera","O.K."))</f>
        <v>O.K.</v>
      </c>
      <c r="C21" s="116" t="s">
        <v>3025</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3026</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3027</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3028</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3029</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3030</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3031</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3032</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3033</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3034</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3035</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3036</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3037</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3038</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3039</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3040</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3041</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3042</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3043</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3044</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3045</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3046</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3047</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3048</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3049</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3050</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3051</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3052</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3053</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3054</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3055</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3056</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3057</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3058</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3059</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3060</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3061</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3062</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3063</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3064</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3065</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3066</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3067</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3068</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3069</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3070</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3071</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3072</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3073</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3074</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3075</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3076</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3077</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3078</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3079</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3080</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3081</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3082</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3083</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3084</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3085</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3086</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3087</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3088</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3089</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3090</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3091</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3092</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3093</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3094</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3095</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3096</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3097</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3098</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3099</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3100</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3101</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3102</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3103</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3104</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3105</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3106</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3107</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3108</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3109</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3110</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3111</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3112</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3113</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3114</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3115</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3116</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3117</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3118</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3119</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3120</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3121</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3122</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3123</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3124</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3125</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3126</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3127</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3128</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3129</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3130</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3131</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3132</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3133</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3134</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3135</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3136</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3137</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3138</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3139</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3140</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3141</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3142</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3143</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3144</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3145</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3146</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3147</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3148</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3149</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3150</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3151</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3152</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3153</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3154</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3155</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3156</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3157</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3158</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3159</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3160</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3161</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3162</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3163</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3164</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118" t="s">
        <v>3165</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3166</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3167</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3168</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3169</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3170</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3171</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3172</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118" t="s">
        <v>3173</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3174</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3175</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3176</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3177</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3178</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3179</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3180</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3181</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3182</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3183</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3184</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3185</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118" t="s">
        <v>3186</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3187</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3188</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3189</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3190</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3191</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3192</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3193</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3194</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3195</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3196</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3197</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3198</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3199</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3200</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3201</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3202</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3203</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3204</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3205</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3206</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3207</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3208</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3209</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3210</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3211</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3212</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3213</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3214</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3215</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3216</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3217</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3218</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3219</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3220</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3221</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3222</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3223</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3224</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3225</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O.K.</v>
      </c>
      <c r="C222" s="118" t="s">
        <v>3226</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3227</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3228</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3229</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Provjera</v>
      </c>
      <c r="C226" s="118" t="s">
        <v>3230</v>
      </c>
      <c r="D226" s="123"/>
      <c r="E226" s="71">
        <f t="shared" si="12"/>
        <v>0</v>
      </c>
      <c r="F226" s="71">
        <f t="shared" si="13"/>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1"/>
        <v>O.K.</v>
      </c>
      <c r="C227" s="119" t="s">
        <v>3231</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3232</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3233</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3234</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3235</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3236</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3237</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3238</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3239</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3240</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3241</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3242</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3243</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3244</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3245</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3246</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3247</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3248</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3249</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3250</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3251</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3252</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3253</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3254</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3255</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3256</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3257</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3258</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3259</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3260</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3261</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3262</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3263</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3264</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3265</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3266</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3267</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3268</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3269</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3270</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3271</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Provjera</v>
      </c>
      <c r="C268" s="118" t="s">
        <v>3272</v>
      </c>
      <c r="D268" s="123"/>
      <c r="E268" s="71">
        <f t="shared" si="12"/>
        <v>0</v>
      </c>
      <c r="F268" s="71">
        <f t="shared" si="13"/>
        <v>1</v>
      </c>
      <c r="G268" s="71"/>
      <c r="H268" s="71"/>
      <c r="I268" s="71"/>
      <c r="J268" s="71"/>
      <c r="K268" s="71"/>
      <c r="L268" s="71">
        <f>IF(AND('PR-RAS'!D613&gt;0,'PR-RAS'!D965=0),1,0)</f>
        <v>1</v>
      </c>
      <c r="M268" s="71">
        <f>IF(AND('PR-RAS'!E613&gt;0,'PR-RAS'!E965=0),1,0)</f>
        <v>0</v>
      </c>
      <c r="N268" s="71"/>
      <c r="O268" s="71"/>
      <c r="P268" s="71"/>
    </row>
    <row r="269" spans="1:16" ht="30" customHeight="1" x14ac:dyDescent="0.2">
      <c r="A269" s="133">
        <v>232</v>
      </c>
      <c r="B269" s="134" t="str">
        <f t="shared" si="11"/>
        <v>O.K.</v>
      </c>
      <c r="C269" s="118" t="s">
        <v>3273</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3274</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3275</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3276</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3277</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3278</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3279</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3280</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 t="shared" ref="B278:B310" si="14">IF(E278=1,"Pogreška",IF(F278=1,"Provjera","O.K."))</f>
        <v>O.K.</v>
      </c>
      <c r="C278" s="116" t="s">
        <v>3281</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3282</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116" t="s">
        <v>3283</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si="14"/>
        <v>O.K.</v>
      </c>
      <c r="C281" s="116" t="s">
        <v>3284</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14"/>
        <v>O.K.</v>
      </c>
      <c r="C282" s="116" t="s">
        <v>3285</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14"/>
        <v>O.K.</v>
      </c>
      <c r="C283" s="116" t="s">
        <v>3286</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14"/>
        <v>O.K.</v>
      </c>
      <c r="C284" s="168" t="s">
        <v>3287</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 t="shared" si="14"/>
        <v>O.K.</v>
      </c>
      <c r="C285" s="307" t="s">
        <v>3288</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14"/>
        <v>O.K.</v>
      </c>
      <c r="C286" s="116" t="s">
        <v>3289</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14"/>
        <v>O.K.</v>
      </c>
      <c r="C287" s="116" t="s">
        <v>3290</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si="14"/>
        <v>O.K.</v>
      </c>
      <c r="C288" s="116" t="s">
        <v>3291</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14"/>
        <v>O.K.</v>
      </c>
      <c r="C289" s="168" t="s">
        <v>3292</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14"/>
        <v>O.K.</v>
      </c>
      <c r="C290" s="168" t="s">
        <v>3293</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14"/>
        <v>O.K.</v>
      </c>
      <c r="C291" s="168" t="s">
        <v>3294</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14"/>
        <v>O.K.</v>
      </c>
      <c r="C292" s="168" t="s">
        <v>3295</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14"/>
        <v>O.K.</v>
      </c>
      <c r="C293" s="168" t="s">
        <v>3296</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14"/>
        <v>O.K.</v>
      </c>
      <c r="C294" s="168" t="s">
        <v>3297</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14"/>
        <v>O.K.</v>
      </c>
      <c r="C295" s="168" t="s">
        <v>3298</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si="14"/>
        <v>O.K.</v>
      </c>
      <c r="C296" s="168" t="s">
        <v>3299</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14"/>
        <v>O.K.</v>
      </c>
      <c r="C297" s="168" t="s">
        <v>3300</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14"/>
        <v>O.K.</v>
      </c>
      <c r="C298" s="168" t="s">
        <v>3301</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si="14"/>
        <v>O.K.</v>
      </c>
      <c r="C299" s="168" t="s">
        <v>3302</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14"/>
        <v>O.K.</v>
      </c>
      <c r="C300" s="168" t="s">
        <v>3303</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14"/>
        <v>O.K.</v>
      </c>
      <c r="C301" s="168" t="s">
        <v>3304</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14"/>
        <v>O.K.</v>
      </c>
      <c r="C302" s="168" t="s">
        <v>3305</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14"/>
        <v>O.K.</v>
      </c>
      <c r="C303" s="168" t="s">
        <v>3306</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 t="shared" si="14"/>
        <v>O.K.</v>
      </c>
      <c r="C304" s="168" t="s">
        <v>3307</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14"/>
        <v>O.K.</v>
      </c>
      <c r="C305" s="168" t="s">
        <v>3308</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 t="shared" si="14"/>
        <v>O.K.</v>
      </c>
      <c r="C306" s="168" t="s">
        <v>3309</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14"/>
        <v>O.K.</v>
      </c>
      <c r="C307" s="116" t="s">
        <v>3310</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14"/>
        <v>O.K.</v>
      </c>
      <c r="C308" s="116" t="s">
        <v>3311</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14"/>
        <v>O.K.</v>
      </c>
      <c r="C309" s="116" t="s">
        <v>3312</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14"/>
        <v>O.K.</v>
      </c>
      <c r="C310" s="116" t="s">
        <v>3313</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IF(E312=1,"Pogreška",IF(F312=1,"Provjera","O.K."))</f>
        <v>O.K.</v>
      </c>
      <c r="C312" s="307" t="s">
        <v>3280</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
      <c r="A313" s="133">
        <v>2</v>
      </c>
      <c r="B313" s="134" t="str">
        <f>IF(E313=1,"Pogreška",IF(F313=1,"Provjera","O.K."))</f>
        <v>O.K.</v>
      </c>
      <c r="C313" s="116" t="s">
        <v>3314</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SUM(E317)</f>
        <v>0</v>
      </c>
      <c r="F316" s="71">
        <f>SUM(F317)</f>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Mirković</cp:lastModifiedBy>
  <cp:lastPrinted>2024-01-31T17:59:14Z</cp:lastPrinted>
  <dcterms:created xsi:type="dcterms:W3CDTF">2024-01-31T16:14:18Z</dcterms:created>
  <dcterms:modified xsi:type="dcterms:W3CDTF">2024-01-31T18:32:14Z</dcterms:modified>
</cp:coreProperties>
</file>